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filterPrivacy="1" codeName="ThisWorkbook"/>
  <xr:revisionPtr revIDLastSave="0" documentId="13_ncr:1_{80609B4B-B44C-4EC4-8128-0E75CE614AA2}" xr6:coauthVersionLast="47" xr6:coauthVersionMax="47" xr10:uidLastSave="{00000000-0000-0000-0000-000000000000}"/>
  <bookViews>
    <workbookView xWindow="-28920" yWindow="-120" windowWidth="29040" windowHeight="15840" tabRatio="610" firstSheet="8" activeTab="18" xr2:uid="{00000000-000D-0000-FFFF-FFFF00000000}"/>
  </bookViews>
  <sheets>
    <sheet name="Day 5 SOX Review" sheetId="44" r:id="rId1"/>
    <sheet name="Error Checks" sheetId="47" r:id="rId2"/>
    <sheet name="Notes" sheetId="42" r:id="rId3"/>
    <sheet name="YTD PROGRAM SUMMARY" sheetId="28" r:id="rId4"/>
    <sheet name="FORECAST OVERVIEW" sheetId="48" r:id="rId5"/>
    <sheet name="RES kWh ENTRY" sheetId="39" r:id="rId6"/>
    <sheet name="BIZ kWh ENTRY" sheetId="40" r:id="rId7"/>
    <sheet name="BIZ SUM" sheetId="41" r:id="rId8"/>
    <sheet name=" 1M - RES" sheetId="2" r:id="rId9"/>
    <sheet name="2M - SGS" sheetId="10" r:id="rId10"/>
    <sheet name="3M - LGS" sheetId="29" r:id="rId11"/>
    <sheet name="4M - SPS" sheetId="30" r:id="rId12"/>
    <sheet name="11M - LPS" sheetId="31" r:id="rId13"/>
    <sheet name=" LI 1M - RES" sheetId="32" r:id="rId14"/>
    <sheet name="LI 2M - SGS" sheetId="33" r:id="rId15"/>
    <sheet name="LI 3M - LGS" sheetId="34" r:id="rId16"/>
    <sheet name="LI 4M - SPS" sheetId="35" r:id="rId17"/>
    <sheet name="LI 11M - LPS" sheetId="36" r:id="rId18"/>
    <sheet name="Biz DRENE" sheetId="43" r:id="rId19"/>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19" i="34" l="1"/>
  <c r="AA78" i="34"/>
  <c r="AA79" i="34"/>
  <c r="AA80" i="34"/>
  <c r="AA81" i="34"/>
  <c r="AA82" i="34"/>
  <c r="AA83" i="34"/>
  <c r="AA84" i="34"/>
  <c r="AA85" i="34"/>
  <c r="AA86" i="34"/>
  <c r="AA87" i="34"/>
  <c r="AA88" i="34"/>
  <c r="AA89" i="34"/>
  <c r="AA90" i="34"/>
  <c r="AA93" i="34"/>
  <c r="AA94" i="34"/>
  <c r="AA95" i="34"/>
  <c r="AA96" i="34"/>
  <c r="AA97" i="34"/>
  <c r="AA98" i="34"/>
  <c r="AA99" i="34"/>
  <c r="AA100" i="34"/>
  <c r="AA101" i="34"/>
  <c r="AA102" i="34"/>
  <c r="AA103" i="34"/>
  <c r="AA104" i="34"/>
  <c r="AA105" i="34"/>
  <c r="AA110" i="34"/>
  <c r="AA111" i="34"/>
  <c r="AA112" i="34"/>
  <c r="AA113" i="34"/>
  <c r="AA114" i="34"/>
  <c r="AA115" i="34"/>
  <c r="AA116" i="34"/>
  <c r="AA117" i="34"/>
  <c r="AA118" i="34"/>
  <c r="AA119" i="34"/>
  <c r="AA120" i="34"/>
  <c r="AA121" i="34"/>
  <c r="AA122" i="34"/>
  <c r="AA127" i="34"/>
  <c r="AA128" i="34"/>
  <c r="AA129" i="34"/>
  <c r="AA130" i="34"/>
  <c r="AA131" i="34"/>
  <c r="AA132" i="34"/>
  <c r="AA133" i="34"/>
  <c r="AA134" i="34"/>
  <c r="AA135" i="34"/>
  <c r="AA136" i="34"/>
  <c r="AA137" i="34"/>
  <c r="AA138" i="34"/>
  <c r="AA139" i="34"/>
  <c r="BJ53" i="40" l="1"/>
  <c r="BJ54" i="40"/>
  <c r="BJ55" i="40"/>
  <c r="BJ56" i="40"/>
  <c r="BJ57" i="40"/>
  <c r="BJ58" i="40"/>
  <c r="BJ59" i="40"/>
  <c r="BJ60" i="40"/>
  <c r="BJ61" i="40"/>
  <c r="BJ62" i="40"/>
  <c r="BJ63" i="40"/>
  <c r="BJ64" i="40"/>
  <c r="BJ52" i="40"/>
  <c r="AT53" i="40"/>
  <c r="AT54" i="40"/>
  <c r="AT55" i="40"/>
  <c r="AT56" i="40"/>
  <c r="AT57" i="40"/>
  <c r="AT58" i="40"/>
  <c r="AT59" i="40"/>
  <c r="AT60" i="40"/>
  <c r="AT61" i="40"/>
  <c r="AT62" i="40"/>
  <c r="AT63" i="40"/>
  <c r="AT64" i="40"/>
  <c r="AT52" i="40"/>
  <c r="AD53" i="40"/>
  <c r="AD54" i="40"/>
  <c r="AD55" i="40"/>
  <c r="AD56" i="40"/>
  <c r="AD57" i="40"/>
  <c r="AD58" i="40"/>
  <c r="AD59" i="40"/>
  <c r="AD60" i="40"/>
  <c r="AD61" i="40"/>
  <c r="AD62" i="40"/>
  <c r="AD63" i="40"/>
  <c r="AD64" i="40"/>
  <c r="AD52" i="40"/>
  <c r="N53" i="40"/>
  <c r="N54" i="40"/>
  <c r="N55" i="40"/>
  <c r="N56" i="40"/>
  <c r="N57" i="40"/>
  <c r="N58" i="40"/>
  <c r="N59" i="40"/>
  <c r="N60" i="40"/>
  <c r="N61" i="40"/>
  <c r="N62" i="40"/>
  <c r="N63" i="40"/>
  <c r="N64" i="40"/>
  <c r="N52" i="40"/>
  <c r="BI52" i="40"/>
  <c r="AC52" i="40"/>
  <c r="AC84" i="40"/>
  <c r="U25" i="48" l="1"/>
  <c r="U20" i="48"/>
  <c r="U15" i="48"/>
  <c r="BI95" i="40"/>
  <c r="BJ94" i="40"/>
  <c r="BI93" i="40"/>
  <c r="BI91" i="40"/>
  <c r="BJ90" i="40"/>
  <c r="BI89" i="40"/>
  <c r="BI87" i="40"/>
  <c r="BJ86" i="40"/>
  <c r="BI85" i="40"/>
  <c r="AS96" i="40"/>
  <c r="AT95" i="40"/>
  <c r="AS94" i="40"/>
  <c r="AS92" i="40"/>
  <c r="AT91" i="40"/>
  <c r="AS90" i="40"/>
  <c r="AS88" i="40"/>
  <c r="AT87" i="40"/>
  <c r="AS86" i="40"/>
  <c r="AS84" i="40"/>
  <c r="AD96" i="40"/>
  <c r="AC95" i="40"/>
  <c r="AC93" i="40"/>
  <c r="AD92" i="40"/>
  <c r="AC91" i="40"/>
  <c r="AC89" i="40"/>
  <c r="AD88" i="40"/>
  <c r="AC87" i="40"/>
  <c r="AC85" i="40"/>
  <c r="AD84" i="40"/>
  <c r="M96" i="40"/>
  <c r="M94" i="40"/>
  <c r="N93" i="40"/>
  <c r="M92" i="40"/>
  <c r="M90" i="40"/>
  <c r="N89" i="40"/>
  <c r="M88" i="40"/>
  <c r="M86" i="40"/>
  <c r="N85" i="40"/>
  <c r="M84" i="40"/>
  <c r="BI79" i="40"/>
  <c r="BJ78" i="40"/>
  <c r="BI77" i="40"/>
  <c r="BI75" i="40"/>
  <c r="BJ74" i="40"/>
  <c r="BI73" i="40"/>
  <c r="BI71" i="40"/>
  <c r="BJ70" i="40"/>
  <c r="BI69" i="40"/>
  <c r="AS80" i="40"/>
  <c r="AT79" i="40"/>
  <c r="AS78" i="40"/>
  <c r="AS76" i="40"/>
  <c r="AT75" i="40"/>
  <c r="AS74" i="40"/>
  <c r="AS72" i="40"/>
  <c r="AT71" i="40"/>
  <c r="AS70" i="40"/>
  <c r="AS68" i="40"/>
  <c r="AD80" i="40"/>
  <c r="AC79" i="40"/>
  <c r="AC77" i="40"/>
  <c r="AD76" i="40"/>
  <c r="AC75" i="40"/>
  <c r="AC73" i="40"/>
  <c r="AD72" i="40"/>
  <c r="AC71" i="40"/>
  <c r="AC69" i="40"/>
  <c r="AD68" i="40"/>
  <c r="N69" i="40"/>
  <c r="N71" i="40"/>
  <c r="M72" i="40"/>
  <c r="N73" i="40"/>
  <c r="N75" i="40"/>
  <c r="M76" i="40"/>
  <c r="N77" i="40"/>
  <c r="N79" i="40"/>
  <c r="M80" i="40"/>
  <c r="M68" i="40"/>
  <c r="BI63" i="40"/>
  <c r="BI61" i="40"/>
  <c r="BI59" i="40"/>
  <c r="BI57" i="40"/>
  <c r="BI55" i="40"/>
  <c r="BI53" i="40"/>
  <c r="AS64" i="40"/>
  <c r="AS62" i="40"/>
  <c r="AS60" i="40"/>
  <c r="AS58" i="40"/>
  <c r="AS56" i="40"/>
  <c r="AS54" i="40"/>
  <c r="AS52" i="40"/>
  <c r="AC63" i="40"/>
  <c r="AC61" i="40"/>
  <c r="AC59" i="40"/>
  <c r="AC57" i="40"/>
  <c r="AC55" i="40"/>
  <c r="AC53" i="40"/>
  <c r="M64" i="40"/>
  <c r="M62" i="40"/>
  <c r="M60" i="40"/>
  <c r="M58" i="40"/>
  <c r="M56" i="40"/>
  <c r="M54" i="40"/>
  <c r="M52" i="40"/>
  <c r="BJ31" i="40"/>
  <c r="BI29" i="40"/>
  <c r="BJ27" i="40"/>
  <c r="BI25" i="40"/>
  <c r="BJ23" i="40"/>
  <c r="BI21" i="40"/>
  <c r="AT32" i="40"/>
  <c r="AS30" i="40"/>
  <c r="AT28" i="40"/>
  <c r="AS26" i="40"/>
  <c r="AT24" i="40"/>
  <c r="AS22" i="40"/>
  <c r="AT20" i="40"/>
  <c r="AC31" i="40"/>
  <c r="AD29" i="40"/>
  <c r="AC27" i="40"/>
  <c r="AD25" i="40"/>
  <c r="AC23" i="40"/>
  <c r="AD21" i="40"/>
  <c r="M32" i="40"/>
  <c r="N30" i="40"/>
  <c r="M28" i="40"/>
  <c r="N26" i="40"/>
  <c r="M24" i="40"/>
  <c r="N22" i="40"/>
  <c r="M20" i="40"/>
  <c r="BJ15" i="40"/>
  <c r="BJ11" i="40"/>
  <c r="BJ7" i="40"/>
  <c r="AT16" i="40"/>
  <c r="AT12" i="40"/>
  <c r="AT8" i="40"/>
  <c r="AT4" i="40"/>
  <c r="AD13" i="40"/>
  <c r="AD9" i="40"/>
  <c r="AD5" i="40"/>
  <c r="BL129" i="40"/>
  <c r="BI125" i="40" s="1"/>
  <c r="BM97" i="40"/>
  <c r="BJ95" i="40" s="1"/>
  <c r="BM81" i="40"/>
  <c r="N70" i="40" s="1"/>
  <c r="BM65" i="40"/>
  <c r="BL97" i="40"/>
  <c r="BI96" i="40" s="1"/>
  <c r="BL81" i="40"/>
  <c r="BI80" i="40" s="1"/>
  <c r="BL65" i="40"/>
  <c r="BI64" i="40" s="1"/>
  <c r="BM33" i="40"/>
  <c r="BJ32" i="40" s="1"/>
  <c r="BM17" i="40"/>
  <c r="N14" i="40" s="1"/>
  <c r="BL33" i="40"/>
  <c r="BI32" i="40" s="1"/>
  <c r="BL17" i="40"/>
  <c r="M4" i="40" s="1"/>
  <c r="CT121" i="40"/>
  <c r="CS129" i="40"/>
  <c r="CB33" i="40"/>
  <c r="CR33" i="40"/>
  <c r="CS33" i="40"/>
  <c r="DH33" i="40"/>
  <c r="DI33" i="40"/>
  <c r="DX33" i="40"/>
  <c r="DY33" i="40"/>
  <c r="CC33" i="40"/>
  <c r="DO161" i="40"/>
  <c r="CS161" i="40"/>
  <c r="BZ161" i="40"/>
  <c r="DJ160" i="40"/>
  <c r="CT160" i="40"/>
  <c r="DZ159" i="40"/>
  <c r="DJ159" i="40"/>
  <c r="DZ158" i="40"/>
  <c r="DJ158" i="40"/>
  <c r="CT158" i="40"/>
  <c r="DZ157" i="40"/>
  <c r="CD157" i="40"/>
  <c r="DZ156" i="40"/>
  <c r="DJ156" i="40"/>
  <c r="CT156" i="40"/>
  <c r="DZ155" i="40"/>
  <c r="DJ155" i="40"/>
  <c r="CT155" i="40"/>
  <c r="DZ154" i="40"/>
  <c r="CT154" i="40"/>
  <c r="DZ153" i="40"/>
  <c r="DJ153" i="40"/>
  <c r="CT153" i="40"/>
  <c r="CD153" i="40"/>
  <c r="DJ152" i="40"/>
  <c r="CT152" i="40"/>
  <c r="DZ151" i="40"/>
  <c r="DJ151" i="40"/>
  <c r="DJ150" i="40"/>
  <c r="CT150" i="40"/>
  <c r="DT161" i="40"/>
  <c r="DZ149" i="40"/>
  <c r="DA161" i="40"/>
  <c r="DJ149" i="40"/>
  <c r="CD149" i="40"/>
  <c r="DY161" i="40"/>
  <c r="DW161" i="40"/>
  <c r="DU161" i="40"/>
  <c r="DS161" i="40"/>
  <c r="DQ161" i="40"/>
  <c r="DI161" i="40"/>
  <c r="DH161" i="40"/>
  <c r="DF161" i="40"/>
  <c r="DE161" i="40"/>
  <c r="DD161" i="40"/>
  <c r="DB161" i="40"/>
  <c r="CZ161" i="40"/>
  <c r="CX161" i="40"/>
  <c r="CQ161" i="40"/>
  <c r="CO161" i="40"/>
  <c r="CM161" i="40"/>
  <c r="CL161" i="40"/>
  <c r="CK161" i="40"/>
  <c r="CI161" i="40"/>
  <c r="CC161" i="40"/>
  <c r="CB161" i="40"/>
  <c r="BX161" i="40"/>
  <c r="BW161" i="40"/>
  <c r="BV161" i="40"/>
  <c r="BT161" i="40"/>
  <c r="CD148" i="40"/>
  <c r="DZ144" i="40"/>
  <c r="DZ143" i="40"/>
  <c r="CT143" i="40"/>
  <c r="CD143" i="40"/>
  <c r="DZ142" i="40"/>
  <c r="CT142" i="40"/>
  <c r="CD142" i="40"/>
  <c r="DZ141" i="40"/>
  <c r="CT141" i="40"/>
  <c r="CD141" i="40"/>
  <c r="DZ140" i="40"/>
  <c r="CT140" i="40"/>
  <c r="CD140" i="40"/>
  <c r="DZ139" i="40"/>
  <c r="CT139" i="40"/>
  <c r="CD139" i="40"/>
  <c r="DZ138" i="40"/>
  <c r="DJ138" i="40"/>
  <c r="DZ137" i="40"/>
  <c r="DJ137" i="40"/>
  <c r="CT137" i="40"/>
  <c r="DZ136" i="40"/>
  <c r="CT136" i="40"/>
  <c r="DZ135" i="40"/>
  <c r="DJ135" i="40"/>
  <c r="CT135" i="40"/>
  <c r="CD135" i="40"/>
  <c r="DZ134" i="40"/>
  <c r="DN145" i="40"/>
  <c r="BY145" i="40"/>
  <c r="DY145" i="40"/>
  <c r="DU145" i="40"/>
  <c r="DR145" i="40"/>
  <c r="DQ145" i="40"/>
  <c r="DI145" i="40"/>
  <c r="DF145" i="40"/>
  <c r="DB145" i="40"/>
  <c r="CX145" i="40"/>
  <c r="CS145" i="40"/>
  <c r="CQ145" i="40"/>
  <c r="CM145" i="40"/>
  <c r="CI145" i="40"/>
  <c r="CC145" i="40"/>
  <c r="CB145" i="40"/>
  <c r="BX145" i="40"/>
  <c r="BT145" i="40"/>
  <c r="CD132" i="40"/>
  <c r="BY129" i="40"/>
  <c r="BS129" i="40"/>
  <c r="DZ128" i="40"/>
  <c r="CT127" i="40"/>
  <c r="DZ126" i="40"/>
  <c r="CT126" i="40"/>
  <c r="DZ125" i="40"/>
  <c r="DJ125" i="40"/>
  <c r="CT125" i="40"/>
  <c r="CD125" i="40"/>
  <c r="DZ124" i="40"/>
  <c r="CT123" i="40"/>
  <c r="DZ122" i="40"/>
  <c r="DJ122" i="40"/>
  <c r="CT122" i="40"/>
  <c r="CD122" i="40"/>
  <c r="DZ121" i="40"/>
  <c r="DE129" i="40"/>
  <c r="CD121" i="40"/>
  <c r="CD120" i="40"/>
  <c r="DJ119" i="40"/>
  <c r="CT119" i="40"/>
  <c r="DZ118" i="40"/>
  <c r="CT118" i="40"/>
  <c r="DX129" i="40"/>
  <c r="DV129" i="40"/>
  <c r="DP129" i="40"/>
  <c r="DZ117" i="40"/>
  <c r="DC129" i="40"/>
  <c r="DJ117" i="40"/>
  <c r="CR129" i="40"/>
  <c r="CL129" i="40"/>
  <c r="CJ129" i="40"/>
  <c r="CA129" i="40"/>
  <c r="CD117" i="40"/>
  <c r="DY129" i="40"/>
  <c r="DW129" i="40"/>
  <c r="DU129" i="40"/>
  <c r="DS129" i="40"/>
  <c r="DQ129" i="40"/>
  <c r="DO129" i="40"/>
  <c r="DI129" i="40"/>
  <c r="DH129" i="40"/>
  <c r="DF129" i="40"/>
  <c r="DD129" i="40"/>
  <c r="DB129" i="40"/>
  <c r="CZ129" i="40"/>
  <c r="CX129" i="40"/>
  <c r="CQ129" i="40"/>
  <c r="CO129" i="40"/>
  <c r="CM129" i="40"/>
  <c r="CK129" i="40"/>
  <c r="CI129" i="40"/>
  <c r="CC129" i="40"/>
  <c r="CB129" i="40"/>
  <c r="BZ129" i="40"/>
  <c r="BX129" i="40"/>
  <c r="BW129" i="40"/>
  <c r="BV129" i="40"/>
  <c r="BT129" i="40"/>
  <c r="BR129" i="40"/>
  <c r="DX113" i="40"/>
  <c r="DV113" i="40"/>
  <c r="DP113" i="40"/>
  <c r="DN113" i="40"/>
  <c r="CN113" i="40"/>
  <c r="CL113" i="40"/>
  <c r="DZ112" i="40"/>
  <c r="DJ112" i="40"/>
  <c r="CD112" i="40"/>
  <c r="DJ111" i="40"/>
  <c r="CD111" i="40"/>
  <c r="DZ110" i="40"/>
  <c r="DJ110" i="40"/>
  <c r="CD110" i="40"/>
  <c r="CD109" i="40"/>
  <c r="DJ108" i="40"/>
  <c r="CT108" i="40"/>
  <c r="CD108" i="40"/>
  <c r="DZ107" i="40"/>
  <c r="CT107" i="40"/>
  <c r="CD107" i="40"/>
  <c r="DZ106" i="40"/>
  <c r="DD113" i="40"/>
  <c r="DJ106" i="40"/>
  <c r="CD105" i="40"/>
  <c r="DZ104" i="40"/>
  <c r="DJ104" i="40"/>
  <c r="CD104" i="40"/>
  <c r="DJ103" i="40"/>
  <c r="CD103" i="40"/>
  <c r="DZ102" i="40"/>
  <c r="DJ102" i="40"/>
  <c r="CD102" i="40"/>
  <c r="DF113" i="40"/>
  <c r="CB113" i="40"/>
  <c r="BV113" i="40"/>
  <c r="DY113" i="40"/>
  <c r="DU113" i="40"/>
  <c r="DT113" i="40"/>
  <c r="DR113" i="40"/>
  <c r="DI113" i="40"/>
  <c r="DG113" i="40"/>
  <c r="DE113" i="40"/>
  <c r="DC113" i="40"/>
  <c r="DB113" i="40"/>
  <c r="DA113" i="40"/>
  <c r="CY113" i="40"/>
  <c r="CS113" i="40"/>
  <c r="CR113" i="40"/>
  <c r="CQ113" i="40"/>
  <c r="CP113" i="40"/>
  <c r="CJ113" i="40"/>
  <c r="CI113" i="40"/>
  <c r="CH113" i="40"/>
  <c r="CC113" i="40"/>
  <c r="CA113" i="40"/>
  <c r="BY113" i="40"/>
  <c r="BW113" i="40"/>
  <c r="BU113" i="40"/>
  <c r="BS113" i="40"/>
  <c r="DY97" i="40"/>
  <c r="DZ96" i="40"/>
  <c r="DJ96" i="40"/>
  <c r="CD95" i="40"/>
  <c r="DZ94" i="40"/>
  <c r="DJ94" i="40"/>
  <c r="CD94" i="40"/>
  <c r="DJ93" i="40"/>
  <c r="CD93" i="40"/>
  <c r="DZ92" i="40"/>
  <c r="DJ92" i="40"/>
  <c r="CD92" i="40"/>
  <c r="CO97" i="40"/>
  <c r="CD91" i="40"/>
  <c r="DJ90" i="40"/>
  <c r="CT90" i="40"/>
  <c r="CD90" i="40"/>
  <c r="DZ89" i="40"/>
  <c r="CT89" i="40"/>
  <c r="CD89" i="40"/>
  <c r="DZ88" i="40"/>
  <c r="DJ88" i="40"/>
  <c r="CT87" i="40"/>
  <c r="CD87" i="40"/>
  <c r="DZ86" i="40"/>
  <c r="DJ86" i="40"/>
  <c r="CD86" i="40"/>
  <c r="DS97" i="40"/>
  <c r="DQ97" i="40"/>
  <c r="DF97" i="40"/>
  <c r="DJ85" i="40"/>
  <c r="CM97" i="40"/>
  <c r="BV97" i="40"/>
  <c r="DX97" i="40"/>
  <c r="DV97" i="40"/>
  <c r="DT97" i="40"/>
  <c r="DR97" i="40"/>
  <c r="DP97" i="40"/>
  <c r="DN97" i="40"/>
  <c r="DI97" i="40"/>
  <c r="DG97" i="40"/>
  <c r="DE97" i="40"/>
  <c r="DC97" i="40"/>
  <c r="DA97" i="40"/>
  <c r="CY97" i="40"/>
  <c r="CS97" i="40"/>
  <c r="CR97" i="40"/>
  <c r="CP97" i="40"/>
  <c r="CN97" i="40"/>
  <c r="CL97" i="40"/>
  <c r="CJ97" i="40"/>
  <c r="CH97" i="40"/>
  <c r="CC97" i="40"/>
  <c r="CA97" i="40"/>
  <c r="BY97" i="40"/>
  <c r="BW97" i="40"/>
  <c r="BU97" i="40"/>
  <c r="BS97" i="40"/>
  <c r="DY81" i="40"/>
  <c r="DS81" i="40"/>
  <c r="DZ80" i="40"/>
  <c r="DJ80" i="40"/>
  <c r="CD80" i="40"/>
  <c r="DZ79" i="40"/>
  <c r="CT79" i="40"/>
  <c r="CD79" i="40"/>
  <c r="DJ78" i="40"/>
  <c r="CD77" i="40"/>
  <c r="DJ76" i="40"/>
  <c r="CD76" i="40"/>
  <c r="DJ75" i="40"/>
  <c r="CM81" i="40"/>
  <c r="CD75" i="40"/>
  <c r="DJ74" i="40"/>
  <c r="CD74" i="40"/>
  <c r="CD73" i="40"/>
  <c r="DZ72" i="40"/>
  <c r="DJ72" i="40"/>
  <c r="CD72" i="40"/>
  <c r="DZ71" i="40"/>
  <c r="DF81" i="40"/>
  <c r="CT71" i="40"/>
  <c r="CD71" i="40"/>
  <c r="DQ81" i="40"/>
  <c r="DH81" i="40"/>
  <c r="CZ81" i="40"/>
  <c r="CT69" i="40"/>
  <c r="CB81" i="40"/>
  <c r="DX81" i="40"/>
  <c r="DV81" i="40"/>
  <c r="DT81" i="40"/>
  <c r="DR81" i="40"/>
  <c r="DP81" i="40"/>
  <c r="DN81" i="40"/>
  <c r="DI81" i="40"/>
  <c r="DG81" i="40"/>
  <c r="DE81" i="40"/>
  <c r="DC81" i="40"/>
  <c r="DA81" i="40"/>
  <c r="CY81" i="40"/>
  <c r="CS81" i="40"/>
  <c r="CR81" i="40"/>
  <c r="CP81" i="40"/>
  <c r="CN81" i="40"/>
  <c r="CL81" i="40"/>
  <c r="CJ81" i="40"/>
  <c r="CH81" i="40"/>
  <c r="CC81" i="40"/>
  <c r="CA81" i="40"/>
  <c r="BZ81" i="40"/>
  <c r="BY81" i="40"/>
  <c r="BW81" i="40"/>
  <c r="BU81" i="40"/>
  <c r="BS81" i="40"/>
  <c r="DY65" i="40"/>
  <c r="DJ64" i="40"/>
  <c r="CD64" i="40"/>
  <c r="CD63" i="40"/>
  <c r="DZ62" i="40"/>
  <c r="DJ62" i="40"/>
  <c r="CT62" i="40"/>
  <c r="CD62" i="40"/>
  <c r="DZ61" i="40"/>
  <c r="CT61" i="40"/>
  <c r="CD61" i="40"/>
  <c r="DQ65" i="40"/>
  <c r="CT59" i="40"/>
  <c r="CD59" i="40"/>
  <c r="DJ58" i="40"/>
  <c r="CD58" i="40"/>
  <c r="DJ57" i="40"/>
  <c r="CB65" i="40"/>
  <c r="CD57" i="40"/>
  <c r="DJ56" i="40"/>
  <c r="CD56" i="40"/>
  <c r="DH65" i="40"/>
  <c r="CD55" i="40"/>
  <c r="DZ54" i="40"/>
  <c r="DJ54" i="40"/>
  <c r="CD54" i="40"/>
  <c r="DS65" i="40"/>
  <c r="DZ53" i="40"/>
  <c r="DF65" i="40"/>
  <c r="CZ65" i="40"/>
  <c r="CO65" i="40"/>
  <c r="CM65" i="40"/>
  <c r="CT53" i="40"/>
  <c r="BT65" i="40"/>
  <c r="DX65" i="40"/>
  <c r="DW65" i="40"/>
  <c r="DV65" i="40"/>
  <c r="DT65" i="40"/>
  <c r="DR65" i="40"/>
  <c r="DP65" i="40"/>
  <c r="DO65" i="40"/>
  <c r="DN65" i="40"/>
  <c r="DI65" i="40"/>
  <c r="DG65" i="40"/>
  <c r="DE65" i="40"/>
  <c r="DC65" i="40"/>
  <c r="DA65" i="40"/>
  <c r="CY65" i="40"/>
  <c r="CS65" i="40"/>
  <c r="CR65" i="40"/>
  <c r="CP65" i="40"/>
  <c r="CN65" i="40"/>
  <c r="CL65" i="40"/>
  <c r="CK65" i="40"/>
  <c r="CJ65" i="40"/>
  <c r="CH65" i="40"/>
  <c r="CC65" i="40"/>
  <c r="CA65" i="40"/>
  <c r="BY65" i="40"/>
  <c r="BW65" i="40"/>
  <c r="BU65" i="40"/>
  <c r="BS65" i="40"/>
  <c r="DY49" i="40"/>
  <c r="BT49" i="40"/>
  <c r="DJ48" i="40"/>
  <c r="CD48" i="40"/>
  <c r="DJ47" i="40"/>
  <c r="CD47" i="40"/>
  <c r="DJ46" i="40"/>
  <c r="CD46" i="40"/>
  <c r="CZ49" i="40"/>
  <c r="CD45" i="40"/>
  <c r="DJ44" i="40"/>
  <c r="CT44" i="40"/>
  <c r="CD44" i="40"/>
  <c r="DZ43" i="40"/>
  <c r="CD43" i="40"/>
  <c r="DZ42" i="40"/>
  <c r="DJ42" i="40"/>
  <c r="CD42" i="40"/>
  <c r="DZ41" i="40"/>
  <c r="DF49" i="40"/>
  <c r="CD41" i="40"/>
  <c r="DJ40" i="40"/>
  <c r="CD40" i="40"/>
  <c r="DZ39" i="40"/>
  <c r="CM49" i="40"/>
  <c r="CD39" i="40"/>
  <c r="DZ38" i="40"/>
  <c r="DJ38" i="40"/>
  <c r="DS49" i="40"/>
  <c r="CT37" i="40"/>
  <c r="CB49" i="40"/>
  <c r="CD37" i="40"/>
  <c r="DX49" i="40"/>
  <c r="DT49" i="40"/>
  <c r="DP49" i="40"/>
  <c r="DI49" i="40"/>
  <c r="DG49" i="40"/>
  <c r="DE49" i="40"/>
  <c r="DA49" i="40"/>
  <c r="CY49" i="40"/>
  <c r="CS49" i="40"/>
  <c r="CP49" i="40"/>
  <c r="CL49" i="40"/>
  <c r="CH49" i="40"/>
  <c r="CC49" i="40"/>
  <c r="CA49" i="40"/>
  <c r="BW49" i="40"/>
  <c r="BS49" i="40"/>
  <c r="DQ33" i="40"/>
  <c r="CM33" i="40"/>
  <c r="DJ29" i="40"/>
  <c r="DJ27" i="40"/>
  <c r="DZ26" i="40"/>
  <c r="DJ21" i="40"/>
  <c r="DR33" i="40"/>
  <c r="DO17" i="40"/>
  <c r="CZ17" i="40"/>
  <c r="CM17" i="40"/>
  <c r="DJ4" i="40"/>
  <c r="M27" i="39"/>
  <c r="M23" i="39"/>
  <c r="M19" i="39"/>
  <c r="M68" i="39"/>
  <c r="M64" i="39"/>
  <c r="M60" i="39"/>
  <c r="N81" i="39"/>
  <c r="N77" i="39"/>
  <c r="M96" i="39"/>
  <c r="M92" i="39"/>
  <c r="M88" i="39"/>
  <c r="N12" i="39"/>
  <c r="AG127" i="39"/>
  <c r="AF127" i="39"/>
  <c r="AE127" i="39"/>
  <c r="AD127" i="39"/>
  <c r="AC127" i="39"/>
  <c r="AB127" i="39"/>
  <c r="AA127" i="39"/>
  <c r="Z127" i="39"/>
  <c r="Y127" i="39"/>
  <c r="X127" i="39"/>
  <c r="W127" i="39"/>
  <c r="V127" i="39"/>
  <c r="AH126" i="39"/>
  <c r="AH125" i="39"/>
  <c r="AH124" i="39"/>
  <c r="AH123" i="39"/>
  <c r="AH122" i="39"/>
  <c r="AH121" i="39"/>
  <c r="AH120" i="39"/>
  <c r="AH119" i="39"/>
  <c r="AH118" i="39"/>
  <c r="AH117" i="39"/>
  <c r="AH116" i="39"/>
  <c r="AG113" i="39"/>
  <c r="AF113" i="39"/>
  <c r="AE113" i="39"/>
  <c r="AD113" i="39"/>
  <c r="AC113" i="39"/>
  <c r="AB113" i="39"/>
  <c r="AA113" i="39"/>
  <c r="Z113" i="39"/>
  <c r="Y113" i="39"/>
  <c r="X113" i="39"/>
  <c r="W113" i="39"/>
  <c r="V113" i="39"/>
  <c r="AH112" i="39"/>
  <c r="AH111" i="39"/>
  <c r="AH110" i="39"/>
  <c r="AH109" i="39"/>
  <c r="AH108" i="39"/>
  <c r="AH107" i="39"/>
  <c r="AH106" i="39"/>
  <c r="AH105" i="39"/>
  <c r="AH104" i="39"/>
  <c r="AH103" i="39"/>
  <c r="AH102" i="39"/>
  <c r="AG99" i="39"/>
  <c r="AF99" i="39"/>
  <c r="AE99" i="39"/>
  <c r="AD99" i="39"/>
  <c r="AC99" i="39"/>
  <c r="AB99" i="39"/>
  <c r="AA99" i="39"/>
  <c r="Z99" i="39"/>
  <c r="Y99" i="39"/>
  <c r="X99" i="39"/>
  <c r="W99" i="39"/>
  <c r="V99" i="39"/>
  <c r="AH98" i="39"/>
  <c r="AH97" i="39"/>
  <c r="AH96" i="39"/>
  <c r="AH95" i="39"/>
  <c r="AH94" i="39"/>
  <c r="AH93" i="39"/>
  <c r="AH92" i="39"/>
  <c r="AH91" i="39"/>
  <c r="AH90" i="39"/>
  <c r="AH89" i="39"/>
  <c r="AH88" i="39"/>
  <c r="AG85" i="39"/>
  <c r="AF85" i="39"/>
  <c r="AE85" i="39"/>
  <c r="AD85" i="39"/>
  <c r="AC85" i="39"/>
  <c r="AB85" i="39"/>
  <c r="AA85" i="39"/>
  <c r="Z85" i="39"/>
  <c r="Y85" i="39"/>
  <c r="X85" i="39"/>
  <c r="W85" i="39"/>
  <c r="V85" i="39"/>
  <c r="AH84" i="39"/>
  <c r="AH83" i="39"/>
  <c r="AH82" i="39"/>
  <c r="AH81" i="39"/>
  <c r="AH80" i="39"/>
  <c r="AH79" i="39"/>
  <c r="AH78" i="39"/>
  <c r="AH77" i="39"/>
  <c r="AH76" i="39"/>
  <c r="AH75" i="39"/>
  <c r="AH74" i="39"/>
  <c r="AG71" i="39"/>
  <c r="AF71" i="39"/>
  <c r="AE71" i="39"/>
  <c r="AD71" i="39"/>
  <c r="AC71" i="39"/>
  <c r="AB71" i="39"/>
  <c r="AA71" i="39"/>
  <c r="Z71" i="39"/>
  <c r="Y71" i="39"/>
  <c r="X71" i="39"/>
  <c r="W71" i="39"/>
  <c r="V71" i="39"/>
  <c r="AH70" i="39"/>
  <c r="AH69" i="39"/>
  <c r="AH68" i="39"/>
  <c r="AH67" i="39"/>
  <c r="AH66" i="39"/>
  <c r="AH65" i="39"/>
  <c r="AH64" i="39"/>
  <c r="AH63" i="39"/>
  <c r="AH62" i="39"/>
  <c r="AH61" i="39"/>
  <c r="AH60" i="39"/>
  <c r="AG57" i="39"/>
  <c r="AF57" i="39"/>
  <c r="AE57" i="39"/>
  <c r="AD57" i="39"/>
  <c r="AC57" i="39"/>
  <c r="AB57" i="39"/>
  <c r="AA57" i="39"/>
  <c r="Z57" i="39"/>
  <c r="Y57" i="39"/>
  <c r="X57" i="39"/>
  <c r="W57" i="39"/>
  <c r="V57" i="39"/>
  <c r="AH56" i="39"/>
  <c r="AH55" i="39"/>
  <c r="AH54" i="39"/>
  <c r="AH53" i="39"/>
  <c r="AH52" i="39"/>
  <c r="AH51" i="39"/>
  <c r="AH50" i="39"/>
  <c r="AH49" i="39"/>
  <c r="AH48" i="39"/>
  <c r="AH47" i="39"/>
  <c r="AH46" i="39"/>
  <c r="AG43" i="39"/>
  <c r="AF43" i="39"/>
  <c r="AE43" i="39"/>
  <c r="AD43" i="39"/>
  <c r="AC43" i="39"/>
  <c r="AB43" i="39"/>
  <c r="AA43" i="39"/>
  <c r="Z43" i="39"/>
  <c r="Y43" i="39"/>
  <c r="X43" i="39"/>
  <c r="W43" i="39"/>
  <c r="V43" i="39"/>
  <c r="AH42" i="39"/>
  <c r="AH41" i="39"/>
  <c r="AH40" i="39"/>
  <c r="AH39" i="39"/>
  <c r="AH38" i="39"/>
  <c r="AH37" i="39"/>
  <c r="AH36" i="39"/>
  <c r="AH35" i="39"/>
  <c r="AH34" i="39"/>
  <c r="AH33" i="39"/>
  <c r="AH32" i="39"/>
  <c r="AG29" i="39"/>
  <c r="AF29" i="39"/>
  <c r="AE29" i="39"/>
  <c r="AD29" i="39"/>
  <c r="AC29" i="39"/>
  <c r="AB29" i="39"/>
  <c r="AA29" i="39"/>
  <c r="Z29" i="39"/>
  <c r="Y29" i="39"/>
  <c r="X29" i="39"/>
  <c r="W29" i="39"/>
  <c r="V29" i="39"/>
  <c r="AH28" i="39"/>
  <c r="AH27" i="39"/>
  <c r="AH26" i="39"/>
  <c r="AH25" i="39"/>
  <c r="AH24" i="39"/>
  <c r="AH23" i="39"/>
  <c r="AH22" i="39"/>
  <c r="AH21" i="39"/>
  <c r="AH20" i="39"/>
  <c r="AH19" i="39"/>
  <c r="AH18" i="39"/>
  <c r="AH29" i="39" s="1"/>
  <c r="AH14" i="39"/>
  <c r="AH13" i="39"/>
  <c r="AH12" i="39"/>
  <c r="AH11" i="39"/>
  <c r="AH10" i="39"/>
  <c r="AH9" i="39"/>
  <c r="AH8" i="39"/>
  <c r="AH7" i="39"/>
  <c r="AH6" i="39"/>
  <c r="AH15" i="39" s="1"/>
  <c r="AH5" i="39"/>
  <c r="AH4" i="39"/>
  <c r="AG15" i="39"/>
  <c r="AF15" i="39"/>
  <c r="AE15" i="39"/>
  <c r="AD15" i="39"/>
  <c r="AC15" i="39"/>
  <c r="AB15" i="39"/>
  <c r="AA15" i="39"/>
  <c r="Z15" i="39"/>
  <c r="Y15" i="39"/>
  <c r="X15" i="39"/>
  <c r="W15" i="39"/>
  <c r="V15" i="39"/>
  <c r="Q113" i="39"/>
  <c r="N110" i="39" s="1"/>
  <c r="Q99" i="39"/>
  <c r="N95" i="39" s="1"/>
  <c r="Q85" i="39"/>
  <c r="N84" i="39" s="1"/>
  <c r="Q71" i="39"/>
  <c r="N67" i="39" s="1"/>
  <c r="Q43" i="39"/>
  <c r="N33" i="39" s="1"/>
  <c r="P113" i="39"/>
  <c r="M110" i="39" s="1"/>
  <c r="P99" i="39"/>
  <c r="M95" i="39" s="1"/>
  <c r="P85" i="39"/>
  <c r="M81" i="39" s="1"/>
  <c r="P71" i="39"/>
  <c r="M67" i="39" s="1"/>
  <c r="P43" i="39"/>
  <c r="M41" i="39" s="1"/>
  <c r="Q29" i="39"/>
  <c r="N26" i="39" s="1"/>
  <c r="P29" i="39"/>
  <c r="M26" i="39" s="1"/>
  <c r="Q15" i="39"/>
  <c r="N14" i="39" s="1"/>
  <c r="P15" i="39"/>
  <c r="M11" i="39" s="1"/>
  <c r="AH128" i="39"/>
  <c r="AH114" i="39"/>
  <c r="AH86" i="39"/>
  <c r="AH58" i="39"/>
  <c r="O5" i="48"/>
  <c r="O7" i="48"/>
  <c r="O8" i="48"/>
  <c r="R27" i="48"/>
  <c r="N27" i="48" s="1"/>
  <c r="BM145" i="40" s="1"/>
  <c r="R26" i="48"/>
  <c r="M26" i="48" s="1"/>
  <c r="L28" i="48"/>
  <c r="K28" i="48"/>
  <c r="K29" i="48" s="1"/>
  <c r="J28" i="48"/>
  <c r="J29" i="48" s="1"/>
  <c r="I28" i="48"/>
  <c r="I29" i="48" s="1"/>
  <c r="H28" i="48"/>
  <c r="H29" i="48" s="1"/>
  <c r="G28" i="48"/>
  <c r="G29" i="48" s="1"/>
  <c r="F28" i="48"/>
  <c r="F29" i="48" s="1"/>
  <c r="E28" i="48"/>
  <c r="E29" i="48" s="1"/>
  <c r="D28" i="48"/>
  <c r="D29" i="48" s="1"/>
  <c r="C28" i="48"/>
  <c r="C29" i="48" s="1"/>
  <c r="B28" i="48"/>
  <c r="B29" i="48" s="1"/>
  <c r="O25" i="48"/>
  <c r="O24" i="48"/>
  <c r="V24" i="48" s="1"/>
  <c r="O23" i="48"/>
  <c r="O22" i="48"/>
  <c r="O21" i="48"/>
  <c r="O20" i="48"/>
  <c r="O19" i="48"/>
  <c r="O18" i="48"/>
  <c r="L17" i="48"/>
  <c r="O16" i="48"/>
  <c r="O15" i="48"/>
  <c r="O14" i="48"/>
  <c r="O13" i="48"/>
  <c r="N12" i="48"/>
  <c r="M12" i="48"/>
  <c r="N11" i="48"/>
  <c r="Q57" i="39" s="1"/>
  <c r="M11" i="48"/>
  <c r="P57" i="39" s="1"/>
  <c r="O10" i="48"/>
  <c r="O9" i="48"/>
  <c r="O6" i="48"/>
  <c r="M78" i="40" l="1"/>
  <c r="M74" i="40"/>
  <c r="M70" i="40"/>
  <c r="AD70" i="40"/>
  <c r="AD74" i="40"/>
  <c r="AD78" i="40"/>
  <c r="AT69" i="40"/>
  <c r="AT73" i="40"/>
  <c r="AT77" i="40"/>
  <c r="BJ68" i="40"/>
  <c r="BJ72" i="40"/>
  <c r="BJ76" i="40"/>
  <c r="BJ80" i="40"/>
  <c r="N87" i="40"/>
  <c r="N91" i="40"/>
  <c r="N95" i="40"/>
  <c r="AD86" i="40"/>
  <c r="AD90" i="40"/>
  <c r="AD94" i="40"/>
  <c r="AT85" i="40"/>
  <c r="AT89" i="40"/>
  <c r="AT93" i="40"/>
  <c r="BJ84" i="40"/>
  <c r="BJ88" i="40"/>
  <c r="BJ92" i="40"/>
  <c r="BJ96" i="40"/>
  <c r="N68" i="40"/>
  <c r="M77" i="40"/>
  <c r="M73" i="40"/>
  <c r="M69" i="40"/>
  <c r="AD71" i="40"/>
  <c r="AD75" i="40"/>
  <c r="AD79" i="40"/>
  <c r="AT70" i="40"/>
  <c r="AT74" i="40"/>
  <c r="AT78" i="40"/>
  <c r="BJ69" i="40"/>
  <c r="BJ73" i="40"/>
  <c r="BJ77" i="40"/>
  <c r="N84" i="40"/>
  <c r="N88" i="40"/>
  <c r="N92" i="40"/>
  <c r="N96" i="40"/>
  <c r="AD87" i="40"/>
  <c r="AD91" i="40"/>
  <c r="AD95" i="40"/>
  <c r="AT86" i="40"/>
  <c r="AT90" i="40"/>
  <c r="AT94" i="40"/>
  <c r="BJ85" i="40"/>
  <c r="BJ89" i="40"/>
  <c r="BJ93" i="40"/>
  <c r="M53" i="40"/>
  <c r="M57" i="40"/>
  <c r="M61" i="40"/>
  <c r="AC56" i="40"/>
  <c r="AC60" i="40"/>
  <c r="AC64" i="40"/>
  <c r="AS55" i="40"/>
  <c r="AS59" i="40"/>
  <c r="AS63" i="40"/>
  <c r="BI54" i="40"/>
  <c r="BI58" i="40"/>
  <c r="BI62" i="40"/>
  <c r="N80" i="40"/>
  <c r="N76" i="40"/>
  <c r="N72" i="40"/>
  <c r="AC68" i="40"/>
  <c r="AC72" i="40"/>
  <c r="AC76" i="40"/>
  <c r="AC80" i="40"/>
  <c r="AS71" i="40"/>
  <c r="AS75" i="40"/>
  <c r="AS79" i="40"/>
  <c r="BI70" i="40"/>
  <c r="BI74" i="40"/>
  <c r="BI78" i="40"/>
  <c r="M85" i="40"/>
  <c r="M89" i="40"/>
  <c r="M93" i="40"/>
  <c r="AC88" i="40"/>
  <c r="AC92" i="40"/>
  <c r="AC96" i="40"/>
  <c r="AS87" i="40"/>
  <c r="AS91" i="40"/>
  <c r="AS95" i="40"/>
  <c r="BI86" i="40"/>
  <c r="BI90" i="40"/>
  <c r="BI94" i="40"/>
  <c r="M79" i="40"/>
  <c r="M75" i="40"/>
  <c r="M71" i="40"/>
  <c r="AD69" i="40"/>
  <c r="AD73" i="40"/>
  <c r="AD77" i="40"/>
  <c r="AT68" i="40"/>
  <c r="AT72" i="40"/>
  <c r="AT76" i="40"/>
  <c r="AT80" i="40"/>
  <c r="BJ71" i="40"/>
  <c r="BJ75" i="40"/>
  <c r="BJ79" i="40"/>
  <c r="N86" i="40"/>
  <c r="N90" i="40"/>
  <c r="N94" i="40"/>
  <c r="AD85" i="40"/>
  <c r="AD89" i="40"/>
  <c r="AD93" i="40"/>
  <c r="AT84" i="40"/>
  <c r="AT88" i="40"/>
  <c r="AT92" i="40"/>
  <c r="AT96" i="40"/>
  <c r="BJ87" i="40"/>
  <c r="BJ91" i="40"/>
  <c r="M55" i="40"/>
  <c r="M59" i="40"/>
  <c r="M63" i="40"/>
  <c r="AC54" i="40"/>
  <c r="AC58" i="40"/>
  <c r="AC62" i="40"/>
  <c r="AS53" i="40"/>
  <c r="AS57" i="40"/>
  <c r="AS61" i="40"/>
  <c r="BI56" i="40"/>
  <c r="BI60" i="40"/>
  <c r="N78" i="40"/>
  <c r="N74" i="40"/>
  <c r="AC70" i="40"/>
  <c r="AC74" i="40"/>
  <c r="AC78" i="40"/>
  <c r="AS69" i="40"/>
  <c r="AS73" i="40"/>
  <c r="AS77" i="40"/>
  <c r="BI68" i="40"/>
  <c r="BI72" i="40"/>
  <c r="BI76" i="40"/>
  <c r="M87" i="40"/>
  <c r="M91" i="40"/>
  <c r="M95" i="40"/>
  <c r="AC86" i="40"/>
  <c r="AC90" i="40"/>
  <c r="AC94" i="40"/>
  <c r="AS85" i="40"/>
  <c r="AS89" i="40"/>
  <c r="AS93" i="40"/>
  <c r="BI84" i="40"/>
  <c r="BI88" i="40"/>
  <c r="BI92" i="40"/>
  <c r="AC11" i="40"/>
  <c r="AS10" i="40"/>
  <c r="BI13" i="40"/>
  <c r="AD7" i="40"/>
  <c r="AD11" i="40"/>
  <c r="AD15" i="40"/>
  <c r="AT6" i="40"/>
  <c r="AT10" i="40"/>
  <c r="AT14" i="40"/>
  <c r="BJ5" i="40"/>
  <c r="BJ9" i="40"/>
  <c r="BJ13" i="40"/>
  <c r="N20" i="40"/>
  <c r="N24" i="40"/>
  <c r="N28" i="40"/>
  <c r="N32" i="40"/>
  <c r="AD23" i="40"/>
  <c r="AD27" i="40"/>
  <c r="AD31" i="40"/>
  <c r="AT22" i="40"/>
  <c r="AT26" i="40"/>
  <c r="AT30" i="40"/>
  <c r="BJ21" i="40"/>
  <c r="BJ25" i="40"/>
  <c r="BJ29" i="40"/>
  <c r="AC15" i="40"/>
  <c r="AS14" i="40"/>
  <c r="AC8" i="40"/>
  <c r="AC12" i="40"/>
  <c r="AC16" i="40"/>
  <c r="AS7" i="40"/>
  <c r="AS11" i="40"/>
  <c r="AS15" i="40"/>
  <c r="BI6" i="40"/>
  <c r="BI10" i="40"/>
  <c r="BI14" i="40"/>
  <c r="M21" i="40"/>
  <c r="M25" i="40"/>
  <c r="M29" i="40"/>
  <c r="AC20" i="40"/>
  <c r="AC24" i="40"/>
  <c r="AC28" i="40"/>
  <c r="AC32" i="40"/>
  <c r="AS23" i="40"/>
  <c r="AS27" i="40"/>
  <c r="AS31" i="40"/>
  <c r="BI22" i="40"/>
  <c r="BI26" i="40"/>
  <c r="BI30" i="40"/>
  <c r="AC4" i="40"/>
  <c r="AD8" i="40"/>
  <c r="AD12" i="40"/>
  <c r="AD16" i="40"/>
  <c r="AT7" i="40"/>
  <c r="AT11" i="40"/>
  <c r="AT15" i="40"/>
  <c r="BJ6" i="40"/>
  <c r="BJ10" i="40"/>
  <c r="BJ14" i="40"/>
  <c r="N21" i="40"/>
  <c r="N25" i="40"/>
  <c r="N29" i="40"/>
  <c r="AD20" i="40"/>
  <c r="AD24" i="40"/>
  <c r="AD28" i="40"/>
  <c r="AD32" i="40"/>
  <c r="AT23" i="40"/>
  <c r="AT27" i="40"/>
  <c r="AT31" i="40"/>
  <c r="BJ22" i="40"/>
  <c r="BJ26" i="40"/>
  <c r="BJ30" i="40"/>
  <c r="AC7" i="40"/>
  <c r="AS6" i="40"/>
  <c r="BI5" i="40"/>
  <c r="BI9" i="40"/>
  <c r="AC5" i="40"/>
  <c r="AC9" i="40"/>
  <c r="AC13" i="40"/>
  <c r="AS4" i="40"/>
  <c r="AS8" i="40"/>
  <c r="AS12" i="40"/>
  <c r="AS16" i="40"/>
  <c r="BI7" i="40"/>
  <c r="BI11" i="40"/>
  <c r="BI15" i="40"/>
  <c r="M22" i="40"/>
  <c r="M26" i="40"/>
  <c r="M30" i="40"/>
  <c r="AC21" i="40"/>
  <c r="AC25" i="40"/>
  <c r="AC29" i="40"/>
  <c r="AS20" i="40"/>
  <c r="AS24" i="40"/>
  <c r="AS28" i="40"/>
  <c r="AS32" i="40"/>
  <c r="BI23" i="40"/>
  <c r="BI27" i="40"/>
  <c r="BI31" i="40"/>
  <c r="AC6" i="40"/>
  <c r="AC10" i="40"/>
  <c r="AC14" i="40"/>
  <c r="AS5" i="40"/>
  <c r="AS9" i="40"/>
  <c r="AS13" i="40"/>
  <c r="BI4" i="40"/>
  <c r="BI8" i="40"/>
  <c r="BI12" i="40"/>
  <c r="BI16" i="40"/>
  <c r="M23" i="40"/>
  <c r="M27" i="40"/>
  <c r="M31" i="40"/>
  <c r="AC22" i="40"/>
  <c r="AC26" i="40"/>
  <c r="AC30" i="40"/>
  <c r="AS21" i="40"/>
  <c r="AS25" i="40"/>
  <c r="AS29" i="40"/>
  <c r="BI20" i="40"/>
  <c r="BI24" i="40"/>
  <c r="BI28" i="40"/>
  <c r="AD6" i="40"/>
  <c r="AD10" i="40"/>
  <c r="AD14" i="40"/>
  <c r="AT5" i="40"/>
  <c r="AT9" i="40"/>
  <c r="AT13" i="40"/>
  <c r="BJ4" i="40"/>
  <c r="BJ8" i="40"/>
  <c r="BJ12" i="40"/>
  <c r="BJ16" i="40"/>
  <c r="N23" i="40"/>
  <c r="N27" i="40"/>
  <c r="N31" i="40"/>
  <c r="AD22" i="40"/>
  <c r="AD26" i="40"/>
  <c r="AD30" i="40"/>
  <c r="AT21" i="40"/>
  <c r="AT25" i="40"/>
  <c r="AT29" i="40"/>
  <c r="BJ20" i="40"/>
  <c r="BJ24" i="40"/>
  <c r="BJ28" i="40"/>
  <c r="M34" i="39"/>
  <c r="M38" i="39"/>
  <c r="M42" i="39"/>
  <c r="N34" i="39"/>
  <c r="N38" i="39"/>
  <c r="N42" i="39"/>
  <c r="M35" i="39"/>
  <c r="M39" i="39"/>
  <c r="N37" i="39"/>
  <c r="N35" i="39"/>
  <c r="N39" i="39"/>
  <c r="N41" i="39"/>
  <c r="M32" i="39"/>
  <c r="M36" i="39"/>
  <c r="M40" i="39"/>
  <c r="N32" i="39"/>
  <c r="N158" i="39" s="1"/>
  <c r="N36" i="39"/>
  <c r="N40" i="39"/>
  <c r="M33" i="39"/>
  <c r="M37" i="39"/>
  <c r="M103" i="39"/>
  <c r="M107" i="39"/>
  <c r="M111" i="39"/>
  <c r="N103" i="39"/>
  <c r="N107" i="39"/>
  <c r="N111" i="39"/>
  <c r="M104" i="39"/>
  <c r="M108" i="39"/>
  <c r="M112" i="39"/>
  <c r="N104" i="39"/>
  <c r="N108" i="39"/>
  <c r="N112" i="39"/>
  <c r="M105" i="39"/>
  <c r="M109" i="39"/>
  <c r="N105" i="39"/>
  <c r="N109" i="39"/>
  <c r="M102" i="39"/>
  <c r="M106" i="39"/>
  <c r="N102" i="39"/>
  <c r="N106" i="39"/>
  <c r="N88" i="39"/>
  <c r="N92" i="39"/>
  <c r="N96" i="39"/>
  <c r="M89" i="39"/>
  <c r="M93" i="39"/>
  <c r="M97" i="39"/>
  <c r="N89" i="39"/>
  <c r="N93" i="39"/>
  <c r="N163" i="39" s="1"/>
  <c r="N97" i="39"/>
  <c r="M90" i="39"/>
  <c r="M94" i="39"/>
  <c r="M98" i="39"/>
  <c r="N90" i="39"/>
  <c r="N94" i="39"/>
  <c r="N98" i="39"/>
  <c r="M91" i="39"/>
  <c r="N91" i="39"/>
  <c r="M74" i="39"/>
  <c r="M78" i="39"/>
  <c r="M82" i="39"/>
  <c r="N74" i="39"/>
  <c r="N78" i="39"/>
  <c r="N82" i="39"/>
  <c r="M75" i="39"/>
  <c r="M79" i="39"/>
  <c r="M83" i="39"/>
  <c r="N75" i="39"/>
  <c r="N79" i="39"/>
  <c r="N83" i="39"/>
  <c r="M76" i="39"/>
  <c r="M80" i="39"/>
  <c r="M84" i="39"/>
  <c r="N76" i="39"/>
  <c r="N80" i="39"/>
  <c r="M77" i="39"/>
  <c r="BJ136" i="40"/>
  <c r="BJ143" i="40"/>
  <c r="BJ139" i="40"/>
  <c r="BJ135" i="40"/>
  <c r="AT144" i="40"/>
  <c r="AT140" i="40"/>
  <c r="AT136" i="40"/>
  <c r="AT132" i="40"/>
  <c r="AD141" i="40"/>
  <c r="AD137" i="40"/>
  <c r="AD133" i="40"/>
  <c r="N142" i="40"/>
  <c r="N138" i="40"/>
  <c r="N134" i="40"/>
  <c r="BJ144" i="40"/>
  <c r="AD138" i="40"/>
  <c r="N135" i="40"/>
  <c r="AT141" i="40"/>
  <c r="BJ142" i="40"/>
  <c r="BJ138" i="40"/>
  <c r="BJ134" i="40"/>
  <c r="AT143" i="40"/>
  <c r="AT139" i="40"/>
  <c r="AT135" i="40"/>
  <c r="AD144" i="40"/>
  <c r="AD140" i="40"/>
  <c r="AD136" i="40"/>
  <c r="AD132" i="40"/>
  <c r="N141" i="40"/>
  <c r="N137" i="40"/>
  <c r="N133" i="40"/>
  <c r="BJ132" i="40"/>
  <c r="AD142" i="40"/>
  <c r="AD134" i="40"/>
  <c r="N143" i="40"/>
  <c r="BJ140" i="40"/>
  <c r="BJ141" i="40"/>
  <c r="BJ137" i="40"/>
  <c r="BJ133" i="40"/>
  <c r="AT142" i="40"/>
  <c r="AT138" i="40"/>
  <c r="AT134" i="40"/>
  <c r="AD143" i="40"/>
  <c r="AD139" i="40"/>
  <c r="AD135" i="40"/>
  <c r="N144" i="40"/>
  <c r="N140" i="40"/>
  <c r="N136" i="40"/>
  <c r="N132" i="40"/>
  <c r="AT137" i="40"/>
  <c r="AT133" i="40"/>
  <c r="N139" i="40"/>
  <c r="N60" i="39"/>
  <c r="N64" i="39"/>
  <c r="N68" i="39"/>
  <c r="M61" i="39"/>
  <c r="M65" i="39"/>
  <c r="M69" i="39"/>
  <c r="N61" i="39"/>
  <c r="N65" i="39"/>
  <c r="N69" i="39"/>
  <c r="M62" i="39"/>
  <c r="M66" i="39"/>
  <c r="M70" i="39"/>
  <c r="N62" i="39"/>
  <c r="N66" i="39"/>
  <c r="N70" i="39"/>
  <c r="M63" i="39"/>
  <c r="N63" i="39"/>
  <c r="N54" i="39"/>
  <c r="N50" i="39"/>
  <c r="N162" i="39" s="1"/>
  <c r="N46" i="39"/>
  <c r="N53" i="39"/>
  <c r="N49" i="39"/>
  <c r="N161" i="39" s="1"/>
  <c r="N56" i="39"/>
  <c r="N52" i="39"/>
  <c r="N164" i="39" s="1"/>
  <c r="N48" i="39"/>
  <c r="N160" i="39" s="1"/>
  <c r="N55" i="39"/>
  <c r="N167" i="39" s="1"/>
  <c r="N51" i="39"/>
  <c r="N47" i="39"/>
  <c r="M54" i="39"/>
  <c r="M53" i="39"/>
  <c r="M49" i="39"/>
  <c r="M55" i="39"/>
  <c r="M56" i="39"/>
  <c r="M52" i="39"/>
  <c r="M48" i="39"/>
  <c r="M51" i="39"/>
  <c r="M46" i="39"/>
  <c r="M47" i="39"/>
  <c r="M50" i="39"/>
  <c r="M117" i="40"/>
  <c r="M121" i="40"/>
  <c r="M125" i="40"/>
  <c r="AC116" i="40"/>
  <c r="AC120" i="40"/>
  <c r="AC124" i="40"/>
  <c r="AC128" i="40"/>
  <c r="AS119" i="40"/>
  <c r="AS123" i="40"/>
  <c r="AS127" i="40"/>
  <c r="BI118" i="40"/>
  <c r="BI122" i="40"/>
  <c r="BI126" i="40"/>
  <c r="M118" i="40"/>
  <c r="M122" i="40"/>
  <c r="M126" i="40"/>
  <c r="AC117" i="40"/>
  <c r="AC121" i="40"/>
  <c r="AC125" i="40"/>
  <c r="AS116" i="40"/>
  <c r="AS120" i="40"/>
  <c r="AS124" i="40"/>
  <c r="AS128" i="40"/>
  <c r="BI119" i="40"/>
  <c r="BI123" i="40"/>
  <c r="BI127" i="40"/>
  <c r="N166" i="39"/>
  <c r="M119" i="40"/>
  <c r="M123" i="40"/>
  <c r="M127" i="40"/>
  <c r="AC118" i="40"/>
  <c r="AC122" i="40"/>
  <c r="AC126" i="40"/>
  <c r="AS117" i="40"/>
  <c r="AS121" i="40"/>
  <c r="AS125" i="40"/>
  <c r="BI116" i="40"/>
  <c r="BI120" i="40"/>
  <c r="BI124" i="40"/>
  <c r="BI128" i="40"/>
  <c r="N165" i="39"/>
  <c r="M116" i="40"/>
  <c r="M120" i="40"/>
  <c r="M124" i="40"/>
  <c r="M128" i="40"/>
  <c r="AC119" i="40"/>
  <c r="AC123" i="40"/>
  <c r="AC127" i="40"/>
  <c r="AS118" i="40"/>
  <c r="AS122" i="40"/>
  <c r="AS126" i="40"/>
  <c r="BI117" i="40"/>
  <c r="BI121" i="40"/>
  <c r="N152" i="39"/>
  <c r="N19" i="39"/>
  <c r="N23" i="39"/>
  <c r="N27" i="39"/>
  <c r="M20" i="39"/>
  <c r="M24" i="39"/>
  <c r="M28" i="39"/>
  <c r="N154" i="39"/>
  <c r="N20" i="39"/>
  <c r="N24" i="39"/>
  <c r="N28" i="39"/>
  <c r="M21" i="39"/>
  <c r="M25" i="39"/>
  <c r="N21" i="39"/>
  <c r="N25" i="39"/>
  <c r="M18" i="39"/>
  <c r="M22" i="39"/>
  <c r="N18" i="39"/>
  <c r="N22" i="39"/>
  <c r="N4" i="39"/>
  <c r="N7" i="39"/>
  <c r="N11" i="39"/>
  <c r="M4" i="39"/>
  <c r="M8" i="39"/>
  <c r="M12" i="39"/>
  <c r="M5" i="39"/>
  <c r="M9" i="39"/>
  <c r="M13" i="39"/>
  <c r="N5" i="39"/>
  <c r="N145" i="39" s="1"/>
  <c r="N9" i="39"/>
  <c r="N149" i="39" s="1"/>
  <c r="N13" i="39"/>
  <c r="N153" i="39" s="1"/>
  <c r="N8" i="39"/>
  <c r="N148" i="39" s="1"/>
  <c r="M6" i="39"/>
  <c r="M10" i="39"/>
  <c r="M14" i="39"/>
  <c r="N6" i="39"/>
  <c r="N146" i="39" s="1"/>
  <c r="N10" i="39"/>
  <c r="N150" i="39" s="1"/>
  <c r="N151" i="39"/>
  <c r="M7" i="39"/>
  <c r="M7" i="40"/>
  <c r="M12" i="40"/>
  <c r="M15" i="40"/>
  <c r="N4" i="40"/>
  <c r="N12" i="40"/>
  <c r="N7" i="40"/>
  <c r="N15" i="40"/>
  <c r="M8" i="40"/>
  <c r="M16" i="40"/>
  <c r="N8" i="40"/>
  <c r="N16" i="40"/>
  <c r="M11" i="40"/>
  <c r="AD4" i="40"/>
  <c r="N11" i="40"/>
  <c r="M5" i="40"/>
  <c r="M9" i="40"/>
  <c r="M13" i="40"/>
  <c r="N5" i="40"/>
  <c r="N9" i="40"/>
  <c r="N13" i="40"/>
  <c r="M6" i="40"/>
  <c r="M10" i="40"/>
  <c r="M14" i="40"/>
  <c r="N6" i="40"/>
  <c r="N10" i="40"/>
  <c r="EB97" i="40"/>
  <c r="EB161" i="40"/>
  <c r="EB145" i="40"/>
  <c r="EA33" i="40"/>
  <c r="EB65" i="40"/>
  <c r="EB113" i="40"/>
  <c r="EB33" i="40"/>
  <c r="EB129" i="40"/>
  <c r="EA65" i="40"/>
  <c r="EB81" i="40"/>
  <c r="EA81" i="40"/>
  <c r="EA129" i="40"/>
  <c r="CT5" i="40"/>
  <c r="CT31" i="40"/>
  <c r="CQ17" i="40"/>
  <c r="DB17" i="40"/>
  <c r="DU17" i="40"/>
  <c r="DJ6" i="40"/>
  <c r="DJ8" i="40"/>
  <c r="DJ10" i="40"/>
  <c r="DJ12" i="40"/>
  <c r="DJ14" i="40"/>
  <c r="DJ16" i="40"/>
  <c r="BT17" i="40"/>
  <c r="CB17" i="40"/>
  <c r="CN17" i="40"/>
  <c r="DA17" i="40"/>
  <c r="DP17" i="40"/>
  <c r="DS33" i="40"/>
  <c r="CT21" i="40"/>
  <c r="CD25" i="40"/>
  <c r="CT38" i="40"/>
  <c r="CT39" i="40"/>
  <c r="CT80" i="40"/>
  <c r="DJ100" i="40"/>
  <c r="BT113" i="40"/>
  <c r="CJ17" i="40"/>
  <c r="CR17" i="40"/>
  <c r="DC17" i="40"/>
  <c r="DN17" i="40"/>
  <c r="DV17" i="40"/>
  <c r="DZ5" i="40"/>
  <c r="DZ7" i="40"/>
  <c r="DZ9" i="40"/>
  <c r="DZ11" i="40"/>
  <c r="DZ13" i="40"/>
  <c r="DZ15" i="40"/>
  <c r="BU17" i="40"/>
  <c r="CC17" i="40"/>
  <c r="CO17" i="40"/>
  <c r="DD17" i="40"/>
  <c r="DR17" i="40"/>
  <c r="BV33" i="40"/>
  <c r="CD20" i="40"/>
  <c r="CO33" i="40"/>
  <c r="DJ20" i="40"/>
  <c r="CZ33" i="40"/>
  <c r="DT33" i="40"/>
  <c r="CD22" i="40"/>
  <c r="CT22" i="40"/>
  <c r="CT25" i="40"/>
  <c r="CD30" i="40"/>
  <c r="CT30" i="40"/>
  <c r="CD101" i="40"/>
  <c r="CT9" i="40"/>
  <c r="CA17" i="40"/>
  <c r="CD28" i="40"/>
  <c r="CD5" i="40"/>
  <c r="CD7" i="40"/>
  <c r="CD9" i="40"/>
  <c r="CD11" i="40"/>
  <c r="CD13" i="40"/>
  <c r="CD15" i="40"/>
  <c r="BV17" i="40"/>
  <c r="CP17" i="40"/>
  <c r="DE17" i="40"/>
  <c r="DS17" i="40"/>
  <c r="BW33" i="40"/>
  <c r="CH33" i="40"/>
  <c r="CP33" i="40"/>
  <c r="DA33" i="40"/>
  <c r="CD27" i="40"/>
  <c r="DQ49" i="40"/>
  <c r="DZ37" i="40"/>
  <c r="DZ44" i="40"/>
  <c r="BR81" i="40"/>
  <c r="CD68" i="40"/>
  <c r="DN129" i="40"/>
  <c r="CT15" i="40"/>
  <c r="CT23" i="40"/>
  <c r="CT4" i="40"/>
  <c r="CT6" i="40"/>
  <c r="CT8" i="40"/>
  <c r="CT10" i="40"/>
  <c r="CT12" i="40"/>
  <c r="CT14" i="40"/>
  <c r="CT16" i="40"/>
  <c r="BW17" i="40"/>
  <c r="CH17" i="40"/>
  <c r="CS17" i="40"/>
  <c r="DF17" i="40"/>
  <c r="DT17" i="40"/>
  <c r="DN33" i="40"/>
  <c r="DZ20" i="40"/>
  <c r="DV33" i="40"/>
  <c r="CD21" i="40"/>
  <c r="CD24" i="40"/>
  <c r="CT24" i="40"/>
  <c r="CT27" i="40"/>
  <c r="DJ31" i="40"/>
  <c r="CD32" i="40"/>
  <c r="BR49" i="40"/>
  <c r="CD36" i="40"/>
  <c r="BZ49" i="40"/>
  <c r="DR49" i="40"/>
  <c r="CT54" i="40"/>
  <c r="BV65" i="40"/>
  <c r="CX113" i="40"/>
  <c r="CT13" i="40"/>
  <c r="CT28" i="40"/>
  <c r="DQ17" i="40"/>
  <c r="DY17" i="40"/>
  <c r="DJ5" i="40"/>
  <c r="DJ7" i="40"/>
  <c r="DJ9" i="40"/>
  <c r="DJ11" i="40"/>
  <c r="DJ13" i="40"/>
  <c r="DJ15" i="40"/>
  <c r="BX17" i="40"/>
  <c r="CI17" i="40"/>
  <c r="DG17" i="40"/>
  <c r="DW17" i="40"/>
  <c r="BY33" i="40"/>
  <c r="CJ33" i="40"/>
  <c r="DC33" i="40"/>
  <c r="DO33" i="40"/>
  <c r="DW33" i="40"/>
  <c r="CD29" i="40"/>
  <c r="CN33" i="40"/>
  <c r="DJ41" i="40"/>
  <c r="CT11" i="40"/>
  <c r="DZ4" i="40"/>
  <c r="DZ6" i="40"/>
  <c r="DZ8" i="40"/>
  <c r="DZ10" i="40"/>
  <c r="DZ12" i="40"/>
  <c r="DZ14" i="40"/>
  <c r="DZ16" i="40"/>
  <c r="BY17" i="40"/>
  <c r="CK17" i="40"/>
  <c r="CX17" i="40"/>
  <c r="DH17" i="40"/>
  <c r="DX17" i="40"/>
  <c r="BR33" i="40"/>
  <c r="BZ33" i="40"/>
  <c r="CK33" i="40"/>
  <c r="DD33" i="40"/>
  <c r="DP33" i="40"/>
  <c r="DJ25" i="40"/>
  <c r="CD26" i="40"/>
  <c r="CT26" i="40"/>
  <c r="CT29" i="40"/>
  <c r="DH49" i="40"/>
  <c r="BX65" i="40"/>
  <c r="DD65" i="40"/>
  <c r="DJ60" i="40"/>
  <c r="CO81" i="40"/>
  <c r="BT97" i="40"/>
  <c r="CD85" i="40"/>
  <c r="CB97" i="40"/>
  <c r="CZ97" i="40"/>
  <c r="DH97" i="40"/>
  <c r="DZ120" i="40"/>
  <c r="DE145" i="40"/>
  <c r="CJ145" i="40"/>
  <c r="CT133" i="40"/>
  <c r="CT7" i="40"/>
  <c r="BS17" i="40"/>
  <c r="CD4" i="40"/>
  <c r="CD6" i="40"/>
  <c r="CD8" i="40"/>
  <c r="CD10" i="40"/>
  <c r="CD12" i="40"/>
  <c r="CD14" i="40"/>
  <c r="CD16" i="40"/>
  <c r="BR17" i="40"/>
  <c r="BZ17" i="40"/>
  <c r="CL17" i="40"/>
  <c r="CY17" i="40"/>
  <c r="DI17" i="40"/>
  <c r="BS33" i="40"/>
  <c r="CA33" i="40"/>
  <c r="CL33" i="40"/>
  <c r="CT20" i="40"/>
  <c r="DE33" i="40"/>
  <c r="DZ22" i="40"/>
  <c r="CD23" i="40"/>
  <c r="CD31" i="40"/>
  <c r="CO49" i="40"/>
  <c r="BV81" i="40"/>
  <c r="DJ70" i="40"/>
  <c r="CT72" i="40"/>
  <c r="CX97" i="40"/>
  <c r="DJ121" i="40"/>
  <c r="CL145" i="40"/>
  <c r="DZ132" i="40"/>
  <c r="DJ23" i="40"/>
  <c r="BT33" i="40"/>
  <c r="CN49" i="40"/>
  <c r="DJ37" i="40"/>
  <c r="CT40" i="40"/>
  <c r="CT45" i="40"/>
  <c r="DZ45" i="40"/>
  <c r="CT46" i="40"/>
  <c r="BV49" i="40"/>
  <c r="BR65" i="40"/>
  <c r="CD52" i="40"/>
  <c r="BZ65" i="40"/>
  <c r="CT55" i="40"/>
  <c r="DZ55" i="40"/>
  <c r="CT56" i="40"/>
  <c r="DJ59" i="40"/>
  <c r="CD60" i="40"/>
  <c r="CT63" i="40"/>
  <c r="DZ63" i="40"/>
  <c r="CT64" i="40"/>
  <c r="DJ69" i="40"/>
  <c r="CD70" i="40"/>
  <c r="DZ73" i="40"/>
  <c r="CT74" i="40"/>
  <c r="DJ77" i="40"/>
  <c r="CD78" i="40"/>
  <c r="DB97" i="40"/>
  <c r="DJ84" i="40"/>
  <c r="DU97" i="40"/>
  <c r="DJ87" i="40"/>
  <c r="CD88" i="40"/>
  <c r="DZ90" i="40"/>
  <c r="CT91" i="40"/>
  <c r="DZ91" i="40"/>
  <c r="CT92" i="40"/>
  <c r="DJ95" i="40"/>
  <c r="CD96" i="40"/>
  <c r="BX113" i="40"/>
  <c r="DZ100" i="40"/>
  <c r="DO113" i="40"/>
  <c r="DW113" i="40"/>
  <c r="CT101" i="40"/>
  <c r="DZ101" i="40"/>
  <c r="CT102" i="40"/>
  <c r="DJ105" i="40"/>
  <c r="CD106" i="40"/>
  <c r="DZ108" i="40"/>
  <c r="CT109" i="40"/>
  <c r="DZ109" i="40"/>
  <c r="CT110" i="40"/>
  <c r="BS145" i="40"/>
  <c r="CA145" i="40"/>
  <c r="CY145" i="40"/>
  <c r="DG145" i="40"/>
  <c r="CT138" i="40"/>
  <c r="DZ24" i="40"/>
  <c r="DZ28" i="40"/>
  <c r="DZ30" i="40"/>
  <c r="BU33" i="40"/>
  <c r="CX33" i="40"/>
  <c r="BU49" i="40"/>
  <c r="CD38" i="40"/>
  <c r="DZ40" i="40"/>
  <c r="DJ43" i="40"/>
  <c r="DZ46" i="40"/>
  <c r="DZ56" i="40"/>
  <c r="DZ64" i="40"/>
  <c r="CT73" i="40"/>
  <c r="DZ74" i="40"/>
  <c r="CX81" i="40"/>
  <c r="CI97" i="40"/>
  <c r="CQ97" i="40"/>
  <c r="CK113" i="40"/>
  <c r="DR129" i="40"/>
  <c r="DZ116" i="40"/>
  <c r="DZ119" i="40"/>
  <c r="CT120" i="40"/>
  <c r="CD123" i="40"/>
  <c r="DJ123" i="40"/>
  <c r="CD124" i="40"/>
  <c r="DJ124" i="40"/>
  <c r="DZ127" i="40"/>
  <c r="CT128" i="40"/>
  <c r="CN145" i="40"/>
  <c r="DT145" i="40"/>
  <c r="CD133" i="40"/>
  <c r="DJ133" i="40"/>
  <c r="CD134" i="40"/>
  <c r="DJ134" i="40"/>
  <c r="CY33" i="40"/>
  <c r="DB49" i="40"/>
  <c r="DJ36" i="40"/>
  <c r="DU49" i="40"/>
  <c r="CT41" i="40"/>
  <c r="CT47" i="40"/>
  <c r="DZ47" i="40"/>
  <c r="CT48" i="40"/>
  <c r="DJ53" i="40"/>
  <c r="CT57" i="40"/>
  <c r="DZ57" i="40"/>
  <c r="CT58" i="40"/>
  <c r="DJ61" i="40"/>
  <c r="DB81" i="40"/>
  <c r="DJ68" i="40"/>
  <c r="DU81" i="40"/>
  <c r="DJ71" i="40"/>
  <c r="CT75" i="40"/>
  <c r="DZ75" i="40"/>
  <c r="CT76" i="40"/>
  <c r="DJ79" i="40"/>
  <c r="BX97" i="40"/>
  <c r="DD97" i="40"/>
  <c r="DO97" i="40"/>
  <c r="DZ84" i="40"/>
  <c r="DW97" i="40"/>
  <c r="CT85" i="40"/>
  <c r="DZ85" i="40"/>
  <c r="CT86" i="40"/>
  <c r="DJ89" i="40"/>
  <c r="CT93" i="40"/>
  <c r="DZ93" i="40"/>
  <c r="CT94" i="40"/>
  <c r="BR113" i="40"/>
  <c r="CD100" i="40"/>
  <c r="CE113" i="40"/>
  <c r="BZ113" i="40"/>
  <c r="DK113" i="40"/>
  <c r="DQ113" i="40"/>
  <c r="CT103" i="40"/>
  <c r="DZ103" i="40"/>
  <c r="CT104" i="40"/>
  <c r="DJ107" i="40"/>
  <c r="CT111" i="40"/>
  <c r="DZ111" i="40"/>
  <c r="CT112" i="40"/>
  <c r="CY129" i="40"/>
  <c r="DG129" i="40"/>
  <c r="CT117" i="40"/>
  <c r="BU145" i="40"/>
  <c r="DA145" i="40"/>
  <c r="DJ32" i="40"/>
  <c r="CI49" i="40"/>
  <c r="CT36" i="40"/>
  <c r="CQ49" i="40"/>
  <c r="DC49" i="40"/>
  <c r="DN49" i="40"/>
  <c r="DZ36" i="40"/>
  <c r="DV49" i="40"/>
  <c r="DJ39" i="40"/>
  <c r="CT42" i="40"/>
  <c r="DZ48" i="40"/>
  <c r="DZ58" i="40"/>
  <c r="CX65" i="40"/>
  <c r="CI81" i="40"/>
  <c r="CQ81" i="40"/>
  <c r="CD69" i="40"/>
  <c r="DZ76" i="40"/>
  <c r="BT81" i="40"/>
  <c r="CK97" i="40"/>
  <c r="CM113" i="40"/>
  <c r="CN129" i="40"/>
  <c r="DT129" i="40"/>
  <c r="CD118" i="40"/>
  <c r="DJ118" i="40"/>
  <c r="CD126" i="40"/>
  <c r="DJ126" i="40"/>
  <c r="CH145" i="40"/>
  <c r="CT132" i="40"/>
  <c r="CP145" i="40"/>
  <c r="CD136" i="40"/>
  <c r="DJ136" i="40"/>
  <c r="BX33" i="40"/>
  <c r="CI33" i="40"/>
  <c r="CQ33" i="40"/>
  <c r="DB33" i="40"/>
  <c r="DU33" i="40"/>
  <c r="DJ22" i="40"/>
  <c r="DJ24" i="40"/>
  <c r="DJ26" i="40"/>
  <c r="DJ28" i="40"/>
  <c r="DJ30" i="40"/>
  <c r="DZ32" i="40"/>
  <c r="DF33" i="40"/>
  <c r="BX49" i="40"/>
  <c r="CJ49" i="40"/>
  <c r="CR49" i="40"/>
  <c r="DD49" i="40"/>
  <c r="DO49" i="40"/>
  <c r="DW49" i="40"/>
  <c r="DJ45" i="40"/>
  <c r="DB65" i="40"/>
  <c r="DJ52" i="40"/>
  <c r="DU65" i="40"/>
  <c r="DZ65" i="40" s="1"/>
  <c r="DJ55" i="40"/>
  <c r="DZ59" i="40"/>
  <c r="DJ63" i="40"/>
  <c r="BX81" i="40"/>
  <c r="DD81" i="40"/>
  <c r="DO81" i="40"/>
  <c r="DW81" i="40"/>
  <c r="CT70" i="40"/>
  <c r="DJ73" i="40"/>
  <c r="DZ77" i="40"/>
  <c r="CT78" i="40"/>
  <c r="BR97" i="40"/>
  <c r="CD84" i="40"/>
  <c r="BZ97" i="40"/>
  <c r="DZ87" i="40"/>
  <c r="CT88" i="40"/>
  <c r="DJ91" i="40"/>
  <c r="CT95" i="40"/>
  <c r="DZ95" i="40"/>
  <c r="CT96" i="40"/>
  <c r="CZ113" i="40"/>
  <c r="DH113" i="40"/>
  <c r="EA113" i="40" s="1"/>
  <c r="DS113" i="40"/>
  <c r="DJ101" i="40"/>
  <c r="CT105" i="40"/>
  <c r="DZ105" i="40"/>
  <c r="CT106" i="40"/>
  <c r="DJ109" i="40"/>
  <c r="BU129" i="40"/>
  <c r="CD129" i="40" s="1"/>
  <c r="DA129" i="40"/>
  <c r="BW145" i="40"/>
  <c r="DC145" i="40"/>
  <c r="CD138" i="40"/>
  <c r="DZ21" i="40"/>
  <c r="DZ23" i="40"/>
  <c r="DZ25" i="40"/>
  <c r="DZ27" i="40"/>
  <c r="DZ29" i="40"/>
  <c r="DZ31" i="40"/>
  <c r="DG33" i="40"/>
  <c r="BY49" i="40"/>
  <c r="CK49" i="40"/>
  <c r="CT43" i="40"/>
  <c r="CX49" i="40"/>
  <c r="CI65" i="40"/>
  <c r="CQ65" i="40"/>
  <c r="CD53" i="40"/>
  <c r="CT60" i="40"/>
  <c r="DZ60" i="40"/>
  <c r="CK81" i="40"/>
  <c r="DZ69" i="40"/>
  <c r="DZ70" i="40"/>
  <c r="CT77" i="40"/>
  <c r="DZ78" i="40"/>
  <c r="CO113" i="40"/>
  <c r="CH129" i="40"/>
  <c r="CT116" i="40"/>
  <c r="CP129" i="40"/>
  <c r="CD119" i="40"/>
  <c r="DJ120" i="40"/>
  <c r="DZ123" i="40"/>
  <c r="CT124" i="40"/>
  <c r="CD127" i="40"/>
  <c r="DJ127" i="40"/>
  <c r="CD128" i="40"/>
  <c r="DJ128" i="40"/>
  <c r="CR145" i="40"/>
  <c r="DP145" i="40"/>
  <c r="DX145" i="40"/>
  <c r="DZ133" i="40"/>
  <c r="DV145" i="40"/>
  <c r="CT134" i="40"/>
  <c r="CD137" i="40"/>
  <c r="CU113" i="40"/>
  <c r="CD116" i="40"/>
  <c r="BV145" i="40"/>
  <c r="CO145" i="40"/>
  <c r="CZ145" i="40"/>
  <c r="DH145" i="40"/>
  <c r="DS145" i="40"/>
  <c r="DJ141" i="40"/>
  <c r="CD144" i="40"/>
  <c r="CP161" i="40"/>
  <c r="CD152" i="40"/>
  <c r="CD160" i="40"/>
  <c r="CT144" i="40"/>
  <c r="DN161" i="40"/>
  <c r="DZ148" i="40"/>
  <c r="DV161" i="40"/>
  <c r="CT149" i="40"/>
  <c r="CT157" i="40"/>
  <c r="CT32" i="40"/>
  <c r="CT52" i="40"/>
  <c r="CT68" i="40"/>
  <c r="CT84" i="40"/>
  <c r="CT100" i="40"/>
  <c r="DJ116" i="40"/>
  <c r="DJ132" i="40"/>
  <c r="DJ139" i="40"/>
  <c r="CJ161" i="40"/>
  <c r="CR161" i="40"/>
  <c r="DC161" i="40"/>
  <c r="CD151" i="40"/>
  <c r="CD154" i="40"/>
  <c r="CD159" i="40"/>
  <c r="CH161" i="40"/>
  <c r="DJ142" i="40"/>
  <c r="BY161" i="40"/>
  <c r="DP161" i="40"/>
  <c r="DX161" i="40"/>
  <c r="DZ150" i="40"/>
  <c r="CT151" i="40"/>
  <c r="DJ154" i="40"/>
  <c r="CT159" i="40"/>
  <c r="DZ52" i="40"/>
  <c r="DZ68" i="40"/>
  <c r="BR145" i="40"/>
  <c r="BZ145" i="40"/>
  <c r="CK145" i="40"/>
  <c r="DD145" i="40"/>
  <c r="DO145" i="40"/>
  <c r="DW145" i="40"/>
  <c r="CT148" i="40"/>
  <c r="CD156" i="40"/>
  <c r="DJ140" i="40"/>
  <c r="DJ143" i="40"/>
  <c r="BS161" i="40"/>
  <c r="CA161" i="40"/>
  <c r="DZ152" i="40"/>
  <c r="DZ160" i="40"/>
  <c r="DJ144" i="40"/>
  <c r="CD150" i="40"/>
  <c r="CD155" i="40"/>
  <c r="DJ157" i="40"/>
  <c r="CD158" i="40"/>
  <c r="BU161" i="40"/>
  <c r="CN161" i="40"/>
  <c r="CY161" i="40"/>
  <c r="DG161" i="40"/>
  <c r="DR161" i="40"/>
  <c r="BR161" i="40"/>
  <c r="DJ148" i="40"/>
  <c r="AH127" i="39"/>
  <c r="AH113" i="39"/>
  <c r="AH99" i="39"/>
  <c r="AH85" i="39"/>
  <c r="AH71" i="39"/>
  <c r="AH57" i="39"/>
  <c r="AH43" i="39"/>
  <c r="AH72" i="39"/>
  <c r="AH100" i="39"/>
  <c r="L29" i="48"/>
  <c r="V15" i="48"/>
  <c r="V20" i="48"/>
  <c r="V25" i="48"/>
  <c r="M27" i="48"/>
  <c r="T27" i="48"/>
  <c r="M17" i="48"/>
  <c r="O12" i="48"/>
  <c r="O11" i="48"/>
  <c r="N17" i="48"/>
  <c r="N147" i="39" l="1"/>
  <c r="N168" i="39"/>
  <c r="N159" i="39"/>
  <c r="O27" i="48"/>
  <c r="BL145" i="40"/>
  <c r="N144" i="39"/>
  <c r="DZ97" i="40"/>
  <c r="DJ161" i="40"/>
  <c r="CD145" i="40"/>
  <c r="EA161" i="40"/>
  <c r="EA97" i="40"/>
  <c r="DZ33" i="40"/>
  <c r="CT33" i="40"/>
  <c r="DZ81" i="40"/>
  <c r="CT65" i="40"/>
  <c r="EA145" i="40"/>
  <c r="CT81" i="40"/>
  <c r="CD33" i="40"/>
  <c r="DJ145" i="40"/>
  <c r="EB17" i="40"/>
  <c r="EA17" i="40"/>
  <c r="DZ145" i="40"/>
  <c r="DJ81" i="40"/>
  <c r="CT97" i="40"/>
  <c r="CT49" i="40"/>
  <c r="CT129" i="40"/>
  <c r="DZ161" i="40"/>
  <c r="DZ113" i="40"/>
  <c r="DJ33" i="40"/>
  <c r="CD65" i="40"/>
  <c r="DJ17" i="40"/>
  <c r="CD81" i="40"/>
  <c r="CD161" i="40"/>
  <c r="CT161" i="40"/>
  <c r="CD113" i="40"/>
  <c r="DJ97" i="40"/>
  <c r="CT17" i="40"/>
  <c r="DZ129" i="40"/>
  <c r="CT113" i="40"/>
  <c r="DJ129" i="40"/>
  <c r="CT145" i="40"/>
  <c r="DZ49" i="40"/>
  <c r="CD49" i="40"/>
  <c r="DJ49" i="40"/>
  <c r="CD97" i="40"/>
  <c r="DJ65" i="40"/>
  <c r="CD17" i="40"/>
  <c r="DJ113" i="40"/>
  <c r="DZ17" i="40"/>
  <c r="S27" i="48"/>
  <c r="O17" i="48"/>
  <c r="BI144" i="40" l="1"/>
  <c r="BI140" i="40"/>
  <c r="BI136" i="40"/>
  <c r="BI132" i="40"/>
  <c r="AS141" i="40"/>
  <c r="AS137" i="40"/>
  <c r="AS133" i="40"/>
  <c r="AC142" i="40"/>
  <c r="AC138" i="40"/>
  <c r="AC134" i="40"/>
  <c r="M143" i="40"/>
  <c r="M139" i="40"/>
  <c r="M135" i="40"/>
  <c r="BI143" i="40"/>
  <c r="BI139" i="40"/>
  <c r="BI135" i="40"/>
  <c r="AS144" i="40"/>
  <c r="AS140" i="40"/>
  <c r="AS136" i="40"/>
  <c r="AS132" i="40"/>
  <c r="AC141" i="40"/>
  <c r="AC137" i="40"/>
  <c r="AC133" i="40"/>
  <c r="M142" i="40"/>
  <c r="M138" i="40"/>
  <c r="M134" i="40"/>
  <c r="BI142" i="40"/>
  <c r="BI138" i="40"/>
  <c r="BI134" i="40"/>
  <c r="AS143" i="40"/>
  <c r="AS139" i="40"/>
  <c r="AS135" i="40"/>
  <c r="AC144" i="40"/>
  <c r="AC140" i="40"/>
  <c r="AC136" i="40"/>
  <c r="AC132" i="40"/>
  <c r="M141" i="40"/>
  <c r="M137" i="40"/>
  <c r="M133" i="40"/>
  <c r="BI141" i="40"/>
  <c r="BI137" i="40"/>
  <c r="BI133" i="40"/>
  <c r="AS142" i="40"/>
  <c r="AS138" i="40"/>
  <c r="AS134" i="40"/>
  <c r="AC143" i="40"/>
  <c r="AC139" i="40"/>
  <c r="AC135" i="40"/>
  <c r="M144" i="40"/>
  <c r="M140" i="40"/>
  <c r="M136" i="40"/>
  <c r="M132" i="40"/>
  <c r="T4" i="47"/>
  <c r="U4" i="47"/>
  <c r="V4" i="47"/>
  <c r="W4" i="47"/>
  <c r="X4" i="47"/>
  <c r="Y4" i="47"/>
  <c r="Z4" i="47"/>
  <c r="AA4" i="47"/>
  <c r="AB4" i="47"/>
  <c r="AC4" i="47"/>
  <c r="AD4" i="47"/>
  <c r="S4" i="47"/>
  <c r="E4" i="47"/>
  <c r="F4" i="47"/>
  <c r="G4" i="47"/>
  <c r="H4" i="47"/>
  <c r="I4" i="47"/>
  <c r="J4" i="47"/>
  <c r="K4" i="47"/>
  <c r="L4" i="47"/>
  <c r="M4" i="47"/>
  <c r="N4" i="47"/>
  <c r="O4" i="47"/>
  <c r="D4" i="47"/>
  <c r="C4" i="2"/>
  <c r="N3" i="40"/>
  <c r="N3" i="41" s="1"/>
  <c r="M3" i="40"/>
  <c r="M3" i="41" s="1"/>
  <c r="L3" i="40"/>
  <c r="L3" i="41" s="1"/>
  <c r="K3" i="40"/>
  <c r="K3" i="41" s="1"/>
  <c r="J3" i="40"/>
  <c r="J3" i="41" s="1"/>
  <c r="I3" i="40"/>
  <c r="I3" i="41" s="1"/>
  <c r="H3" i="40"/>
  <c r="H3" i="41" s="1"/>
  <c r="G3" i="40"/>
  <c r="G3" i="41" s="1"/>
  <c r="F3" i="40"/>
  <c r="F3" i="41" s="1"/>
  <c r="E3" i="40"/>
  <c r="E3" i="41" s="1"/>
  <c r="D3" i="40"/>
  <c r="D3" i="41" s="1"/>
  <c r="C3" i="40"/>
  <c r="C3" i="41" s="1"/>
  <c r="D5" i="28"/>
  <c r="E5" i="28" s="1"/>
  <c r="F5" i="28" l="1"/>
  <c r="E4" i="2"/>
  <c r="D4" i="2"/>
  <c r="AA139" i="36"/>
  <c r="Z139" i="36"/>
  <c r="Y139" i="36"/>
  <c r="X139" i="36"/>
  <c r="W139" i="36"/>
  <c r="V139" i="36"/>
  <c r="U139" i="36"/>
  <c r="T139" i="36"/>
  <c r="S139" i="36"/>
  <c r="R139" i="36"/>
  <c r="Q139" i="36"/>
  <c r="P139" i="36"/>
  <c r="O139" i="36"/>
  <c r="N139" i="36"/>
  <c r="M139" i="36"/>
  <c r="L139" i="36"/>
  <c r="K139" i="36"/>
  <c r="J139" i="36"/>
  <c r="I139" i="36"/>
  <c r="H139" i="36"/>
  <c r="G139" i="36"/>
  <c r="F139" i="36"/>
  <c r="E139" i="36"/>
  <c r="AA138" i="36"/>
  <c r="Z138" i="36"/>
  <c r="Y138" i="36"/>
  <c r="X138" i="36"/>
  <c r="W138" i="36"/>
  <c r="V138" i="36"/>
  <c r="U138" i="36"/>
  <c r="T138" i="36"/>
  <c r="S138" i="36"/>
  <c r="R138" i="36"/>
  <c r="Q138" i="36"/>
  <c r="P138" i="36"/>
  <c r="O138" i="36"/>
  <c r="N138" i="36"/>
  <c r="M138" i="36"/>
  <c r="L138" i="36"/>
  <c r="K138" i="36"/>
  <c r="J138" i="36"/>
  <c r="I138" i="36"/>
  <c r="H138" i="36"/>
  <c r="G138" i="36"/>
  <c r="F138" i="36"/>
  <c r="E138" i="36"/>
  <c r="AA137" i="36"/>
  <c r="Z137" i="36"/>
  <c r="Y137" i="36"/>
  <c r="X137" i="36"/>
  <c r="W137" i="36"/>
  <c r="V137" i="36"/>
  <c r="U137" i="36"/>
  <c r="T137" i="36"/>
  <c r="S137" i="36"/>
  <c r="R137" i="36"/>
  <c r="Q137" i="36"/>
  <c r="P137" i="36"/>
  <c r="O137" i="36"/>
  <c r="N137" i="36"/>
  <c r="M137" i="36"/>
  <c r="L137" i="36"/>
  <c r="K137" i="36"/>
  <c r="J137" i="36"/>
  <c r="I137" i="36"/>
  <c r="H137" i="36"/>
  <c r="G137" i="36"/>
  <c r="F137" i="36"/>
  <c r="E137" i="36"/>
  <c r="AA136" i="36"/>
  <c r="Z136" i="36"/>
  <c r="Y136" i="36"/>
  <c r="X136" i="36"/>
  <c r="W136" i="36"/>
  <c r="V136" i="36"/>
  <c r="U136" i="36"/>
  <c r="T136" i="36"/>
  <c r="S136" i="36"/>
  <c r="R136" i="36"/>
  <c r="Q136" i="36"/>
  <c r="P136" i="36"/>
  <c r="O136" i="36"/>
  <c r="N136" i="36"/>
  <c r="M136" i="36"/>
  <c r="L136" i="36"/>
  <c r="K136" i="36"/>
  <c r="J136" i="36"/>
  <c r="I136" i="36"/>
  <c r="H136" i="36"/>
  <c r="G136" i="36"/>
  <c r="F136" i="36"/>
  <c r="E136" i="36"/>
  <c r="AA135" i="36"/>
  <c r="Z135" i="36"/>
  <c r="Y135" i="36"/>
  <c r="X135" i="36"/>
  <c r="W135" i="36"/>
  <c r="V135" i="36"/>
  <c r="U135" i="36"/>
  <c r="T135" i="36"/>
  <c r="S135" i="36"/>
  <c r="R135" i="36"/>
  <c r="Q135" i="36"/>
  <c r="P135" i="36"/>
  <c r="O135" i="36"/>
  <c r="N135" i="36"/>
  <c r="M135" i="36"/>
  <c r="L135" i="36"/>
  <c r="K135" i="36"/>
  <c r="J135" i="36"/>
  <c r="I135" i="36"/>
  <c r="H135" i="36"/>
  <c r="G135" i="36"/>
  <c r="F135" i="36"/>
  <c r="E135" i="36"/>
  <c r="AA134" i="36"/>
  <c r="Z134" i="36"/>
  <c r="Y134" i="36"/>
  <c r="X134" i="36"/>
  <c r="W134" i="36"/>
  <c r="V134" i="36"/>
  <c r="U134" i="36"/>
  <c r="T134" i="36"/>
  <c r="S134" i="36"/>
  <c r="R134" i="36"/>
  <c r="Q134" i="36"/>
  <c r="P134" i="36"/>
  <c r="O134" i="36"/>
  <c r="N134" i="36"/>
  <c r="M134" i="36"/>
  <c r="L134" i="36"/>
  <c r="K134" i="36"/>
  <c r="J134" i="36"/>
  <c r="I134" i="36"/>
  <c r="H134" i="36"/>
  <c r="G134" i="36"/>
  <c r="F134" i="36"/>
  <c r="E134" i="36"/>
  <c r="AA133" i="36"/>
  <c r="Z133" i="36"/>
  <c r="Y133" i="36"/>
  <c r="X133" i="36"/>
  <c r="W133" i="36"/>
  <c r="V133" i="36"/>
  <c r="U133" i="36"/>
  <c r="T133" i="36"/>
  <c r="S133" i="36"/>
  <c r="R133" i="36"/>
  <c r="Q133" i="36"/>
  <c r="P133" i="36"/>
  <c r="O133" i="36"/>
  <c r="N133" i="36"/>
  <c r="M133" i="36"/>
  <c r="L133" i="36"/>
  <c r="K133" i="36"/>
  <c r="J133" i="36"/>
  <c r="I133" i="36"/>
  <c r="H133" i="36"/>
  <c r="G133" i="36"/>
  <c r="F133" i="36"/>
  <c r="E133" i="36"/>
  <c r="AA132" i="36"/>
  <c r="Z132" i="36"/>
  <c r="Y132" i="36"/>
  <c r="X132" i="36"/>
  <c r="W132" i="36"/>
  <c r="V132" i="36"/>
  <c r="U132" i="36"/>
  <c r="T132" i="36"/>
  <c r="S132" i="36"/>
  <c r="R132" i="36"/>
  <c r="Q132" i="36"/>
  <c r="P132" i="36"/>
  <c r="O132" i="36"/>
  <c r="N132" i="36"/>
  <c r="M132" i="36"/>
  <c r="L132" i="36"/>
  <c r="K132" i="36"/>
  <c r="J132" i="36"/>
  <c r="I132" i="36"/>
  <c r="H132" i="36"/>
  <c r="G132" i="36"/>
  <c r="F132" i="36"/>
  <c r="E132" i="36"/>
  <c r="AA131" i="36"/>
  <c r="Z131" i="36"/>
  <c r="Y131" i="36"/>
  <c r="X131" i="36"/>
  <c r="W131" i="36"/>
  <c r="V131" i="36"/>
  <c r="U131" i="36"/>
  <c r="T131" i="36"/>
  <c r="S131" i="36"/>
  <c r="R131" i="36"/>
  <c r="Q131" i="36"/>
  <c r="P131" i="36"/>
  <c r="O131" i="36"/>
  <c r="N131" i="36"/>
  <c r="M131" i="36"/>
  <c r="L131" i="36"/>
  <c r="K131" i="36"/>
  <c r="J131" i="36"/>
  <c r="I131" i="36"/>
  <c r="H131" i="36"/>
  <c r="G131" i="36"/>
  <c r="F131" i="36"/>
  <c r="E131" i="36"/>
  <c r="AA130" i="36"/>
  <c r="Z130" i="36"/>
  <c r="Y130" i="36"/>
  <c r="X130" i="36"/>
  <c r="W130" i="36"/>
  <c r="V130" i="36"/>
  <c r="U130" i="36"/>
  <c r="T130" i="36"/>
  <c r="S130" i="36"/>
  <c r="R130" i="36"/>
  <c r="Q130" i="36"/>
  <c r="P130" i="36"/>
  <c r="O130" i="36"/>
  <c r="N130" i="36"/>
  <c r="M130" i="36"/>
  <c r="L130" i="36"/>
  <c r="K130" i="36"/>
  <c r="J130" i="36"/>
  <c r="I130" i="36"/>
  <c r="H130" i="36"/>
  <c r="G130" i="36"/>
  <c r="F130" i="36"/>
  <c r="E130" i="36"/>
  <c r="AA129" i="36"/>
  <c r="Z129" i="36"/>
  <c r="Y129" i="36"/>
  <c r="X129" i="36"/>
  <c r="W129" i="36"/>
  <c r="V129" i="36"/>
  <c r="U129" i="36"/>
  <c r="T129" i="36"/>
  <c r="S129" i="36"/>
  <c r="R129" i="36"/>
  <c r="Q129" i="36"/>
  <c r="P129" i="36"/>
  <c r="O129" i="36"/>
  <c r="N129" i="36"/>
  <c r="M129" i="36"/>
  <c r="L129" i="36"/>
  <c r="K129" i="36"/>
  <c r="J129" i="36"/>
  <c r="I129" i="36"/>
  <c r="H129" i="36"/>
  <c r="G129" i="36"/>
  <c r="F129" i="36"/>
  <c r="E129" i="36"/>
  <c r="AA128" i="36"/>
  <c r="Z128" i="36"/>
  <c r="Y128" i="36"/>
  <c r="X128" i="36"/>
  <c r="W128" i="36"/>
  <c r="V128" i="36"/>
  <c r="U128" i="36"/>
  <c r="T128" i="36"/>
  <c r="S128" i="36"/>
  <c r="R128" i="36"/>
  <c r="Q128" i="36"/>
  <c r="P128" i="36"/>
  <c r="O128" i="36"/>
  <c r="N128" i="36"/>
  <c r="M128" i="36"/>
  <c r="L128" i="36"/>
  <c r="K128" i="36"/>
  <c r="J128" i="36"/>
  <c r="I128" i="36"/>
  <c r="H128" i="36"/>
  <c r="G128" i="36"/>
  <c r="F128" i="36"/>
  <c r="E128" i="36"/>
  <c r="AA127" i="36"/>
  <c r="Z127" i="36"/>
  <c r="Y127" i="36"/>
  <c r="X127" i="36"/>
  <c r="W127" i="36"/>
  <c r="V127" i="36"/>
  <c r="U127" i="36"/>
  <c r="T127" i="36"/>
  <c r="S127" i="36"/>
  <c r="R127" i="36"/>
  <c r="Q127" i="36"/>
  <c r="P127" i="36"/>
  <c r="O127" i="36"/>
  <c r="N127" i="36"/>
  <c r="M127" i="36"/>
  <c r="L127" i="36"/>
  <c r="K127" i="36"/>
  <c r="J127" i="36"/>
  <c r="I127" i="36"/>
  <c r="H127" i="36"/>
  <c r="G127" i="36"/>
  <c r="F127" i="36"/>
  <c r="E127" i="36"/>
  <c r="AA122" i="36"/>
  <c r="Z122" i="36"/>
  <c r="Y122" i="36"/>
  <c r="X122" i="36"/>
  <c r="W122" i="36"/>
  <c r="V122" i="36"/>
  <c r="U122" i="36"/>
  <c r="T122" i="36"/>
  <c r="S122" i="36"/>
  <c r="R122" i="36"/>
  <c r="Q122" i="36"/>
  <c r="P122" i="36"/>
  <c r="O122" i="36"/>
  <c r="N122" i="36"/>
  <c r="M122" i="36"/>
  <c r="L122" i="36"/>
  <c r="K122" i="36"/>
  <c r="J122" i="36"/>
  <c r="I122" i="36"/>
  <c r="H122" i="36"/>
  <c r="G122" i="36"/>
  <c r="F122" i="36"/>
  <c r="E122" i="36"/>
  <c r="AA121" i="36"/>
  <c r="Z121" i="36"/>
  <c r="Y121" i="36"/>
  <c r="X121" i="36"/>
  <c r="W121" i="36"/>
  <c r="V121" i="36"/>
  <c r="U121" i="36"/>
  <c r="T121" i="36"/>
  <c r="S121" i="36"/>
  <c r="R121" i="36"/>
  <c r="Q121" i="36"/>
  <c r="P121" i="36"/>
  <c r="O121" i="36"/>
  <c r="N121" i="36"/>
  <c r="M121" i="36"/>
  <c r="L121" i="36"/>
  <c r="K121" i="36"/>
  <c r="J121" i="36"/>
  <c r="I121" i="36"/>
  <c r="H121" i="36"/>
  <c r="G121" i="36"/>
  <c r="F121" i="36"/>
  <c r="E121" i="36"/>
  <c r="AA120" i="36"/>
  <c r="Z120" i="36"/>
  <c r="Y120" i="36"/>
  <c r="X120" i="36"/>
  <c r="W120" i="36"/>
  <c r="V120" i="36"/>
  <c r="U120" i="36"/>
  <c r="T120" i="36"/>
  <c r="S120" i="36"/>
  <c r="R120" i="36"/>
  <c r="Q120" i="36"/>
  <c r="P120" i="36"/>
  <c r="O120" i="36"/>
  <c r="N120" i="36"/>
  <c r="M120" i="36"/>
  <c r="L120" i="36"/>
  <c r="K120" i="36"/>
  <c r="J120" i="36"/>
  <c r="I120" i="36"/>
  <c r="H120" i="36"/>
  <c r="G120" i="36"/>
  <c r="F120" i="36"/>
  <c r="E120" i="36"/>
  <c r="AA119" i="36"/>
  <c r="Z119" i="36"/>
  <c r="Y119" i="36"/>
  <c r="X119" i="36"/>
  <c r="W119" i="36"/>
  <c r="V119" i="36"/>
  <c r="U119" i="36"/>
  <c r="T119" i="36"/>
  <c r="S119" i="36"/>
  <c r="R119" i="36"/>
  <c r="Q119" i="36"/>
  <c r="P119" i="36"/>
  <c r="O119" i="36"/>
  <c r="N119" i="36"/>
  <c r="M119" i="36"/>
  <c r="L119" i="36"/>
  <c r="K119" i="36"/>
  <c r="J119" i="36"/>
  <c r="I119" i="36"/>
  <c r="H119" i="36"/>
  <c r="G119" i="36"/>
  <c r="F119" i="36"/>
  <c r="E119" i="36"/>
  <c r="AA118" i="36"/>
  <c r="Z118" i="36"/>
  <c r="Y118" i="36"/>
  <c r="X118" i="36"/>
  <c r="W118" i="36"/>
  <c r="V118" i="36"/>
  <c r="U118" i="36"/>
  <c r="T118" i="36"/>
  <c r="S118" i="36"/>
  <c r="R118" i="36"/>
  <c r="Q118" i="36"/>
  <c r="P118" i="36"/>
  <c r="O118" i="36"/>
  <c r="N118" i="36"/>
  <c r="M118" i="36"/>
  <c r="L118" i="36"/>
  <c r="K118" i="36"/>
  <c r="J118" i="36"/>
  <c r="I118" i="36"/>
  <c r="H118" i="36"/>
  <c r="G118" i="36"/>
  <c r="F118" i="36"/>
  <c r="E118" i="36"/>
  <c r="AA117" i="36"/>
  <c r="Z117" i="36"/>
  <c r="Y117" i="36"/>
  <c r="X117" i="36"/>
  <c r="W117" i="36"/>
  <c r="V117" i="36"/>
  <c r="U117" i="36"/>
  <c r="T117" i="36"/>
  <c r="S117" i="36"/>
  <c r="R117" i="36"/>
  <c r="Q117" i="36"/>
  <c r="P117" i="36"/>
  <c r="O117" i="36"/>
  <c r="N117" i="36"/>
  <c r="M117" i="36"/>
  <c r="L117" i="36"/>
  <c r="K117" i="36"/>
  <c r="J117" i="36"/>
  <c r="I117" i="36"/>
  <c r="H117" i="36"/>
  <c r="G117" i="36"/>
  <c r="F117" i="36"/>
  <c r="E117" i="36"/>
  <c r="AA116" i="36"/>
  <c r="Z116" i="36"/>
  <c r="Y116" i="36"/>
  <c r="X116" i="36"/>
  <c r="W116" i="36"/>
  <c r="V116" i="36"/>
  <c r="U116" i="36"/>
  <c r="T116" i="36"/>
  <c r="S116" i="36"/>
  <c r="R116" i="36"/>
  <c r="Q116" i="36"/>
  <c r="P116" i="36"/>
  <c r="O116" i="36"/>
  <c r="N116" i="36"/>
  <c r="M116" i="36"/>
  <c r="L116" i="36"/>
  <c r="K116" i="36"/>
  <c r="J116" i="36"/>
  <c r="I116" i="36"/>
  <c r="H116" i="36"/>
  <c r="G116" i="36"/>
  <c r="F116" i="36"/>
  <c r="E116" i="36"/>
  <c r="AA115" i="36"/>
  <c r="Z115" i="36"/>
  <c r="Y115" i="36"/>
  <c r="X115" i="36"/>
  <c r="W115" i="36"/>
  <c r="V115" i="36"/>
  <c r="U115" i="36"/>
  <c r="T115" i="36"/>
  <c r="S115" i="36"/>
  <c r="R115" i="36"/>
  <c r="Q115" i="36"/>
  <c r="P115" i="36"/>
  <c r="O115" i="36"/>
  <c r="N115" i="36"/>
  <c r="M115" i="36"/>
  <c r="L115" i="36"/>
  <c r="K115" i="36"/>
  <c r="J115" i="36"/>
  <c r="I115" i="36"/>
  <c r="H115" i="36"/>
  <c r="G115" i="36"/>
  <c r="F115" i="36"/>
  <c r="E115" i="36"/>
  <c r="AA114" i="36"/>
  <c r="Z114" i="36"/>
  <c r="Y114" i="36"/>
  <c r="X114" i="36"/>
  <c r="W114" i="36"/>
  <c r="V114" i="36"/>
  <c r="U114" i="36"/>
  <c r="T114" i="36"/>
  <c r="S114" i="36"/>
  <c r="R114" i="36"/>
  <c r="Q114" i="36"/>
  <c r="P114" i="36"/>
  <c r="O114" i="36"/>
  <c r="N114" i="36"/>
  <c r="M114" i="36"/>
  <c r="L114" i="36"/>
  <c r="K114" i="36"/>
  <c r="J114" i="36"/>
  <c r="I114" i="36"/>
  <c r="H114" i="36"/>
  <c r="G114" i="36"/>
  <c r="F114" i="36"/>
  <c r="E114" i="36"/>
  <c r="AA113" i="36"/>
  <c r="Z113" i="36"/>
  <c r="Y113" i="36"/>
  <c r="X113" i="36"/>
  <c r="W113" i="36"/>
  <c r="V113" i="36"/>
  <c r="U113" i="36"/>
  <c r="T113" i="36"/>
  <c r="S113" i="36"/>
  <c r="R113" i="36"/>
  <c r="Q113" i="36"/>
  <c r="P113" i="36"/>
  <c r="O113" i="36"/>
  <c r="N113" i="36"/>
  <c r="M113" i="36"/>
  <c r="L113" i="36"/>
  <c r="K113" i="36"/>
  <c r="J113" i="36"/>
  <c r="I113" i="36"/>
  <c r="H113" i="36"/>
  <c r="G113" i="36"/>
  <c r="F113" i="36"/>
  <c r="E113" i="36"/>
  <c r="AA112" i="36"/>
  <c r="Z112" i="36"/>
  <c r="Y112" i="36"/>
  <c r="X112" i="36"/>
  <c r="W112" i="36"/>
  <c r="V112" i="36"/>
  <c r="U112" i="36"/>
  <c r="T112" i="36"/>
  <c r="S112" i="36"/>
  <c r="R112" i="36"/>
  <c r="Q112" i="36"/>
  <c r="P112" i="36"/>
  <c r="O112" i="36"/>
  <c r="N112" i="36"/>
  <c r="M112" i="36"/>
  <c r="L112" i="36"/>
  <c r="K112" i="36"/>
  <c r="J112" i="36"/>
  <c r="I112" i="36"/>
  <c r="H112" i="36"/>
  <c r="G112" i="36"/>
  <c r="F112" i="36"/>
  <c r="E112" i="36"/>
  <c r="AA111" i="36"/>
  <c r="Z111" i="36"/>
  <c r="Y111" i="36"/>
  <c r="X111" i="36"/>
  <c r="W111" i="36"/>
  <c r="V111" i="36"/>
  <c r="U111" i="36"/>
  <c r="T111" i="36"/>
  <c r="S111" i="36"/>
  <c r="R111" i="36"/>
  <c r="Q111" i="36"/>
  <c r="P111" i="36"/>
  <c r="O111" i="36"/>
  <c r="N111" i="36"/>
  <c r="M111" i="36"/>
  <c r="L111" i="36"/>
  <c r="K111" i="36"/>
  <c r="J111" i="36"/>
  <c r="I111" i="36"/>
  <c r="H111" i="36"/>
  <c r="G111" i="36"/>
  <c r="F111" i="36"/>
  <c r="E111" i="36"/>
  <c r="AA110" i="36"/>
  <c r="Z110" i="36"/>
  <c r="Y110" i="36"/>
  <c r="X110" i="36"/>
  <c r="W110" i="36"/>
  <c r="V110" i="36"/>
  <c r="U110" i="36"/>
  <c r="T110" i="36"/>
  <c r="S110" i="36"/>
  <c r="R110" i="36"/>
  <c r="Q110" i="36"/>
  <c r="P110" i="36"/>
  <c r="O110" i="36"/>
  <c r="N110" i="36"/>
  <c r="M110" i="36"/>
  <c r="L110" i="36"/>
  <c r="K110" i="36"/>
  <c r="J110" i="36"/>
  <c r="I110" i="36"/>
  <c r="H110" i="36"/>
  <c r="G110" i="36"/>
  <c r="F110" i="36"/>
  <c r="E110" i="36"/>
  <c r="D139" i="36"/>
  <c r="C139" i="36"/>
  <c r="D138" i="36"/>
  <c r="C138" i="36"/>
  <c r="D137" i="36"/>
  <c r="C137" i="36"/>
  <c r="D136" i="36"/>
  <c r="C136" i="36"/>
  <c r="D135" i="36"/>
  <c r="C135" i="36"/>
  <c r="D134" i="36"/>
  <c r="C134" i="36"/>
  <c r="D133" i="36"/>
  <c r="C133" i="36"/>
  <c r="D132" i="36"/>
  <c r="C132" i="36"/>
  <c r="D131" i="36"/>
  <c r="C131" i="36"/>
  <c r="D130" i="36"/>
  <c r="C130" i="36"/>
  <c r="D129" i="36"/>
  <c r="C129" i="36"/>
  <c r="D128" i="36"/>
  <c r="C128" i="36"/>
  <c r="D127" i="36"/>
  <c r="C127" i="36"/>
  <c r="D122" i="36"/>
  <c r="C122" i="36"/>
  <c r="D121" i="36"/>
  <c r="C121" i="36"/>
  <c r="D120" i="36"/>
  <c r="C120" i="36"/>
  <c r="D119" i="36"/>
  <c r="C119" i="36"/>
  <c r="D118" i="36"/>
  <c r="C118" i="36"/>
  <c r="D117" i="36"/>
  <c r="C117" i="36"/>
  <c r="D116" i="36"/>
  <c r="C116" i="36"/>
  <c r="D115" i="36"/>
  <c r="C115" i="36"/>
  <c r="D114" i="36"/>
  <c r="C114" i="36"/>
  <c r="D113" i="36"/>
  <c r="C113" i="36"/>
  <c r="D112" i="36"/>
  <c r="C112" i="36"/>
  <c r="D111" i="36"/>
  <c r="C111" i="36"/>
  <c r="D110" i="36"/>
  <c r="C110" i="36"/>
  <c r="AA139" i="35"/>
  <c r="Z139" i="35"/>
  <c r="Y139" i="35"/>
  <c r="X139" i="35"/>
  <c r="W139" i="35"/>
  <c r="V139" i="35"/>
  <c r="U139" i="35"/>
  <c r="T139" i="35"/>
  <c r="S139" i="35"/>
  <c r="R139" i="35"/>
  <c r="Q139" i="35"/>
  <c r="P139" i="35"/>
  <c r="O139" i="35"/>
  <c r="N139" i="35"/>
  <c r="M139" i="35"/>
  <c r="L139" i="35"/>
  <c r="K139" i="35"/>
  <c r="J139" i="35"/>
  <c r="I139" i="35"/>
  <c r="H139" i="35"/>
  <c r="G139" i="35"/>
  <c r="F139" i="35"/>
  <c r="E139" i="35"/>
  <c r="AA138" i="35"/>
  <c r="Z138" i="35"/>
  <c r="Y138" i="35"/>
  <c r="X138" i="35"/>
  <c r="W138" i="35"/>
  <c r="V138" i="35"/>
  <c r="U138" i="35"/>
  <c r="T138" i="35"/>
  <c r="S138" i="35"/>
  <c r="R138" i="35"/>
  <c r="Q138" i="35"/>
  <c r="P138" i="35"/>
  <c r="O138" i="35"/>
  <c r="N138" i="35"/>
  <c r="M138" i="35"/>
  <c r="L138" i="35"/>
  <c r="K138" i="35"/>
  <c r="J138" i="35"/>
  <c r="I138" i="35"/>
  <c r="H138" i="35"/>
  <c r="G138" i="35"/>
  <c r="F138" i="35"/>
  <c r="E138" i="35"/>
  <c r="AA137" i="35"/>
  <c r="Z137" i="35"/>
  <c r="Y137" i="35"/>
  <c r="X137" i="35"/>
  <c r="W137" i="35"/>
  <c r="V137" i="35"/>
  <c r="U137" i="35"/>
  <c r="T137" i="35"/>
  <c r="S137" i="35"/>
  <c r="R137" i="35"/>
  <c r="Q137" i="35"/>
  <c r="P137" i="35"/>
  <c r="O137" i="35"/>
  <c r="N137" i="35"/>
  <c r="M137" i="35"/>
  <c r="L137" i="35"/>
  <c r="K137" i="35"/>
  <c r="J137" i="35"/>
  <c r="I137" i="35"/>
  <c r="H137" i="35"/>
  <c r="G137" i="35"/>
  <c r="F137" i="35"/>
  <c r="E137" i="35"/>
  <c r="AA136" i="35"/>
  <c r="Z136" i="35"/>
  <c r="Y136" i="35"/>
  <c r="X136" i="35"/>
  <c r="W136" i="35"/>
  <c r="V136" i="35"/>
  <c r="U136" i="35"/>
  <c r="T136" i="35"/>
  <c r="S136" i="35"/>
  <c r="R136" i="35"/>
  <c r="Q136" i="35"/>
  <c r="P136" i="35"/>
  <c r="O136" i="35"/>
  <c r="N136" i="35"/>
  <c r="M136" i="35"/>
  <c r="L136" i="35"/>
  <c r="K136" i="35"/>
  <c r="J136" i="35"/>
  <c r="I136" i="35"/>
  <c r="H136" i="35"/>
  <c r="G136" i="35"/>
  <c r="F136" i="35"/>
  <c r="E136" i="35"/>
  <c r="AA135" i="35"/>
  <c r="Z135" i="35"/>
  <c r="Y135" i="35"/>
  <c r="X135" i="35"/>
  <c r="W135" i="35"/>
  <c r="V135" i="35"/>
  <c r="U135" i="35"/>
  <c r="T135" i="35"/>
  <c r="S135" i="35"/>
  <c r="R135" i="35"/>
  <c r="Q135" i="35"/>
  <c r="P135" i="35"/>
  <c r="O135" i="35"/>
  <c r="N135" i="35"/>
  <c r="M135" i="35"/>
  <c r="L135" i="35"/>
  <c r="K135" i="35"/>
  <c r="J135" i="35"/>
  <c r="I135" i="35"/>
  <c r="H135" i="35"/>
  <c r="G135" i="35"/>
  <c r="F135" i="35"/>
  <c r="E135" i="35"/>
  <c r="AA134" i="35"/>
  <c r="Z134" i="35"/>
  <c r="Y134" i="35"/>
  <c r="X134" i="35"/>
  <c r="W134" i="35"/>
  <c r="V134" i="35"/>
  <c r="U134" i="35"/>
  <c r="T134" i="35"/>
  <c r="S134" i="35"/>
  <c r="R134" i="35"/>
  <c r="Q134" i="35"/>
  <c r="P134" i="35"/>
  <c r="O134" i="35"/>
  <c r="N134" i="35"/>
  <c r="M134" i="35"/>
  <c r="L134" i="35"/>
  <c r="K134" i="35"/>
  <c r="J134" i="35"/>
  <c r="I134" i="35"/>
  <c r="H134" i="35"/>
  <c r="G134" i="35"/>
  <c r="F134" i="35"/>
  <c r="E134" i="35"/>
  <c r="AA133" i="35"/>
  <c r="Z133" i="35"/>
  <c r="Y133" i="35"/>
  <c r="X133" i="35"/>
  <c r="W133" i="35"/>
  <c r="V133" i="35"/>
  <c r="U133" i="35"/>
  <c r="T133" i="35"/>
  <c r="S133" i="35"/>
  <c r="R133" i="35"/>
  <c r="Q133" i="35"/>
  <c r="P133" i="35"/>
  <c r="O133" i="35"/>
  <c r="N133" i="35"/>
  <c r="M133" i="35"/>
  <c r="L133" i="35"/>
  <c r="K133" i="35"/>
  <c r="J133" i="35"/>
  <c r="I133" i="35"/>
  <c r="H133" i="35"/>
  <c r="G133" i="35"/>
  <c r="F133" i="35"/>
  <c r="E133" i="35"/>
  <c r="AA132" i="35"/>
  <c r="Z132" i="35"/>
  <c r="Y132" i="35"/>
  <c r="X132" i="35"/>
  <c r="W132" i="35"/>
  <c r="V132" i="35"/>
  <c r="U132" i="35"/>
  <c r="T132" i="35"/>
  <c r="S132" i="35"/>
  <c r="R132" i="35"/>
  <c r="Q132" i="35"/>
  <c r="P132" i="35"/>
  <c r="O132" i="35"/>
  <c r="N132" i="35"/>
  <c r="M132" i="35"/>
  <c r="L132" i="35"/>
  <c r="K132" i="35"/>
  <c r="J132" i="35"/>
  <c r="I132" i="35"/>
  <c r="H132" i="35"/>
  <c r="G132" i="35"/>
  <c r="F132" i="35"/>
  <c r="E132" i="35"/>
  <c r="AA131" i="35"/>
  <c r="Z131" i="35"/>
  <c r="Y131" i="35"/>
  <c r="X131" i="35"/>
  <c r="W131" i="35"/>
  <c r="V131" i="35"/>
  <c r="U131" i="35"/>
  <c r="T131" i="35"/>
  <c r="S131" i="35"/>
  <c r="R131" i="35"/>
  <c r="Q131" i="35"/>
  <c r="P131" i="35"/>
  <c r="O131" i="35"/>
  <c r="N131" i="35"/>
  <c r="M131" i="35"/>
  <c r="L131" i="35"/>
  <c r="K131" i="35"/>
  <c r="J131" i="35"/>
  <c r="I131" i="35"/>
  <c r="H131" i="35"/>
  <c r="G131" i="35"/>
  <c r="F131" i="35"/>
  <c r="E131" i="35"/>
  <c r="AA130" i="35"/>
  <c r="Z130" i="35"/>
  <c r="Y130" i="35"/>
  <c r="X130" i="35"/>
  <c r="W130" i="35"/>
  <c r="V130" i="35"/>
  <c r="U130" i="35"/>
  <c r="T130" i="35"/>
  <c r="S130" i="35"/>
  <c r="R130" i="35"/>
  <c r="Q130" i="35"/>
  <c r="P130" i="35"/>
  <c r="O130" i="35"/>
  <c r="N130" i="35"/>
  <c r="M130" i="35"/>
  <c r="L130" i="35"/>
  <c r="K130" i="35"/>
  <c r="J130" i="35"/>
  <c r="I130" i="35"/>
  <c r="H130" i="35"/>
  <c r="G130" i="35"/>
  <c r="F130" i="35"/>
  <c r="E130" i="35"/>
  <c r="AA129" i="35"/>
  <c r="Z129" i="35"/>
  <c r="Y129" i="35"/>
  <c r="X129" i="35"/>
  <c r="W129" i="35"/>
  <c r="V129" i="35"/>
  <c r="U129" i="35"/>
  <c r="T129" i="35"/>
  <c r="S129" i="35"/>
  <c r="R129" i="35"/>
  <c r="Q129" i="35"/>
  <c r="P129" i="35"/>
  <c r="O129" i="35"/>
  <c r="N129" i="35"/>
  <c r="M129" i="35"/>
  <c r="L129" i="35"/>
  <c r="K129" i="35"/>
  <c r="J129" i="35"/>
  <c r="I129" i="35"/>
  <c r="H129" i="35"/>
  <c r="G129" i="35"/>
  <c r="F129" i="35"/>
  <c r="E129" i="35"/>
  <c r="AA128" i="35"/>
  <c r="Z128" i="35"/>
  <c r="Y128" i="35"/>
  <c r="X128" i="35"/>
  <c r="W128" i="35"/>
  <c r="V128" i="35"/>
  <c r="U128" i="35"/>
  <c r="T128" i="35"/>
  <c r="S128" i="35"/>
  <c r="R128" i="35"/>
  <c r="Q128" i="35"/>
  <c r="P128" i="35"/>
  <c r="O128" i="35"/>
  <c r="N128" i="35"/>
  <c r="M128" i="35"/>
  <c r="L128" i="35"/>
  <c r="K128" i="35"/>
  <c r="J128" i="35"/>
  <c r="I128" i="35"/>
  <c r="H128" i="35"/>
  <c r="G128" i="35"/>
  <c r="F128" i="35"/>
  <c r="E128" i="35"/>
  <c r="AA127" i="35"/>
  <c r="Z127" i="35"/>
  <c r="Y127" i="35"/>
  <c r="X127" i="35"/>
  <c r="W127" i="35"/>
  <c r="V127" i="35"/>
  <c r="U127" i="35"/>
  <c r="T127" i="35"/>
  <c r="S127" i="35"/>
  <c r="R127" i="35"/>
  <c r="Q127" i="35"/>
  <c r="P127" i="35"/>
  <c r="O127" i="35"/>
  <c r="N127" i="35"/>
  <c r="M127" i="35"/>
  <c r="L127" i="35"/>
  <c r="K127" i="35"/>
  <c r="J127" i="35"/>
  <c r="I127" i="35"/>
  <c r="H127" i="35"/>
  <c r="G127" i="35"/>
  <c r="F127" i="35"/>
  <c r="E127" i="35"/>
  <c r="AA122" i="35"/>
  <c r="Z122" i="35"/>
  <c r="Y122" i="35"/>
  <c r="X122" i="35"/>
  <c r="W122" i="35"/>
  <c r="V122" i="35"/>
  <c r="U122" i="35"/>
  <c r="T122" i="35"/>
  <c r="S122" i="35"/>
  <c r="R122" i="35"/>
  <c r="Q122" i="35"/>
  <c r="P122" i="35"/>
  <c r="O122" i="35"/>
  <c r="N122" i="35"/>
  <c r="M122" i="35"/>
  <c r="L122" i="35"/>
  <c r="K122" i="35"/>
  <c r="J122" i="35"/>
  <c r="I122" i="35"/>
  <c r="H122" i="35"/>
  <c r="G122" i="35"/>
  <c r="F122" i="35"/>
  <c r="E122" i="35"/>
  <c r="AA121" i="35"/>
  <c r="Z121" i="35"/>
  <c r="Y121" i="35"/>
  <c r="X121" i="35"/>
  <c r="W121" i="35"/>
  <c r="V121" i="35"/>
  <c r="U121" i="35"/>
  <c r="T121" i="35"/>
  <c r="S121" i="35"/>
  <c r="R121" i="35"/>
  <c r="Q121" i="35"/>
  <c r="P121" i="35"/>
  <c r="O121" i="35"/>
  <c r="N121" i="35"/>
  <c r="M121" i="35"/>
  <c r="L121" i="35"/>
  <c r="K121" i="35"/>
  <c r="J121" i="35"/>
  <c r="I121" i="35"/>
  <c r="H121" i="35"/>
  <c r="G121" i="35"/>
  <c r="F121" i="35"/>
  <c r="E121" i="35"/>
  <c r="AA120" i="35"/>
  <c r="Z120" i="35"/>
  <c r="Y120" i="35"/>
  <c r="X120" i="35"/>
  <c r="W120" i="35"/>
  <c r="V120" i="35"/>
  <c r="U120" i="35"/>
  <c r="T120" i="35"/>
  <c r="S120" i="35"/>
  <c r="R120" i="35"/>
  <c r="Q120" i="35"/>
  <c r="P120" i="35"/>
  <c r="O120" i="35"/>
  <c r="N120" i="35"/>
  <c r="M120" i="35"/>
  <c r="L120" i="35"/>
  <c r="K120" i="35"/>
  <c r="J120" i="35"/>
  <c r="I120" i="35"/>
  <c r="H120" i="35"/>
  <c r="G120" i="35"/>
  <c r="F120" i="35"/>
  <c r="E120" i="35"/>
  <c r="AA119" i="35"/>
  <c r="Z119" i="35"/>
  <c r="Y119" i="35"/>
  <c r="X119" i="35"/>
  <c r="W119" i="35"/>
  <c r="V119" i="35"/>
  <c r="U119" i="35"/>
  <c r="T119" i="35"/>
  <c r="S119" i="35"/>
  <c r="R119" i="35"/>
  <c r="Q119" i="35"/>
  <c r="P119" i="35"/>
  <c r="O119" i="35"/>
  <c r="N119" i="35"/>
  <c r="M119" i="35"/>
  <c r="L119" i="35"/>
  <c r="K119" i="35"/>
  <c r="J119" i="35"/>
  <c r="I119" i="35"/>
  <c r="H119" i="35"/>
  <c r="G119" i="35"/>
  <c r="F119" i="35"/>
  <c r="E119" i="35"/>
  <c r="AA118" i="35"/>
  <c r="Z118" i="35"/>
  <c r="Y118" i="35"/>
  <c r="X118" i="35"/>
  <c r="W118" i="35"/>
  <c r="V118" i="35"/>
  <c r="U118" i="35"/>
  <c r="T118" i="35"/>
  <c r="S118" i="35"/>
  <c r="R118" i="35"/>
  <c r="Q118" i="35"/>
  <c r="P118" i="35"/>
  <c r="O118" i="35"/>
  <c r="N118" i="35"/>
  <c r="M118" i="35"/>
  <c r="L118" i="35"/>
  <c r="K118" i="35"/>
  <c r="J118" i="35"/>
  <c r="I118" i="35"/>
  <c r="H118" i="35"/>
  <c r="G118" i="35"/>
  <c r="F118" i="35"/>
  <c r="E118" i="35"/>
  <c r="AA117" i="35"/>
  <c r="Z117" i="35"/>
  <c r="Y117" i="35"/>
  <c r="X117" i="35"/>
  <c r="W117" i="35"/>
  <c r="V117" i="35"/>
  <c r="U117" i="35"/>
  <c r="T117" i="35"/>
  <c r="S117" i="35"/>
  <c r="R117" i="35"/>
  <c r="Q117" i="35"/>
  <c r="P117" i="35"/>
  <c r="O117" i="35"/>
  <c r="N117" i="35"/>
  <c r="M117" i="35"/>
  <c r="L117" i="35"/>
  <c r="K117" i="35"/>
  <c r="J117" i="35"/>
  <c r="I117" i="35"/>
  <c r="H117" i="35"/>
  <c r="G117" i="35"/>
  <c r="F117" i="35"/>
  <c r="E117" i="35"/>
  <c r="AA116" i="35"/>
  <c r="Z116" i="35"/>
  <c r="Y116" i="35"/>
  <c r="X116" i="35"/>
  <c r="W116" i="35"/>
  <c r="V116" i="35"/>
  <c r="U116" i="35"/>
  <c r="T116" i="35"/>
  <c r="S116" i="35"/>
  <c r="R116" i="35"/>
  <c r="Q116" i="35"/>
  <c r="P116" i="35"/>
  <c r="O116" i="35"/>
  <c r="N116" i="35"/>
  <c r="M116" i="35"/>
  <c r="L116" i="35"/>
  <c r="K116" i="35"/>
  <c r="J116" i="35"/>
  <c r="I116" i="35"/>
  <c r="H116" i="35"/>
  <c r="G116" i="35"/>
  <c r="F116" i="35"/>
  <c r="E116" i="35"/>
  <c r="AA115" i="35"/>
  <c r="Z115" i="35"/>
  <c r="Y115" i="35"/>
  <c r="X115" i="35"/>
  <c r="W115" i="35"/>
  <c r="V115" i="35"/>
  <c r="U115" i="35"/>
  <c r="T115" i="35"/>
  <c r="S115" i="35"/>
  <c r="R115" i="35"/>
  <c r="Q115" i="35"/>
  <c r="P115" i="35"/>
  <c r="O115" i="35"/>
  <c r="N115" i="35"/>
  <c r="M115" i="35"/>
  <c r="L115" i="35"/>
  <c r="K115" i="35"/>
  <c r="J115" i="35"/>
  <c r="I115" i="35"/>
  <c r="H115" i="35"/>
  <c r="G115" i="35"/>
  <c r="F115" i="35"/>
  <c r="E115" i="35"/>
  <c r="AA114" i="35"/>
  <c r="Z114" i="35"/>
  <c r="Y114" i="35"/>
  <c r="X114" i="35"/>
  <c r="W114" i="35"/>
  <c r="V114" i="35"/>
  <c r="U114" i="35"/>
  <c r="T114" i="35"/>
  <c r="S114" i="35"/>
  <c r="R114" i="35"/>
  <c r="Q114" i="35"/>
  <c r="P114" i="35"/>
  <c r="O114" i="35"/>
  <c r="N114" i="35"/>
  <c r="M114" i="35"/>
  <c r="L114" i="35"/>
  <c r="K114" i="35"/>
  <c r="J114" i="35"/>
  <c r="I114" i="35"/>
  <c r="H114" i="35"/>
  <c r="G114" i="35"/>
  <c r="F114" i="35"/>
  <c r="E114" i="35"/>
  <c r="AA113" i="35"/>
  <c r="Z113" i="35"/>
  <c r="Y113" i="35"/>
  <c r="X113" i="35"/>
  <c r="W113" i="35"/>
  <c r="V113" i="35"/>
  <c r="U113" i="35"/>
  <c r="T113" i="35"/>
  <c r="S113" i="35"/>
  <c r="R113" i="35"/>
  <c r="Q113" i="35"/>
  <c r="P113" i="35"/>
  <c r="O113" i="35"/>
  <c r="N113" i="35"/>
  <c r="M113" i="35"/>
  <c r="L113" i="35"/>
  <c r="K113" i="35"/>
  <c r="J113" i="35"/>
  <c r="I113" i="35"/>
  <c r="H113" i="35"/>
  <c r="G113" i="35"/>
  <c r="F113" i="35"/>
  <c r="E113" i="35"/>
  <c r="AA112" i="35"/>
  <c r="Z112" i="35"/>
  <c r="Y112" i="35"/>
  <c r="X112" i="35"/>
  <c r="W112" i="35"/>
  <c r="V112" i="35"/>
  <c r="U112" i="35"/>
  <c r="T112" i="35"/>
  <c r="S112" i="35"/>
  <c r="R112" i="35"/>
  <c r="Q112" i="35"/>
  <c r="P112" i="35"/>
  <c r="O112" i="35"/>
  <c r="N112" i="35"/>
  <c r="M112" i="35"/>
  <c r="L112" i="35"/>
  <c r="K112" i="35"/>
  <c r="J112" i="35"/>
  <c r="I112" i="35"/>
  <c r="H112" i="35"/>
  <c r="G112" i="35"/>
  <c r="F112" i="35"/>
  <c r="E112" i="35"/>
  <c r="AA111" i="35"/>
  <c r="Z111" i="35"/>
  <c r="Y111" i="35"/>
  <c r="X111" i="35"/>
  <c r="W111" i="35"/>
  <c r="V111" i="35"/>
  <c r="U111" i="35"/>
  <c r="T111" i="35"/>
  <c r="S111" i="35"/>
  <c r="R111" i="35"/>
  <c r="Q111" i="35"/>
  <c r="P111" i="35"/>
  <c r="O111" i="35"/>
  <c r="N111" i="35"/>
  <c r="M111" i="35"/>
  <c r="L111" i="35"/>
  <c r="K111" i="35"/>
  <c r="J111" i="35"/>
  <c r="I111" i="35"/>
  <c r="H111" i="35"/>
  <c r="G111" i="35"/>
  <c r="F111" i="35"/>
  <c r="E111" i="35"/>
  <c r="AA110" i="35"/>
  <c r="Z110" i="35"/>
  <c r="Y110" i="35"/>
  <c r="X110" i="35"/>
  <c r="W110" i="35"/>
  <c r="V110" i="35"/>
  <c r="U110" i="35"/>
  <c r="T110" i="35"/>
  <c r="S110" i="35"/>
  <c r="R110" i="35"/>
  <c r="Q110" i="35"/>
  <c r="P110" i="35"/>
  <c r="O110" i="35"/>
  <c r="N110" i="35"/>
  <c r="M110" i="35"/>
  <c r="L110" i="35"/>
  <c r="K110" i="35"/>
  <c r="J110" i="35"/>
  <c r="I110" i="35"/>
  <c r="H110" i="35"/>
  <c r="G110" i="35"/>
  <c r="F110" i="35"/>
  <c r="E110" i="35"/>
  <c r="D139" i="35"/>
  <c r="C139" i="35"/>
  <c r="D138" i="35"/>
  <c r="C138" i="35"/>
  <c r="D137" i="35"/>
  <c r="C137" i="35"/>
  <c r="D136" i="35"/>
  <c r="C136" i="35"/>
  <c r="D135" i="35"/>
  <c r="C135" i="35"/>
  <c r="D134" i="35"/>
  <c r="C134" i="35"/>
  <c r="D133" i="35"/>
  <c r="C133" i="35"/>
  <c r="D132" i="35"/>
  <c r="C132" i="35"/>
  <c r="D131" i="35"/>
  <c r="C131" i="35"/>
  <c r="D130" i="35"/>
  <c r="C130" i="35"/>
  <c r="D129" i="35"/>
  <c r="C129" i="35"/>
  <c r="D128" i="35"/>
  <c r="C128" i="35"/>
  <c r="D127" i="35"/>
  <c r="C127" i="35"/>
  <c r="D122" i="35"/>
  <c r="C122" i="35"/>
  <c r="D121" i="35"/>
  <c r="C121" i="35"/>
  <c r="D120" i="35"/>
  <c r="C120" i="35"/>
  <c r="D119" i="35"/>
  <c r="C119" i="35"/>
  <c r="D118" i="35"/>
  <c r="C118" i="35"/>
  <c r="D117" i="35"/>
  <c r="C117" i="35"/>
  <c r="D116" i="35"/>
  <c r="C116" i="35"/>
  <c r="D115" i="35"/>
  <c r="C115" i="35"/>
  <c r="D114" i="35"/>
  <c r="C114" i="35"/>
  <c r="D113" i="35"/>
  <c r="C113" i="35"/>
  <c r="D112" i="35"/>
  <c r="C112" i="35"/>
  <c r="D111" i="35"/>
  <c r="C111" i="35"/>
  <c r="D110" i="35"/>
  <c r="C110" i="35"/>
  <c r="Z139" i="34"/>
  <c r="Y139" i="34"/>
  <c r="X139" i="34"/>
  <c r="W139" i="34"/>
  <c r="V139" i="34"/>
  <c r="U139" i="34"/>
  <c r="T139" i="34"/>
  <c r="S139" i="34"/>
  <c r="R139" i="34"/>
  <c r="Q139" i="34"/>
  <c r="P139" i="34"/>
  <c r="O139" i="34"/>
  <c r="N139" i="34"/>
  <c r="M139" i="34"/>
  <c r="L139" i="34"/>
  <c r="K139" i="34"/>
  <c r="J139" i="34"/>
  <c r="I139" i="34"/>
  <c r="H139" i="34"/>
  <c r="G139" i="34"/>
  <c r="F139" i="34"/>
  <c r="E139" i="34"/>
  <c r="D139" i="34"/>
  <c r="C139" i="34"/>
  <c r="Z138" i="34"/>
  <c r="Y138" i="34"/>
  <c r="X138" i="34"/>
  <c r="W138" i="34"/>
  <c r="V138" i="34"/>
  <c r="U138" i="34"/>
  <c r="T138" i="34"/>
  <c r="S138" i="34"/>
  <c r="R138" i="34"/>
  <c r="Q138" i="34"/>
  <c r="P138" i="34"/>
  <c r="O138" i="34"/>
  <c r="N138" i="34"/>
  <c r="M138" i="34"/>
  <c r="L138" i="34"/>
  <c r="K138" i="34"/>
  <c r="J138" i="34"/>
  <c r="I138" i="34"/>
  <c r="H138" i="34"/>
  <c r="G138" i="34"/>
  <c r="F138" i="34"/>
  <c r="E138" i="34"/>
  <c r="D138" i="34"/>
  <c r="C138" i="34"/>
  <c r="Z137" i="34"/>
  <c r="Y137" i="34"/>
  <c r="X137" i="34"/>
  <c r="W137" i="34"/>
  <c r="V137" i="34"/>
  <c r="U137" i="34"/>
  <c r="T137" i="34"/>
  <c r="S137" i="34"/>
  <c r="R137" i="34"/>
  <c r="Q137" i="34"/>
  <c r="P137" i="34"/>
  <c r="O137" i="34"/>
  <c r="N137" i="34"/>
  <c r="M137" i="34"/>
  <c r="L137" i="34"/>
  <c r="K137" i="34"/>
  <c r="J137" i="34"/>
  <c r="I137" i="34"/>
  <c r="H137" i="34"/>
  <c r="G137" i="34"/>
  <c r="F137" i="34"/>
  <c r="E137" i="34"/>
  <c r="D137" i="34"/>
  <c r="C137" i="34"/>
  <c r="Z136" i="34"/>
  <c r="Y136" i="34"/>
  <c r="X136" i="34"/>
  <c r="W136" i="34"/>
  <c r="V136" i="34"/>
  <c r="U136" i="34"/>
  <c r="T136" i="34"/>
  <c r="S136" i="34"/>
  <c r="R136" i="34"/>
  <c r="Q136" i="34"/>
  <c r="P136" i="34"/>
  <c r="O136" i="34"/>
  <c r="N136" i="34"/>
  <c r="M136" i="34"/>
  <c r="L136" i="34"/>
  <c r="K136" i="34"/>
  <c r="J136" i="34"/>
  <c r="I136" i="34"/>
  <c r="H136" i="34"/>
  <c r="G136" i="34"/>
  <c r="F136" i="34"/>
  <c r="E136" i="34"/>
  <c r="D136" i="34"/>
  <c r="C136" i="34"/>
  <c r="Z135" i="34"/>
  <c r="Y135" i="34"/>
  <c r="X135" i="34"/>
  <c r="W135" i="34"/>
  <c r="V135" i="34"/>
  <c r="U135" i="34"/>
  <c r="T135" i="34"/>
  <c r="S135" i="34"/>
  <c r="R135" i="34"/>
  <c r="Q135" i="34"/>
  <c r="P135" i="34"/>
  <c r="O135" i="34"/>
  <c r="N135" i="34"/>
  <c r="M135" i="34"/>
  <c r="L135" i="34"/>
  <c r="K135" i="34"/>
  <c r="J135" i="34"/>
  <c r="I135" i="34"/>
  <c r="H135" i="34"/>
  <c r="G135" i="34"/>
  <c r="F135" i="34"/>
  <c r="E135" i="34"/>
  <c r="D135" i="34"/>
  <c r="C135" i="34"/>
  <c r="Z134" i="34"/>
  <c r="Y134" i="34"/>
  <c r="X134" i="34"/>
  <c r="W134" i="34"/>
  <c r="V134" i="34"/>
  <c r="U134" i="34"/>
  <c r="T134" i="34"/>
  <c r="S134" i="34"/>
  <c r="R134" i="34"/>
  <c r="Q134" i="34"/>
  <c r="P134" i="34"/>
  <c r="O134" i="34"/>
  <c r="N134" i="34"/>
  <c r="M134" i="34"/>
  <c r="L134" i="34"/>
  <c r="K134" i="34"/>
  <c r="J134" i="34"/>
  <c r="I134" i="34"/>
  <c r="H134" i="34"/>
  <c r="G134" i="34"/>
  <c r="F134" i="34"/>
  <c r="E134" i="34"/>
  <c r="D134" i="34"/>
  <c r="C134" i="34"/>
  <c r="Z133" i="34"/>
  <c r="Y133" i="34"/>
  <c r="X133" i="34"/>
  <c r="W133" i="34"/>
  <c r="V133" i="34"/>
  <c r="U133" i="34"/>
  <c r="T133" i="34"/>
  <c r="S133" i="34"/>
  <c r="R133" i="34"/>
  <c r="Q133" i="34"/>
  <c r="P133" i="34"/>
  <c r="O133" i="34"/>
  <c r="N133" i="34"/>
  <c r="M133" i="34"/>
  <c r="L133" i="34"/>
  <c r="K133" i="34"/>
  <c r="J133" i="34"/>
  <c r="I133" i="34"/>
  <c r="H133" i="34"/>
  <c r="G133" i="34"/>
  <c r="F133" i="34"/>
  <c r="E133" i="34"/>
  <c r="D133" i="34"/>
  <c r="C133" i="34"/>
  <c r="Z132" i="34"/>
  <c r="Y132" i="34"/>
  <c r="X132" i="34"/>
  <c r="W132" i="34"/>
  <c r="V132" i="34"/>
  <c r="U132" i="34"/>
  <c r="T132" i="34"/>
  <c r="S132" i="34"/>
  <c r="R132" i="34"/>
  <c r="Q132" i="34"/>
  <c r="P132" i="34"/>
  <c r="O132" i="34"/>
  <c r="N132" i="34"/>
  <c r="M132" i="34"/>
  <c r="L132" i="34"/>
  <c r="K132" i="34"/>
  <c r="J132" i="34"/>
  <c r="I132" i="34"/>
  <c r="H132" i="34"/>
  <c r="G132" i="34"/>
  <c r="F132" i="34"/>
  <c r="E132" i="34"/>
  <c r="D132" i="34"/>
  <c r="C132" i="34"/>
  <c r="Z131" i="34"/>
  <c r="Y131" i="34"/>
  <c r="X131" i="34"/>
  <c r="W131" i="34"/>
  <c r="V131" i="34"/>
  <c r="U131" i="34"/>
  <c r="T131" i="34"/>
  <c r="S131" i="34"/>
  <c r="R131" i="34"/>
  <c r="Q131" i="34"/>
  <c r="P131" i="34"/>
  <c r="O131" i="34"/>
  <c r="N131" i="34"/>
  <c r="M131" i="34"/>
  <c r="L131" i="34"/>
  <c r="K131" i="34"/>
  <c r="J131" i="34"/>
  <c r="I131" i="34"/>
  <c r="H131" i="34"/>
  <c r="G131" i="34"/>
  <c r="F131" i="34"/>
  <c r="E131" i="34"/>
  <c r="D131" i="34"/>
  <c r="C131" i="34"/>
  <c r="Z130" i="34"/>
  <c r="Y130" i="34"/>
  <c r="X130" i="34"/>
  <c r="W130" i="34"/>
  <c r="V130" i="34"/>
  <c r="U130" i="34"/>
  <c r="T130" i="34"/>
  <c r="S130" i="34"/>
  <c r="R130" i="34"/>
  <c r="Q130" i="34"/>
  <c r="P130" i="34"/>
  <c r="O130" i="34"/>
  <c r="N130" i="34"/>
  <c r="M130" i="34"/>
  <c r="L130" i="34"/>
  <c r="K130" i="34"/>
  <c r="J130" i="34"/>
  <c r="I130" i="34"/>
  <c r="H130" i="34"/>
  <c r="G130" i="34"/>
  <c r="F130" i="34"/>
  <c r="E130" i="34"/>
  <c r="D130" i="34"/>
  <c r="C130" i="34"/>
  <c r="Z129" i="34"/>
  <c r="Y129" i="34"/>
  <c r="X129" i="34"/>
  <c r="W129" i="34"/>
  <c r="V129" i="34"/>
  <c r="U129" i="34"/>
  <c r="T129" i="34"/>
  <c r="S129" i="34"/>
  <c r="R129" i="34"/>
  <c r="Q129" i="34"/>
  <c r="P129" i="34"/>
  <c r="O129" i="34"/>
  <c r="N129" i="34"/>
  <c r="M129" i="34"/>
  <c r="L129" i="34"/>
  <c r="K129" i="34"/>
  <c r="J129" i="34"/>
  <c r="I129" i="34"/>
  <c r="H129" i="34"/>
  <c r="G129" i="34"/>
  <c r="F129" i="34"/>
  <c r="E129" i="34"/>
  <c r="D129" i="34"/>
  <c r="C129" i="34"/>
  <c r="Z128" i="34"/>
  <c r="Y128" i="34"/>
  <c r="X128" i="34"/>
  <c r="W128" i="34"/>
  <c r="V128" i="34"/>
  <c r="U128" i="34"/>
  <c r="T128" i="34"/>
  <c r="S128" i="34"/>
  <c r="R128" i="34"/>
  <c r="Q128" i="34"/>
  <c r="P128" i="34"/>
  <c r="O128" i="34"/>
  <c r="N128" i="34"/>
  <c r="M128" i="34"/>
  <c r="L128" i="34"/>
  <c r="K128" i="34"/>
  <c r="J128" i="34"/>
  <c r="I128" i="34"/>
  <c r="H128" i="34"/>
  <c r="G128" i="34"/>
  <c r="F128" i="34"/>
  <c r="E128" i="34"/>
  <c r="D128" i="34"/>
  <c r="C128" i="34"/>
  <c r="Z127" i="34"/>
  <c r="Y127" i="34"/>
  <c r="X127" i="34"/>
  <c r="W127" i="34"/>
  <c r="V127" i="34"/>
  <c r="U127" i="34"/>
  <c r="T127" i="34"/>
  <c r="S127" i="34"/>
  <c r="R127" i="34"/>
  <c r="Q127" i="34"/>
  <c r="P127" i="34"/>
  <c r="O127" i="34"/>
  <c r="N127" i="34"/>
  <c r="M127" i="34"/>
  <c r="L127" i="34"/>
  <c r="K127" i="34"/>
  <c r="J127" i="34"/>
  <c r="I127" i="34"/>
  <c r="H127" i="34"/>
  <c r="G127" i="34"/>
  <c r="F127" i="34"/>
  <c r="E127" i="34"/>
  <c r="D127" i="34"/>
  <c r="C127" i="34"/>
  <c r="Z122" i="34"/>
  <c r="Y122" i="34"/>
  <c r="X122" i="34"/>
  <c r="W122" i="34"/>
  <c r="V122" i="34"/>
  <c r="U122" i="34"/>
  <c r="T122" i="34"/>
  <c r="S122" i="34"/>
  <c r="R122" i="34"/>
  <c r="Q122" i="34"/>
  <c r="P122" i="34"/>
  <c r="O122" i="34"/>
  <c r="N122" i="34"/>
  <c r="M122" i="34"/>
  <c r="L122" i="34"/>
  <c r="K122" i="34"/>
  <c r="J122" i="34"/>
  <c r="I122" i="34"/>
  <c r="H122" i="34"/>
  <c r="G122" i="34"/>
  <c r="F122" i="34"/>
  <c r="E122" i="34"/>
  <c r="D122" i="34"/>
  <c r="C122" i="34"/>
  <c r="Z121" i="34"/>
  <c r="Y121" i="34"/>
  <c r="X121" i="34"/>
  <c r="W121" i="34"/>
  <c r="V121" i="34"/>
  <c r="U121" i="34"/>
  <c r="T121" i="34"/>
  <c r="S121" i="34"/>
  <c r="R121" i="34"/>
  <c r="Q121" i="34"/>
  <c r="P121" i="34"/>
  <c r="O121" i="34"/>
  <c r="N121" i="34"/>
  <c r="M121" i="34"/>
  <c r="L121" i="34"/>
  <c r="K121" i="34"/>
  <c r="J121" i="34"/>
  <c r="I121" i="34"/>
  <c r="H121" i="34"/>
  <c r="G121" i="34"/>
  <c r="F121" i="34"/>
  <c r="E121" i="34"/>
  <c r="D121" i="34"/>
  <c r="C121" i="34"/>
  <c r="Z120" i="34"/>
  <c r="Y120" i="34"/>
  <c r="X120" i="34"/>
  <c r="W120" i="34"/>
  <c r="V120" i="34"/>
  <c r="U120" i="34"/>
  <c r="T120" i="34"/>
  <c r="S120" i="34"/>
  <c r="R120" i="34"/>
  <c r="Q120" i="34"/>
  <c r="P120" i="34"/>
  <c r="O120" i="34"/>
  <c r="N120" i="34"/>
  <c r="M120" i="34"/>
  <c r="L120" i="34"/>
  <c r="K120" i="34"/>
  <c r="J120" i="34"/>
  <c r="I120" i="34"/>
  <c r="H120" i="34"/>
  <c r="G120" i="34"/>
  <c r="F120" i="34"/>
  <c r="E120" i="34"/>
  <c r="D120" i="34"/>
  <c r="C120" i="34"/>
  <c r="Z119" i="34"/>
  <c r="Y119" i="34"/>
  <c r="X119" i="34"/>
  <c r="W119" i="34"/>
  <c r="V119" i="34"/>
  <c r="U119" i="34"/>
  <c r="T119" i="34"/>
  <c r="S119" i="34"/>
  <c r="R119" i="34"/>
  <c r="Q119" i="34"/>
  <c r="P119" i="34"/>
  <c r="O119" i="34"/>
  <c r="N119" i="34"/>
  <c r="M119" i="34"/>
  <c r="L119" i="34"/>
  <c r="K119" i="34"/>
  <c r="J119" i="34"/>
  <c r="I119" i="34"/>
  <c r="H119" i="34"/>
  <c r="G119" i="34"/>
  <c r="F119" i="34"/>
  <c r="E119" i="34"/>
  <c r="D119" i="34"/>
  <c r="C119" i="34"/>
  <c r="Z118" i="34"/>
  <c r="Y118" i="34"/>
  <c r="X118" i="34"/>
  <c r="W118" i="34"/>
  <c r="V118" i="34"/>
  <c r="U118" i="34"/>
  <c r="T118" i="34"/>
  <c r="S118" i="34"/>
  <c r="R118" i="34"/>
  <c r="Q118" i="34"/>
  <c r="P118" i="34"/>
  <c r="O118" i="34"/>
  <c r="N118" i="34"/>
  <c r="M118" i="34"/>
  <c r="L118" i="34"/>
  <c r="K118" i="34"/>
  <c r="J118" i="34"/>
  <c r="I118" i="34"/>
  <c r="H118" i="34"/>
  <c r="G118" i="34"/>
  <c r="F118" i="34"/>
  <c r="E118" i="34"/>
  <c r="D118" i="34"/>
  <c r="C118" i="34"/>
  <c r="Z117" i="34"/>
  <c r="Y117" i="34"/>
  <c r="X117" i="34"/>
  <c r="W117" i="34"/>
  <c r="V117" i="34"/>
  <c r="U117" i="34"/>
  <c r="T117" i="34"/>
  <c r="S117" i="34"/>
  <c r="R117" i="34"/>
  <c r="Q117" i="34"/>
  <c r="P117" i="34"/>
  <c r="O117" i="34"/>
  <c r="N117" i="34"/>
  <c r="M117" i="34"/>
  <c r="L117" i="34"/>
  <c r="K117" i="34"/>
  <c r="J117" i="34"/>
  <c r="I117" i="34"/>
  <c r="H117" i="34"/>
  <c r="G117" i="34"/>
  <c r="F117" i="34"/>
  <c r="E117" i="34"/>
  <c r="D117" i="34"/>
  <c r="C117" i="34"/>
  <c r="Z116" i="34"/>
  <c r="Y116" i="34"/>
  <c r="X116" i="34"/>
  <c r="W116" i="34"/>
  <c r="V116" i="34"/>
  <c r="U116" i="34"/>
  <c r="T116" i="34"/>
  <c r="S116" i="34"/>
  <c r="R116" i="34"/>
  <c r="Q116" i="34"/>
  <c r="P116" i="34"/>
  <c r="O116" i="34"/>
  <c r="N116" i="34"/>
  <c r="M116" i="34"/>
  <c r="L116" i="34"/>
  <c r="K116" i="34"/>
  <c r="J116" i="34"/>
  <c r="I116" i="34"/>
  <c r="H116" i="34"/>
  <c r="G116" i="34"/>
  <c r="F116" i="34"/>
  <c r="E116" i="34"/>
  <c r="D116" i="34"/>
  <c r="C116" i="34"/>
  <c r="Z115" i="34"/>
  <c r="Y115" i="34"/>
  <c r="X115" i="34"/>
  <c r="W115" i="34"/>
  <c r="V115" i="34"/>
  <c r="U115" i="34"/>
  <c r="T115" i="34"/>
  <c r="S115" i="34"/>
  <c r="R115" i="34"/>
  <c r="Q115" i="34"/>
  <c r="P115" i="34"/>
  <c r="O115" i="34"/>
  <c r="N115" i="34"/>
  <c r="M115" i="34"/>
  <c r="L115" i="34"/>
  <c r="K115" i="34"/>
  <c r="J115" i="34"/>
  <c r="I115" i="34"/>
  <c r="H115" i="34"/>
  <c r="G115" i="34"/>
  <c r="F115" i="34"/>
  <c r="E115" i="34"/>
  <c r="D115" i="34"/>
  <c r="C115" i="34"/>
  <c r="Z114" i="34"/>
  <c r="Y114" i="34"/>
  <c r="X114" i="34"/>
  <c r="W114" i="34"/>
  <c r="V114" i="34"/>
  <c r="U114" i="34"/>
  <c r="T114" i="34"/>
  <c r="S114" i="34"/>
  <c r="R114" i="34"/>
  <c r="Q114" i="34"/>
  <c r="P114" i="34"/>
  <c r="O114" i="34"/>
  <c r="N114" i="34"/>
  <c r="M114" i="34"/>
  <c r="L114" i="34"/>
  <c r="K114" i="34"/>
  <c r="J114" i="34"/>
  <c r="I114" i="34"/>
  <c r="H114" i="34"/>
  <c r="G114" i="34"/>
  <c r="F114" i="34"/>
  <c r="E114" i="34"/>
  <c r="D114" i="34"/>
  <c r="C114" i="34"/>
  <c r="Z113" i="34"/>
  <c r="Y113" i="34"/>
  <c r="X113" i="34"/>
  <c r="W113" i="34"/>
  <c r="V113" i="34"/>
  <c r="U113" i="34"/>
  <c r="T113" i="34"/>
  <c r="S113" i="34"/>
  <c r="R113" i="34"/>
  <c r="Q113" i="34"/>
  <c r="P113" i="34"/>
  <c r="O113" i="34"/>
  <c r="N113" i="34"/>
  <c r="M113" i="34"/>
  <c r="L113" i="34"/>
  <c r="K113" i="34"/>
  <c r="J113" i="34"/>
  <c r="I113" i="34"/>
  <c r="H113" i="34"/>
  <c r="G113" i="34"/>
  <c r="F113" i="34"/>
  <c r="E113" i="34"/>
  <c r="D113" i="34"/>
  <c r="C113" i="34"/>
  <c r="Z112" i="34"/>
  <c r="Y112" i="34"/>
  <c r="X112" i="34"/>
  <c r="W112" i="34"/>
  <c r="V112" i="34"/>
  <c r="U112" i="34"/>
  <c r="T112" i="34"/>
  <c r="S112" i="34"/>
  <c r="R112" i="34"/>
  <c r="Q112" i="34"/>
  <c r="P112" i="34"/>
  <c r="O112" i="34"/>
  <c r="N112" i="34"/>
  <c r="M112" i="34"/>
  <c r="L112" i="34"/>
  <c r="K112" i="34"/>
  <c r="J112" i="34"/>
  <c r="I112" i="34"/>
  <c r="H112" i="34"/>
  <c r="G112" i="34"/>
  <c r="F112" i="34"/>
  <c r="E112" i="34"/>
  <c r="D112" i="34"/>
  <c r="C112" i="34"/>
  <c r="Z111" i="34"/>
  <c r="Y111" i="34"/>
  <c r="X111" i="34"/>
  <c r="W111" i="34"/>
  <c r="V111" i="34"/>
  <c r="U111" i="34"/>
  <c r="T111" i="34"/>
  <c r="S111" i="34"/>
  <c r="R111" i="34"/>
  <c r="Q111" i="34"/>
  <c r="P111" i="34"/>
  <c r="O111" i="34"/>
  <c r="N111" i="34"/>
  <c r="M111" i="34"/>
  <c r="L111" i="34"/>
  <c r="K111" i="34"/>
  <c r="J111" i="34"/>
  <c r="I111" i="34"/>
  <c r="H111" i="34"/>
  <c r="G111" i="34"/>
  <c r="F111" i="34"/>
  <c r="E111" i="34"/>
  <c r="D111" i="34"/>
  <c r="C111" i="34"/>
  <c r="Z110" i="34"/>
  <c r="Y110" i="34"/>
  <c r="X110" i="34"/>
  <c r="W110" i="34"/>
  <c r="V110" i="34"/>
  <c r="U110" i="34"/>
  <c r="T110" i="34"/>
  <c r="S110" i="34"/>
  <c r="R110" i="34"/>
  <c r="Q110" i="34"/>
  <c r="P110" i="34"/>
  <c r="O110" i="34"/>
  <c r="N110" i="34"/>
  <c r="M110" i="34"/>
  <c r="L110" i="34"/>
  <c r="K110" i="34"/>
  <c r="J110" i="34"/>
  <c r="I110" i="34"/>
  <c r="H110" i="34"/>
  <c r="G110" i="34"/>
  <c r="F110" i="34"/>
  <c r="E110" i="34"/>
  <c r="D110" i="34"/>
  <c r="C110" i="34"/>
  <c r="E4" i="43"/>
  <c r="D4" i="43"/>
  <c r="C4" i="43"/>
  <c r="E4" i="36"/>
  <c r="D4" i="36"/>
  <c r="C4" i="36"/>
  <c r="C181" i="36" s="1"/>
  <c r="E4" i="35"/>
  <c r="D4" i="35"/>
  <c r="C4" i="35"/>
  <c r="E4" i="34"/>
  <c r="D4" i="34"/>
  <c r="C4" i="34"/>
  <c r="C181" i="34" s="1"/>
  <c r="E4" i="33"/>
  <c r="D4" i="33"/>
  <c r="D92" i="33" s="1"/>
  <c r="C4" i="33"/>
  <c r="E4" i="32"/>
  <c r="D4" i="32"/>
  <c r="C4" i="32"/>
  <c r="C65" i="32" s="1"/>
  <c r="E4" i="31"/>
  <c r="D4" i="31"/>
  <c r="C4" i="31"/>
  <c r="E4" i="30"/>
  <c r="D4" i="30"/>
  <c r="C4" i="30"/>
  <c r="C188" i="30" s="1"/>
  <c r="E4" i="29"/>
  <c r="D4" i="29"/>
  <c r="C4" i="29"/>
  <c r="C2" i="43"/>
  <c r="D2" i="43" s="1"/>
  <c r="E2" i="43" s="1"/>
  <c r="F2" i="43" s="1"/>
  <c r="G2" i="43" s="1"/>
  <c r="H2" i="43" s="1"/>
  <c r="I2" i="43" s="1"/>
  <c r="J2" i="43" s="1"/>
  <c r="K2" i="43" s="1"/>
  <c r="L2" i="43" s="1"/>
  <c r="M2" i="43" s="1"/>
  <c r="N2" i="43" s="1"/>
  <c r="O2" i="43" s="1"/>
  <c r="C2" i="36"/>
  <c r="D2" i="36"/>
  <c r="E2" i="36" s="1"/>
  <c r="F2" i="36" s="1"/>
  <c r="G2" i="36" s="1"/>
  <c r="H2" i="36" s="1"/>
  <c r="I2" i="36" s="1"/>
  <c r="J2" i="36" s="1"/>
  <c r="K2" i="36" s="1"/>
  <c r="L2" i="36" s="1"/>
  <c r="M2" i="36" s="1"/>
  <c r="N2" i="36" s="1"/>
  <c r="O2" i="36" s="1"/>
  <c r="P2" i="36" s="1"/>
  <c r="Q2" i="36" s="1"/>
  <c r="R2" i="36" s="1"/>
  <c r="S2" i="36" s="1"/>
  <c r="T2" i="36" s="1"/>
  <c r="U2" i="36" s="1"/>
  <c r="V2" i="36" s="1"/>
  <c r="W2" i="36" s="1"/>
  <c r="X2" i="36" s="1"/>
  <c r="Y2" i="36" s="1"/>
  <c r="Z2" i="36" s="1"/>
  <c r="AA2" i="36" s="1"/>
  <c r="C2" i="35"/>
  <c r="D2" i="35"/>
  <c r="E2" i="35" s="1"/>
  <c r="F2" i="35" s="1"/>
  <c r="G2" i="35" s="1"/>
  <c r="H2" i="35" s="1"/>
  <c r="I2" i="35" s="1"/>
  <c r="J2" i="35" s="1"/>
  <c r="K2" i="35" s="1"/>
  <c r="L2" i="35" s="1"/>
  <c r="M2" i="35" s="1"/>
  <c r="N2" i="35" s="1"/>
  <c r="O2" i="35" s="1"/>
  <c r="P2" i="35" s="1"/>
  <c r="Q2" i="35" s="1"/>
  <c r="R2" i="35" s="1"/>
  <c r="S2" i="35" s="1"/>
  <c r="T2" i="35" s="1"/>
  <c r="U2" i="35" s="1"/>
  <c r="V2" i="35" s="1"/>
  <c r="W2" i="35" s="1"/>
  <c r="X2" i="35" s="1"/>
  <c r="Y2" i="35" s="1"/>
  <c r="Z2" i="35" s="1"/>
  <c r="AA2" i="35" s="1"/>
  <c r="C2" i="34"/>
  <c r="D2" i="34"/>
  <c r="E2" i="34" s="1"/>
  <c r="F2" i="34" s="1"/>
  <c r="G2" i="34" s="1"/>
  <c r="H2" i="34" s="1"/>
  <c r="I2" i="34" s="1"/>
  <c r="J2" i="34" s="1"/>
  <c r="K2" i="34" s="1"/>
  <c r="L2" i="34" s="1"/>
  <c r="M2" i="34" s="1"/>
  <c r="N2" i="34" s="1"/>
  <c r="O2" i="34" s="1"/>
  <c r="P2" i="34" s="1"/>
  <c r="Q2" i="34" s="1"/>
  <c r="R2" i="34" s="1"/>
  <c r="S2" i="34" s="1"/>
  <c r="T2" i="34" s="1"/>
  <c r="U2" i="34" s="1"/>
  <c r="V2" i="34" s="1"/>
  <c r="W2" i="34" s="1"/>
  <c r="X2" i="34" s="1"/>
  <c r="Y2" i="34" s="1"/>
  <c r="Z2" i="34" s="1"/>
  <c r="AA2" i="34" s="1"/>
  <c r="C2" i="33"/>
  <c r="D2" i="33"/>
  <c r="E2" i="33" s="1"/>
  <c r="F2" i="33" s="1"/>
  <c r="G2" i="33" s="1"/>
  <c r="H2" i="33" s="1"/>
  <c r="I2" i="33" s="1"/>
  <c r="J2" i="33" s="1"/>
  <c r="K2" i="33" s="1"/>
  <c r="L2" i="33" s="1"/>
  <c r="M2" i="33" s="1"/>
  <c r="N2" i="33" s="1"/>
  <c r="O2" i="33" s="1"/>
  <c r="P2" i="33" s="1"/>
  <c r="Q2" i="33" s="1"/>
  <c r="R2" i="33" s="1"/>
  <c r="S2" i="33" s="1"/>
  <c r="T2" i="33" s="1"/>
  <c r="U2" i="33" s="1"/>
  <c r="V2" i="33" s="1"/>
  <c r="W2" i="33" s="1"/>
  <c r="X2" i="33" s="1"/>
  <c r="Y2" i="33" s="1"/>
  <c r="Z2" i="33" s="1"/>
  <c r="AA2" i="33" s="1"/>
  <c r="C2" i="32"/>
  <c r="D2" i="32" s="1"/>
  <c r="E2" i="32" s="1"/>
  <c r="F2" i="32" s="1"/>
  <c r="G2" i="32" s="1"/>
  <c r="H2" i="32" s="1"/>
  <c r="I2" i="32" s="1"/>
  <c r="J2" i="32" s="1"/>
  <c r="K2" i="32" s="1"/>
  <c r="L2" i="32" s="1"/>
  <c r="M2" i="32" s="1"/>
  <c r="N2" i="32" s="1"/>
  <c r="O2" i="32" s="1"/>
  <c r="P2" i="32" s="1"/>
  <c r="Q2" i="32" s="1"/>
  <c r="R2" i="32" s="1"/>
  <c r="S2" i="32" s="1"/>
  <c r="T2" i="32" s="1"/>
  <c r="U2" i="32" s="1"/>
  <c r="V2" i="32" s="1"/>
  <c r="W2" i="32" s="1"/>
  <c r="X2" i="32" s="1"/>
  <c r="Y2" i="32" s="1"/>
  <c r="Z2" i="32" s="1"/>
  <c r="AA2" i="32" s="1"/>
  <c r="C2" i="31"/>
  <c r="D2" i="31"/>
  <c r="E2" i="31" s="1"/>
  <c r="F2" i="31" s="1"/>
  <c r="G2" i="31" s="1"/>
  <c r="H2" i="31" s="1"/>
  <c r="I2" i="31" s="1"/>
  <c r="J2" i="31" s="1"/>
  <c r="K2" i="31" s="1"/>
  <c r="L2" i="31" s="1"/>
  <c r="M2" i="31" s="1"/>
  <c r="N2" i="31" s="1"/>
  <c r="O2" i="31" s="1"/>
  <c r="P2" i="31" s="1"/>
  <c r="Q2" i="31" s="1"/>
  <c r="R2" i="31" s="1"/>
  <c r="S2" i="31" s="1"/>
  <c r="T2" i="31" s="1"/>
  <c r="U2" i="31" s="1"/>
  <c r="V2" i="31" s="1"/>
  <c r="W2" i="31" s="1"/>
  <c r="X2" i="31" s="1"/>
  <c r="Y2" i="31" s="1"/>
  <c r="Z2" i="31" s="1"/>
  <c r="AA2" i="31" s="1"/>
  <c r="C2" i="30"/>
  <c r="D2" i="30"/>
  <c r="E2" i="30" s="1"/>
  <c r="F2" i="30" s="1"/>
  <c r="G2" i="30" s="1"/>
  <c r="H2" i="30" s="1"/>
  <c r="I2" i="30" s="1"/>
  <c r="J2" i="30" s="1"/>
  <c r="K2" i="30" s="1"/>
  <c r="L2" i="30" s="1"/>
  <c r="M2" i="30" s="1"/>
  <c r="N2" i="30" s="1"/>
  <c r="O2" i="30" s="1"/>
  <c r="P2" i="30" s="1"/>
  <c r="Q2" i="30" s="1"/>
  <c r="R2" i="30" s="1"/>
  <c r="S2" i="30" s="1"/>
  <c r="T2" i="30" s="1"/>
  <c r="U2" i="30" s="1"/>
  <c r="V2" i="30" s="1"/>
  <c r="W2" i="30" s="1"/>
  <c r="X2" i="30" s="1"/>
  <c r="Y2" i="30" s="1"/>
  <c r="Z2" i="30" s="1"/>
  <c r="AA2" i="30" s="1"/>
  <c r="D4" i="10"/>
  <c r="E4" i="10"/>
  <c r="C4" i="10"/>
  <c r="D35" i="2"/>
  <c r="E35" i="2"/>
  <c r="F35" i="2"/>
  <c r="G35" i="2" s="1"/>
  <c r="H35" i="2" s="1"/>
  <c r="I35" i="2" s="1"/>
  <c r="J35" i="2" s="1"/>
  <c r="K35" i="2" s="1"/>
  <c r="L35" i="2" s="1"/>
  <c r="M35" i="2" s="1"/>
  <c r="N35" i="2" s="1"/>
  <c r="O35" i="2" s="1"/>
  <c r="P35" i="2" s="1"/>
  <c r="Q35" i="2" s="1"/>
  <c r="E155" i="41"/>
  <c r="L132" i="41"/>
  <c r="M71" i="43"/>
  <c r="H70" i="43"/>
  <c r="K69" i="43"/>
  <c r="H68" i="43"/>
  <c r="F68" i="43"/>
  <c r="I67" i="43"/>
  <c r="L66" i="43"/>
  <c r="D66" i="43"/>
  <c r="J64" i="43"/>
  <c r="M63" i="43"/>
  <c r="H62" i="43"/>
  <c r="M61" i="43"/>
  <c r="K61" i="43"/>
  <c r="F60" i="43"/>
  <c r="L53" i="43"/>
  <c r="D53" i="43"/>
  <c r="G52" i="43"/>
  <c r="J51" i="43"/>
  <c r="M50" i="43"/>
  <c r="E50" i="43"/>
  <c r="H49" i="43"/>
  <c r="K48" i="43"/>
  <c r="G48" i="43"/>
  <c r="F47" i="43"/>
  <c r="I46" i="43"/>
  <c r="L45" i="43"/>
  <c r="D45" i="43"/>
  <c r="G44" i="43"/>
  <c r="J43" i="43"/>
  <c r="M42" i="43"/>
  <c r="E42" i="43"/>
  <c r="M33" i="43"/>
  <c r="C46" i="41"/>
  <c r="BI176" i="40"/>
  <c r="M17" i="31" s="1"/>
  <c r="AZ175" i="40"/>
  <c r="D16" i="31" s="1"/>
  <c r="BG174" i="40"/>
  <c r="BB173" i="40"/>
  <c r="F14" i="31" s="1"/>
  <c r="BH171" i="40"/>
  <c r="L12" i="31" s="1"/>
  <c r="BD171" i="40"/>
  <c r="H12" i="31" s="1"/>
  <c r="AZ171" i="40"/>
  <c r="D12" i="31" s="1"/>
  <c r="BC170" i="40"/>
  <c r="BF169" i="40"/>
  <c r="J10" i="31" s="1"/>
  <c r="BB169" i="40"/>
  <c r="F10" i="31" s="1"/>
  <c r="AZ169" i="40"/>
  <c r="D10" i="31" s="1"/>
  <c r="BA168" i="40"/>
  <c r="BH167" i="40"/>
  <c r="L8" i="31" s="1"/>
  <c r="AZ167" i="40"/>
  <c r="D8" i="31" s="1"/>
  <c r="BB165" i="40"/>
  <c r="F6" i="31" s="1"/>
  <c r="AS174" i="40"/>
  <c r="AR172" i="40"/>
  <c r="L13" i="30" s="1"/>
  <c r="AN172" i="40"/>
  <c r="H13" i="30" s="1"/>
  <c r="AM171" i="40"/>
  <c r="G12" i="30" s="1"/>
  <c r="AP170" i="40"/>
  <c r="J11" i="30" s="1"/>
  <c r="AN164" i="40"/>
  <c r="H5" i="30" s="1"/>
  <c r="X173" i="40"/>
  <c r="H14" i="29" s="1"/>
  <c r="AB169" i="40"/>
  <c r="L10" i="29" s="1"/>
  <c r="W168" i="40"/>
  <c r="G9" i="29" s="1"/>
  <c r="S166" i="40"/>
  <c r="X165" i="40"/>
  <c r="X164" i="40"/>
  <c r="H174" i="40"/>
  <c r="AZ191" i="40"/>
  <c r="D16" i="36" s="1"/>
  <c r="BC190" i="40"/>
  <c r="BD187" i="40"/>
  <c r="BC184" i="40"/>
  <c r="BC182" i="40"/>
  <c r="AZ182" i="40"/>
  <c r="AS192" i="40"/>
  <c r="AO191" i="40"/>
  <c r="I16" i="35" s="1"/>
  <c r="AR188" i="40"/>
  <c r="AS187" i="40"/>
  <c r="AM187" i="40"/>
  <c r="G12" i="35" s="1"/>
  <c r="AP186" i="40"/>
  <c r="AS185" i="40"/>
  <c r="AK185" i="40"/>
  <c r="AN184" i="40"/>
  <c r="AL182" i="40"/>
  <c r="F7" i="35" s="1"/>
  <c r="AO181" i="40"/>
  <c r="Z191" i="40"/>
  <c r="AA190" i="40"/>
  <c r="X188" i="40"/>
  <c r="H13" i="34" s="1"/>
  <c r="AA187" i="40"/>
  <c r="K12" i="34" s="1"/>
  <c r="Y185" i="40"/>
  <c r="X185" i="40"/>
  <c r="H10" i="34" s="1"/>
  <c r="AA182" i="40"/>
  <c r="C6" i="41"/>
  <c r="X181" i="40"/>
  <c r="H6" i="34" s="1"/>
  <c r="X180" i="40"/>
  <c r="C192" i="40"/>
  <c r="C17" i="33" s="1"/>
  <c r="F191" i="40"/>
  <c r="F16" i="33" s="1"/>
  <c r="M189" i="40"/>
  <c r="M14" i="33" s="1"/>
  <c r="E189" i="40"/>
  <c r="E14" i="33" s="1"/>
  <c r="H182" i="40"/>
  <c r="M181" i="40"/>
  <c r="E181" i="40"/>
  <c r="E6" i="33" s="1"/>
  <c r="N129" i="39"/>
  <c r="M129" i="39"/>
  <c r="L129" i="39"/>
  <c r="K129" i="39"/>
  <c r="J129" i="39"/>
  <c r="I129" i="39"/>
  <c r="H129" i="39"/>
  <c r="G129" i="39"/>
  <c r="F129" i="39"/>
  <c r="E129" i="39"/>
  <c r="D129" i="39"/>
  <c r="C129" i="39"/>
  <c r="AN53" i="28"/>
  <c r="AN52" i="28"/>
  <c r="AN51" i="28"/>
  <c r="AN54" i="28" s="1"/>
  <c r="AD5" i="47" s="1"/>
  <c r="N115" i="39"/>
  <c r="M115" i="39"/>
  <c r="L115" i="39"/>
  <c r="K115" i="39"/>
  <c r="J115" i="39"/>
  <c r="I115" i="39"/>
  <c r="H115" i="39"/>
  <c r="G115" i="39"/>
  <c r="F115" i="39"/>
  <c r="E115" i="39"/>
  <c r="D115" i="39"/>
  <c r="C115" i="39"/>
  <c r="AM53" i="28"/>
  <c r="AL53" i="28"/>
  <c r="AK53" i="28"/>
  <c r="AJ53" i="28"/>
  <c r="AI53" i="28"/>
  <c r="AH53" i="28"/>
  <c r="AG53" i="28"/>
  <c r="AF53" i="28"/>
  <c r="AE53" i="28"/>
  <c r="AD53" i="28"/>
  <c r="AC53" i="28"/>
  <c r="AM52" i="28"/>
  <c r="AL52" i="28"/>
  <c r="AK52" i="28"/>
  <c r="AJ52" i="28"/>
  <c r="AI52" i="28"/>
  <c r="AH52" i="28"/>
  <c r="AG52" i="28"/>
  <c r="AF52" i="28"/>
  <c r="AE52" i="28"/>
  <c r="AD52" i="28"/>
  <c r="AC52" i="28"/>
  <c r="AM51" i="28"/>
  <c r="AL51" i="28"/>
  <c r="AK51" i="28"/>
  <c r="AJ51" i="28"/>
  <c r="AI51" i="28"/>
  <c r="AH51" i="28"/>
  <c r="AG51" i="28"/>
  <c r="AF51" i="28"/>
  <c r="AE51" i="28"/>
  <c r="AD51" i="28"/>
  <c r="AC51" i="28"/>
  <c r="E89" i="43"/>
  <c r="D89" i="43"/>
  <c r="C89" i="43"/>
  <c r="E76" i="43"/>
  <c r="D76" i="43"/>
  <c r="C76" i="43"/>
  <c r="E58" i="43"/>
  <c r="D58" i="43"/>
  <c r="C58" i="43"/>
  <c r="E40" i="43"/>
  <c r="D40" i="43"/>
  <c r="C40" i="43"/>
  <c r="E22" i="43"/>
  <c r="D22" i="43"/>
  <c r="C22" i="43"/>
  <c r="D188" i="36"/>
  <c r="C188" i="36"/>
  <c r="D181" i="36"/>
  <c r="D161" i="36"/>
  <c r="C161" i="36"/>
  <c r="E142" i="36"/>
  <c r="D142" i="36"/>
  <c r="D126" i="36"/>
  <c r="C126" i="36"/>
  <c r="D109" i="36"/>
  <c r="D92" i="36"/>
  <c r="C92" i="36"/>
  <c r="E77" i="36"/>
  <c r="D77" i="36"/>
  <c r="D58" i="36"/>
  <c r="C58" i="36"/>
  <c r="D40" i="36"/>
  <c r="E22" i="36"/>
  <c r="D22" i="36"/>
  <c r="C22" i="36"/>
  <c r="E188" i="35"/>
  <c r="D188" i="35"/>
  <c r="C188" i="35"/>
  <c r="E181" i="35"/>
  <c r="D181" i="35"/>
  <c r="C181" i="35"/>
  <c r="E161" i="35"/>
  <c r="D161" i="35"/>
  <c r="C161" i="35"/>
  <c r="E142" i="35"/>
  <c r="D142" i="35"/>
  <c r="C142" i="35"/>
  <c r="E126" i="35"/>
  <c r="D126" i="35"/>
  <c r="C126" i="35"/>
  <c r="E109" i="35"/>
  <c r="D109" i="35"/>
  <c r="C109" i="35"/>
  <c r="E92" i="35"/>
  <c r="D92" i="35"/>
  <c r="C92" i="35"/>
  <c r="E77" i="35"/>
  <c r="D77" i="35"/>
  <c r="C77" i="35"/>
  <c r="E58" i="35"/>
  <c r="D58" i="35"/>
  <c r="C58" i="35"/>
  <c r="E40" i="35"/>
  <c r="D40" i="35"/>
  <c r="C40" i="35"/>
  <c r="E22" i="35"/>
  <c r="D22" i="35"/>
  <c r="C22" i="35"/>
  <c r="E188" i="34"/>
  <c r="D188" i="34"/>
  <c r="C188" i="34"/>
  <c r="E181" i="34"/>
  <c r="D181" i="34"/>
  <c r="E161" i="34"/>
  <c r="D161" i="34"/>
  <c r="C161" i="34"/>
  <c r="E142" i="34"/>
  <c r="D142" i="34"/>
  <c r="E126" i="34"/>
  <c r="D126" i="34"/>
  <c r="C126" i="34"/>
  <c r="E109" i="34"/>
  <c r="D109" i="34"/>
  <c r="E92" i="34"/>
  <c r="D92" i="34"/>
  <c r="C92" i="34"/>
  <c r="E77" i="34"/>
  <c r="D77" i="34"/>
  <c r="E58" i="34"/>
  <c r="D58" i="34"/>
  <c r="C58" i="34"/>
  <c r="E40" i="34"/>
  <c r="D40" i="34"/>
  <c r="E22" i="34"/>
  <c r="D22" i="34"/>
  <c r="C22" i="34"/>
  <c r="E92" i="33"/>
  <c r="C92" i="33"/>
  <c r="E77" i="33"/>
  <c r="C77" i="33"/>
  <c r="E58" i="33"/>
  <c r="C58" i="33"/>
  <c r="E40" i="33"/>
  <c r="C40" i="33"/>
  <c r="E22" i="33"/>
  <c r="D22" i="33"/>
  <c r="C22" i="33"/>
  <c r="E77" i="32"/>
  <c r="D77" i="32"/>
  <c r="C77" i="32"/>
  <c r="E65" i="32"/>
  <c r="D65" i="32"/>
  <c r="E49" i="32"/>
  <c r="D49" i="32"/>
  <c r="C49" i="32"/>
  <c r="E34" i="32"/>
  <c r="D34" i="32"/>
  <c r="E19" i="32"/>
  <c r="D19" i="32"/>
  <c r="C19" i="32"/>
  <c r="E188" i="31"/>
  <c r="D188" i="31"/>
  <c r="C188" i="31"/>
  <c r="E181" i="31"/>
  <c r="D181" i="31"/>
  <c r="C181" i="31"/>
  <c r="E161" i="31"/>
  <c r="D161" i="31"/>
  <c r="C161" i="31"/>
  <c r="E142" i="31"/>
  <c r="D142" i="31"/>
  <c r="C142" i="31"/>
  <c r="E126" i="31"/>
  <c r="D126" i="31"/>
  <c r="C126" i="31"/>
  <c r="E109" i="31"/>
  <c r="D109" i="31"/>
  <c r="C109" i="31"/>
  <c r="E92" i="31"/>
  <c r="D92" i="31"/>
  <c r="C92" i="31"/>
  <c r="E77" i="31"/>
  <c r="D77" i="31"/>
  <c r="C77" i="31"/>
  <c r="E58" i="31"/>
  <c r="D58" i="31"/>
  <c r="C58" i="31"/>
  <c r="E40" i="31"/>
  <c r="D40" i="31"/>
  <c r="C40" i="31"/>
  <c r="E22" i="31"/>
  <c r="D22" i="31"/>
  <c r="C22" i="31"/>
  <c r="D22" i="30"/>
  <c r="E22" i="30"/>
  <c r="E188" i="30"/>
  <c r="D188" i="30"/>
  <c r="E181" i="30"/>
  <c r="D181" i="30"/>
  <c r="C181" i="30"/>
  <c r="E161" i="30"/>
  <c r="D161" i="30"/>
  <c r="E142" i="30"/>
  <c r="D142" i="30"/>
  <c r="C142" i="30"/>
  <c r="E126" i="30"/>
  <c r="D126" i="30"/>
  <c r="E109" i="30"/>
  <c r="D109" i="30"/>
  <c r="C109" i="30"/>
  <c r="E92" i="30"/>
  <c r="D92" i="30"/>
  <c r="E77" i="30"/>
  <c r="D77" i="30"/>
  <c r="C77" i="30"/>
  <c r="E58" i="30"/>
  <c r="D58" i="30"/>
  <c r="E40" i="30"/>
  <c r="D40" i="30"/>
  <c r="C40" i="30"/>
  <c r="E188" i="29"/>
  <c r="D188" i="29"/>
  <c r="C188" i="29"/>
  <c r="E181" i="29"/>
  <c r="D181" i="29"/>
  <c r="C181" i="29"/>
  <c r="E161" i="29"/>
  <c r="D161" i="29"/>
  <c r="C161" i="29"/>
  <c r="E142" i="29"/>
  <c r="D142" i="29"/>
  <c r="C142" i="29"/>
  <c r="E126" i="29"/>
  <c r="D126" i="29"/>
  <c r="C126" i="29"/>
  <c r="E109" i="29"/>
  <c r="D109" i="29"/>
  <c r="C109" i="29"/>
  <c r="E92" i="29"/>
  <c r="D92" i="29"/>
  <c r="C92" i="29"/>
  <c r="E77" i="29"/>
  <c r="D77" i="29"/>
  <c r="C77" i="29"/>
  <c r="E58" i="29"/>
  <c r="D58" i="29"/>
  <c r="C58" i="29"/>
  <c r="E40" i="29"/>
  <c r="D40" i="29"/>
  <c r="C40" i="29"/>
  <c r="E22" i="29"/>
  <c r="D22" i="29"/>
  <c r="C22" i="29"/>
  <c r="D92" i="10"/>
  <c r="C92" i="10"/>
  <c r="E77" i="10"/>
  <c r="D77" i="10"/>
  <c r="C77" i="10"/>
  <c r="D58" i="10"/>
  <c r="C58" i="10"/>
  <c r="E40" i="10"/>
  <c r="D40" i="10"/>
  <c r="C40" i="10"/>
  <c r="D22" i="10"/>
  <c r="C22" i="10"/>
  <c r="E77" i="2"/>
  <c r="D77" i="2"/>
  <c r="C77" i="2"/>
  <c r="E65" i="2"/>
  <c r="D65" i="2"/>
  <c r="C65" i="2"/>
  <c r="E49" i="2"/>
  <c r="D49" i="2"/>
  <c r="C49" i="2"/>
  <c r="E34" i="2"/>
  <c r="D34" i="2"/>
  <c r="C34" i="2"/>
  <c r="E19" i="2"/>
  <c r="D19" i="2"/>
  <c r="C19" i="2"/>
  <c r="N179" i="41"/>
  <c r="M179" i="41"/>
  <c r="L179" i="41"/>
  <c r="K179" i="41"/>
  <c r="J179" i="41"/>
  <c r="I179" i="41"/>
  <c r="H179" i="41"/>
  <c r="G179" i="41"/>
  <c r="F179" i="41"/>
  <c r="E179" i="41"/>
  <c r="D179" i="41"/>
  <c r="C179" i="41"/>
  <c r="N163" i="41"/>
  <c r="M163" i="41"/>
  <c r="L163" i="41"/>
  <c r="K163" i="41"/>
  <c r="J163" i="41"/>
  <c r="I163" i="41"/>
  <c r="H163" i="41"/>
  <c r="G163" i="41"/>
  <c r="F163" i="41"/>
  <c r="E163" i="41"/>
  <c r="D163" i="41"/>
  <c r="C163" i="41"/>
  <c r="N147" i="41"/>
  <c r="M147" i="41"/>
  <c r="L147" i="41"/>
  <c r="K147" i="41"/>
  <c r="J147" i="41"/>
  <c r="I147" i="41"/>
  <c r="H147" i="41"/>
  <c r="G147" i="41"/>
  <c r="F147" i="41"/>
  <c r="E147" i="41"/>
  <c r="D147" i="41"/>
  <c r="C147" i="41"/>
  <c r="N131" i="41"/>
  <c r="M131" i="41"/>
  <c r="L131" i="41"/>
  <c r="K131" i="41"/>
  <c r="J131" i="41"/>
  <c r="I131" i="41"/>
  <c r="H131" i="41"/>
  <c r="G131" i="41"/>
  <c r="F131" i="41"/>
  <c r="E131" i="41"/>
  <c r="D131" i="41"/>
  <c r="C131" i="41"/>
  <c r="N115" i="41"/>
  <c r="M115" i="41"/>
  <c r="L115" i="41"/>
  <c r="K115" i="41"/>
  <c r="J115" i="41"/>
  <c r="I115" i="41"/>
  <c r="H115" i="41"/>
  <c r="G115" i="41"/>
  <c r="F115" i="41"/>
  <c r="E115" i="41"/>
  <c r="D115" i="41"/>
  <c r="C115" i="41"/>
  <c r="N99" i="41"/>
  <c r="M99" i="41"/>
  <c r="L99" i="41"/>
  <c r="K99" i="41"/>
  <c r="J99" i="41"/>
  <c r="I99" i="41"/>
  <c r="H99" i="41"/>
  <c r="G99" i="41"/>
  <c r="F99" i="41"/>
  <c r="E99" i="41"/>
  <c r="D99" i="41"/>
  <c r="C99" i="41"/>
  <c r="N83" i="41"/>
  <c r="M83" i="41"/>
  <c r="L83" i="41"/>
  <c r="K83" i="41"/>
  <c r="J83" i="41"/>
  <c r="I83" i="41"/>
  <c r="H83" i="41"/>
  <c r="G83" i="41"/>
  <c r="F83" i="41"/>
  <c r="E83" i="41"/>
  <c r="D83" i="41"/>
  <c r="C83" i="41"/>
  <c r="N67" i="41"/>
  <c r="M67" i="41"/>
  <c r="L67" i="41"/>
  <c r="K67" i="41"/>
  <c r="J67" i="41"/>
  <c r="I67" i="41"/>
  <c r="H67" i="41"/>
  <c r="G67" i="41"/>
  <c r="F67" i="41"/>
  <c r="E67" i="41"/>
  <c r="D67" i="41"/>
  <c r="C67" i="41"/>
  <c r="N51" i="41"/>
  <c r="M51" i="41"/>
  <c r="L51" i="41"/>
  <c r="K51" i="41"/>
  <c r="J51" i="41"/>
  <c r="I51" i="41"/>
  <c r="H51" i="41"/>
  <c r="G51" i="41"/>
  <c r="F51" i="41"/>
  <c r="E51" i="41"/>
  <c r="D51" i="41"/>
  <c r="C51" i="41"/>
  <c r="N35" i="41"/>
  <c r="M35" i="41"/>
  <c r="L35" i="41"/>
  <c r="K35" i="41"/>
  <c r="J35" i="41"/>
  <c r="I35" i="41"/>
  <c r="H35" i="41"/>
  <c r="G35" i="41"/>
  <c r="F35" i="41"/>
  <c r="E35" i="41"/>
  <c r="D35" i="41"/>
  <c r="C35" i="41"/>
  <c r="N19" i="41"/>
  <c r="M19" i="41"/>
  <c r="L19" i="41"/>
  <c r="K19" i="41"/>
  <c r="J19" i="41"/>
  <c r="I19" i="41"/>
  <c r="H19" i="41"/>
  <c r="G19" i="41"/>
  <c r="F19" i="41"/>
  <c r="E19" i="41"/>
  <c r="D19" i="41"/>
  <c r="C19" i="41"/>
  <c r="BJ3" i="40"/>
  <c r="BJ179" i="40" s="1"/>
  <c r="BI3" i="40"/>
  <c r="BI163" i="40" s="1"/>
  <c r="BH3" i="40"/>
  <c r="BH147" i="40" s="1"/>
  <c r="BG3" i="40"/>
  <c r="BG147" i="40" s="1"/>
  <c r="BF3" i="40"/>
  <c r="BF179" i="40" s="1"/>
  <c r="BE3" i="40"/>
  <c r="BE131" i="40" s="1"/>
  <c r="BD3" i="40"/>
  <c r="BD179" i="40" s="1"/>
  <c r="BC3" i="40"/>
  <c r="BC179" i="40" s="1"/>
  <c r="BB3" i="40"/>
  <c r="BB131" i="40" s="1"/>
  <c r="BA3" i="40"/>
  <c r="BA131" i="40" s="1"/>
  <c r="AZ3" i="40"/>
  <c r="AY3" i="40"/>
  <c r="AY163" i="40" s="1"/>
  <c r="AT3" i="40"/>
  <c r="AT83" i="40" s="1"/>
  <c r="AS3" i="40"/>
  <c r="AS51" i="40" s="1"/>
  <c r="AR3" i="40"/>
  <c r="AR19" i="40" s="1"/>
  <c r="AQ3" i="40"/>
  <c r="AQ115" i="40" s="1"/>
  <c r="AP3" i="40"/>
  <c r="AP115" i="40" s="1"/>
  <c r="AO3" i="40"/>
  <c r="AN3" i="40"/>
  <c r="AN99" i="40" s="1"/>
  <c r="AM3" i="40"/>
  <c r="AM35" i="40" s="1"/>
  <c r="AL3" i="40"/>
  <c r="AL163" i="40" s="1"/>
  <c r="AK3" i="40"/>
  <c r="AK35" i="40" s="1"/>
  <c r="AJ3" i="40"/>
  <c r="AJ147" i="40" s="1"/>
  <c r="AI3" i="40"/>
  <c r="AI19" i="40" s="1"/>
  <c r="AD3" i="40"/>
  <c r="AD35" i="40" s="1"/>
  <c r="AC3" i="40"/>
  <c r="AC163" i="40" s="1"/>
  <c r="AB3" i="40"/>
  <c r="AB163" i="40" s="1"/>
  <c r="AA3" i="40"/>
  <c r="AA163" i="40" s="1"/>
  <c r="Z3" i="40"/>
  <c r="Z179" i="40" s="1"/>
  <c r="Y3" i="40"/>
  <c r="Y179" i="40" s="1"/>
  <c r="X3" i="40"/>
  <c r="X179" i="40" s="1"/>
  <c r="W3" i="40"/>
  <c r="W179" i="40" s="1"/>
  <c r="V3" i="40"/>
  <c r="V99" i="40" s="1"/>
  <c r="U3" i="40"/>
  <c r="T3" i="40"/>
  <c r="T163" i="40" s="1"/>
  <c r="S3" i="40"/>
  <c r="S163" i="40" s="1"/>
  <c r="BB179" i="40"/>
  <c r="AZ179" i="40"/>
  <c r="BC163" i="40"/>
  <c r="AZ163" i="40"/>
  <c r="BI147" i="40"/>
  <c r="AZ147" i="40"/>
  <c r="BC131" i="40"/>
  <c r="AZ131" i="40"/>
  <c r="BH115" i="40"/>
  <c r="AZ115" i="40"/>
  <c r="AZ99" i="40"/>
  <c r="AZ83" i="40"/>
  <c r="BH67" i="40"/>
  <c r="AZ67" i="40"/>
  <c r="BI51" i="40"/>
  <c r="BB51" i="40"/>
  <c r="BA51" i="40"/>
  <c r="AZ51" i="40"/>
  <c r="AZ35" i="40"/>
  <c r="BI19" i="40"/>
  <c r="AZ19" i="40"/>
  <c r="AY19" i="40"/>
  <c r="AO19" i="40"/>
  <c r="AO35" i="40"/>
  <c r="AI35" i="40"/>
  <c r="AP51" i="40"/>
  <c r="AO51" i="40"/>
  <c r="AQ67" i="40"/>
  <c r="AO67" i="40"/>
  <c r="AL67" i="40"/>
  <c r="AI67" i="40"/>
  <c r="AO83" i="40"/>
  <c r="AO99" i="40"/>
  <c r="AI99" i="40"/>
  <c r="AO115" i="40"/>
  <c r="AQ131" i="40"/>
  <c r="AO131" i="40"/>
  <c r="AI131" i="40"/>
  <c r="AO147" i="40"/>
  <c r="AP163" i="40"/>
  <c r="AO163" i="40"/>
  <c r="AI163" i="40"/>
  <c r="AO179" i="40"/>
  <c r="U179" i="40"/>
  <c r="AD163" i="40"/>
  <c r="W163" i="40"/>
  <c r="U163" i="40"/>
  <c r="U147" i="40"/>
  <c r="W131" i="40"/>
  <c r="U131" i="40"/>
  <c r="AD115" i="40"/>
  <c r="U115" i="40"/>
  <c r="W99" i="40"/>
  <c r="U99" i="40"/>
  <c r="U83" i="40"/>
  <c r="W67" i="40"/>
  <c r="U67" i="40"/>
  <c r="U51" i="40"/>
  <c r="W35" i="40"/>
  <c r="U35" i="40"/>
  <c r="AB19" i="40"/>
  <c r="U19" i="40"/>
  <c r="N179" i="40"/>
  <c r="M179" i="40"/>
  <c r="L179" i="40"/>
  <c r="K179" i="40"/>
  <c r="J179" i="40"/>
  <c r="I179" i="40"/>
  <c r="H179" i="40"/>
  <c r="G179" i="40"/>
  <c r="F179" i="40"/>
  <c r="E179" i="40"/>
  <c r="D179" i="40"/>
  <c r="C179" i="40"/>
  <c r="N163" i="40"/>
  <c r="M163" i="40"/>
  <c r="L163" i="40"/>
  <c r="K163" i="40"/>
  <c r="J163" i="40"/>
  <c r="I163" i="40"/>
  <c r="H163" i="40"/>
  <c r="G163" i="40"/>
  <c r="F163" i="40"/>
  <c r="E163" i="40"/>
  <c r="D163" i="40"/>
  <c r="C163" i="40"/>
  <c r="N131" i="40"/>
  <c r="M131" i="40"/>
  <c r="L131" i="40"/>
  <c r="K131" i="40"/>
  <c r="J131" i="40"/>
  <c r="I131" i="40"/>
  <c r="H131" i="40"/>
  <c r="G131" i="40"/>
  <c r="F131" i="40"/>
  <c r="E131" i="40"/>
  <c r="D131" i="40"/>
  <c r="C131" i="40"/>
  <c r="N115" i="40"/>
  <c r="M115" i="40"/>
  <c r="L115" i="40"/>
  <c r="K115" i="40"/>
  <c r="J115" i="40"/>
  <c r="I115" i="40"/>
  <c r="H115" i="40"/>
  <c r="G115" i="40"/>
  <c r="F115" i="40"/>
  <c r="E115" i="40"/>
  <c r="D115" i="40"/>
  <c r="C115" i="40"/>
  <c r="N99" i="40"/>
  <c r="M99" i="40"/>
  <c r="L99" i="40"/>
  <c r="K99" i="40"/>
  <c r="J99" i="40"/>
  <c r="I99" i="40"/>
  <c r="H99" i="40"/>
  <c r="G99" i="40"/>
  <c r="F99" i="40"/>
  <c r="E99" i="40"/>
  <c r="D99" i="40"/>
  <c r="C99" i="40"/>
  <c r="N83" i="40"/>
  <c r="M83" i="40"/>
  <c r="L83" i="40"/>
  <c r="K83" i="40"/>
  <c r="J83" i="40"/>
  <c r="I83" i="40"/>
  <c r="H83" i="40"/>
  <c r="G83" i="40"/>
  <c r="F83" i="40"/>
  <c r="E83" i="40"/>
  <c r="D83" i="40"/>
  <c r="C83" i="40"/>
  <c r="N67" i="40"/>
  <c r="M67" i="40"/>
  <c r="L67" i="40"/>
  <c r="K67" i="40"/>
  <c r="J67" i="40"/>
  <c r="I67" i="40"/>
  <c r="H67" i="40"/>
  <c r="G67" i="40"/>
  <c r="F67" i="40"/>
  <c r="E67" i="40"/>
  <c r="D67" i="40"/>
  <c r="C67" i="40"/>
  <c r="N51" i="40"/>
  <c r="M51" i="40"/>
  <c r="L51" i="40"/>
  <c r="K51" i="40"/>
  <c r="J51" i="40"/>
  <c r="I51" i="40"/>
  <c r="H51" i="40"/>
  <c r="G51" i="40"/>
  <c r="F51" i="40"/>
  <c r="E51" i="40"/>
  <c r="D51" i="40"/>
  <c r="C51" i="40"/>
  <c r="C35" i="40"/>
  <c r="D35" i="40"/>
  <c r="E35" i="40"/>
  <c r="F35" i="40"/>
  <c r="G35" i="40"/>
  <c r="H35" i="40"/>
  <c r="I35" i="40"/>
  <c r="J35" i="40"/>
  <c r="K35" i="40"/>
  <c r="L35" i="40"/>
  <c r="M35" i="40"/>
  <c r="N35" i="40"/>
  <c r="N19" i="40"/>
  <c r="M19" i="40"/>
  <c r="L19" i="40"/>
  <c r="K19" i="40"/>
  <c r="J19" i="40"/>
  <c r="I19" i="40"/>
  <c r="H19" i="40"/>
  <c r="G19" i="40"/>
  <c r="F19" i="40"/>
  <c r="E19" i="40"/>
  <c r="D19" i="40"/>
  <c r="C19" i="40"/>
  <c r="N157" i="39"/>
  <c r="M157" i="39"/>
  <c r="L157" i="39"/>
  <c r="K157" i="39"/>
  <c r="J157" i="39"/>
  <c r="I157" i="39"/>
  <c r="H157" i="39"/>
  <c r="G157" i="39"/>
  <c r="F157" i="39"/>
  <c r="E157" i="39"/>
  <c r="D157" i="39"/>
  <c r="C157" i="39"/>
  <c r="N143" i="39"/>
  <c r="M143" i="39"/>
  <c r="L143" i="39"/>
  <c r="K143" i="39"/>
  <c r="J143" i="39"/>
  <c r="I143" i="39"/>
  <c r="H143" i="39"/>
  <c r="G143" i="39"/>
  <c r="F143" i="39"/>
  <c r="E143" i="39"/>
  <c r="D143" i="39"/>
  <c r="C143" i="39"/>
  <c r="N101" i="39"/>
  <c r="M101" i="39"/>
  <c r="L101" i="39"/>
  <c r="K101" i="39"/>
  <c r="J101" i="39"/>
  <c r="I101" i="39"/>
  <c r="H101" i="39"/>
  <c r="G101" i="39"/>
  <c r="F101" i="39"/>
  <c r="E101" i="39"/>
  <c r="D101" i="39"/>
  <c r="C101" i="39"/>
  <c r="N87" i="39"/>
  <c r="M87" i="39"/>
  <c r="L87" i="39"/>
  <c r="K87" i="39"/>
  <c r="J87" i="39"/>
  <c r="I87" i="39"/>
  <c r="H87" i="39"/>
  <c r="G87" i="39"/>
  <c r="F87" i="39"/>
  <c r="E87" i="39"/>
  <c r="D87" i="39"/>
  <c r="C87" i="39"/>
  <c r="N73" i="39"/>
  <c r="M73" i="39"/>
  <c r="L73" i="39"/>
  <c r="K73" i="39"/>
  <c r="J73" i="39"/>
  <c r="I73" i="39"/>
  <c r="H73" i="39"/>
  <c r="G73" i="39"/>
  <c r="F73" i="39"/>
  <c r="E73" i="39"/>
  <c r="D73" i="39"/>
  <c r="C73" i="39"/>
  <c r="N59" i="39"/>
  <c r="M59" i="39"/>
  <c r="L59" i="39"/>
  <c r="K59" i="39"/>
  <c r="J59" i="39"/>
  <c r="I59" i="39"/>
  <c r="H59" i="39"/>
  <c r="G59" i="39"/>
  <c r="F59" i="39"/>
  <c r="E59" i="39"/>
  <c r="D59" i="39"/>
  <c r="C59" i="39"/>
  <c r="N45" i="39"/>
  <c r="M45" i="39"/>
  <c r="L45" i="39"/>
  <c r="K45" i="39"/>
  <c r="J45" i="39"/>
  <c r="I45" i="39"/>
  <c r="H45" i="39"/>
  <c r="G45" i="39"/>
  <c r="F45" i="39"/>
  <c r="E45" i="39"/>
  <c r="D45" i="39"/>
  <c r="C45" i="39"/>
  <c r="N31" i="39"/>
  <c r="M31" i="39"/>
  <c r="L31" i="39"/>
  <c r="K31" i="39"/>
  <c r="J31" i="39"/>
  <c r="I31" i="39"/>
  <c r="H31" i="39"/>
  <c r="G31" i="39"/>
  <c r="F31" i="39"/>
  <c r="E31" i="39"/>
  <c r="D31" i="39"/>
  <c r="C31" i="39"/>
  <c r="N17" i="39"/>
  <c r="M17" i="39"/>
  <c r="L17" i="39"/>
  <c r="K17" i="39"/>
  <c r="J17" i="39"/>
  <c r="I17" i="39"/>
  <c r="H17" i="39"/>
  <c r="G17" i="39"/>
  <c r="F17" i="39"/>
  <c r="E17" i="39"/>
  <c r="D17" i="39"/>
  <c r="C17" i="39"/>
  <c r="E21" i="28"/>
  <c r="F21" i="28"/>
  <c r="D21" i="28"/>
  <c r="W19" i="40"/>
  <c r="W51" i="40"/>
  <c r="W83" i="40"/>
  <c r="W115" i="40"/>
  <c r="W147" i="40"/>
  <c r="AI179" i="40"/>
  <c r="AI147" i="40"/>
  <c r="AQ147" i="40"/>
  <c r="AI115" i="40"/>
  <c r="AI83" i="40"/>
  <c r="AI51" i="40"/>
  <c r="BC19" i="40"/>
  <c r="BC83" i="40"/>
  <c r="BC147" i="40"/>
  <c r="AK50" i="28"/>
  <c r="K47" i="28" s="1"/>
  <c r="AK46" i="28"/>
  <c r="AK42" i="28"/>
  <c r="AK38" i="28"/>
  <c r="K36" i="28" s="1"/>
  <c r="AW49" i="28"/>
  <c r="AW48" i="28"/>
  <c r="AW47" i="28"/>
  <c r="AW45" i="28"/>
  <c r="AW44" i="28"/>
  <c r="AW43" i="28"/>
  <c r="AW41" i="28"/>
  <c r="AW40" i="28"/>
  <c r="AW39" i="28"/>
  <c r="AW37" i="28"/>
  <c r="AW36" i="28"/>
  <c r="AW35" i="28"/>
  <c r="N90" i="36"/>
  <c r="M90" i="36"/>
  <c r="L90" i="36"/>
  <c r="K90" i="36"/>
  <c r="J90" i="36"/>
  <c r="I90" i="36"/>
  <c r="H90" i="36"/>
  <c r="G90" i="36"/>
  <c r="F90" i="36"/>
  <c r="E90" i="36"/>
  <c r="D90" i="36"/>
  <c r="C90" i="36"/>
  <c r="N89" i="36"/>
  <c r="M89" i="36"/>
  <c r="L89" i="36"/>
  <c r="K89" i="36"/>
  <c r="J89" i="36"/>
  <c r="I89" i="36"/>
  <c r="H89" i="36"/>
  <c r="G89" i="36"/>
  <c r="F89" i="36"/>
  <c r="E89" i="36"/>
  <c r="D89" i="36"/>
  <c r="C89" i="36"/>
  <c r="N88" i="36"/>
  <c r="M88" i="36"/>
  <c r="L88" i="36"/>
  <c r="K88" i="36"/>
  <c r="J88" i="36"/>
  <c r="I88" i="36"/>
  <c r="H88" i="36"/>
  <c r="G88" i="36"/>
  <c r="F88" i="36"/>
  <c r="E88" i="36"/>
  <c r="D88" i="36"/>
  <c r="C88" i="36"/>
  <c r="N87" i="36"/>
  <c r="M87" i="36"/>
  <c r="L87" i="36"/>
  <c r="K87" i="36"/>
  <c r="J87" i="36"/>
  <c r="I87" i="36"/>
  <c r="H87" i="36"/>
  <c r="G87" i="36"/>
  <c r="F87" i="36"/>
  <c r="E87" i="36"/>
  <c r="D87" i="36"/>
  <c r="C87" i="36"/>
  <c r="N86" i="36"/>
  <c r="M86" i="36"/>
  <c r="L86" i="36"/>
  <c r="K86" i="36"/>
  <c r="J86" i="36"/>
  <c r="I86" i="36"/>
  <c r="H86" i="36"/>
  <c r="G86" i="36"/>
  <c r="F86" i="36"/>
  <c r="E86" i="36"/>
  <c r="D86" i="36"/>
  <c r="C86" i="36"/>
  <c r="N85" i="36"/>
  <c r="M85" i="36"/>
  <c r="L85" i="36"/>
  <c r="K85" i="36"/>
  <c r="J85" i="36"/>
  <c r="I85" i="36"/>
  <c r="H85" i="36"/>
  <c r="G85" i="36"/>
  <c r="F85" i="36"/>
  <c r="E85" i="36"/>
  <c r="D85" i="36"/>
  <c r="C85" i="36"/>
  <c r="N84" i="36"/>
  <c r="M84" i="36"/>
  <c r="L84" i="36"/>
  <c r="K84" i="36"/>
  <c r="J84" i="36"/>
  <c r="I84" i="36"/>
  <c r="H84" i="36"/>
  <c r="G84" i="36"/>
  <c r="F84" i="36"/>
  <c r="E84" i="36"/>
  <c r="D84" i="36"/>
  <c r="C84" i="36"/>
  <c r="N83" i="36"/>
  <c r="M83" i="36"/>
  <c r="L83" i="36"/>
  <c r="K83" i="36"/>
  <c r="J83" i="36"/>
  <c r="I83" i="36"/>
  <c r="H83" i="36"/>
  <c r="G83" i="36"/>
  <c r="F83" i="36"/>
  <c r="E83" i="36"/>
  <c r="D83" i="36"/>
  <c r="C83" i="36"/>
  <c r="N82" i="36"/>
  <c r="M82" i="36"/>
  <c r="L82" i="36"/>
  <c r="K82" i="36"/>
  <c r="J82" i="36"/>
  <c r="I82" i="36"/>
  <c r="H82" i="36"/>
  <c r="G82" i="36"/>
  <c r="F82" i="36"/>
  <c r="E82" i="36"/>
  <c r="D82" i="36"/>
  <c r="C82" i="36"/>
  <c r="N81" i="36"/>
  <c r="M81" i="36"/>
  <c r="L81" i="36"/>
  <c r="K81" i="36"/>
  <c r="J81" i="36"/>
  <c r="I81" i="36"/>
  <c r="H81" i="36"/>
  <c r="G81" i="36"/>
  <c r="F81" i="36"/>
  <c r="E81" i="36"/>
  <c r="D81" i="36"/>
  <c r="C81" i="36"/>
  <c r="N80" i="36"/>
  <c r="M80" i="36"/>
  <c r="L80" i="36"/>
  <c r="K80" i="36"/>
  <c r="J80" i="36"/>
  <c r="I80" i="36"/>
  <c r="H80" i="36"/>
  <c r="G80" i="36"/>
  <c r="F80" i="36"/>
  <c r="E80" i="36"/>
  <c r="D80" i="36"/>
  <c r="C80" i="36"/>
  <c r="N79" i="36"/>
  <c r="M79" i="36"/>
  <c r="L79" i="36"/>
  <c r="K79" i="36"/>
  <c r="J79" i="36"/>
  <c r="I79" i="36"/>
  <c r="H79" i="36"/>
  <c r="G79" i="36"/>
  <c r="F79" i="36"/>
  <c r="E79" i="36"/>
  <c r="D79" i="36"/>
  <c r="C79" i="36"/>
  <c r="N78" i="36"/>
  <c r="M78" i="36"/>
  <c r="L78" i="36"/>
  <c r="K78" i="36"/>
  <c r="J78" i="36"/>
  <c r="I78" i="36"/>
  <c r="H78" i="36"/>
  <c r="G78" i="36"/>
  <c r="F78" i="36"/>
  <c r="E78" i="36"/>
  <c r="D78" i="36"/>
  <c r="C78" i="36"/>
  <c r="N90" i="35"/>
  <c r="M90" i="35"/>
  <c r="L90" i="35"/>
  <c r="K90" i="35"/>
  <c r="J90" i="35"/>
  <c r="I90" i="35"/>
  <c r="H90" i="35"/>
  <c r="G90" i="35"/>
  <c r="F90" i="35"/>
  <c r="E90" i="35"/>
  <c r="D90" i="35"/>
  <c r="C90" i="35"/>
  <c r="N89" i="35"/>
  <c r="M89" i="35"/>
  <c r="L89" i="35"/>
  <c r="K89" i="35"/>
  <c r="J89" i="35"/>
  <c r="I89" i="35"/>
  <c r="H89" i="35"/>
  <c r="G89" i="35"/>
  <c r="F89" i="35"/>
  <c r="E89" i="35"/>
  <c r="D89" i="35"/>
  <c r="C89" i="35"/>
  <c r="N88" i="35"/>
  <c r="M88" i="35"/>
  <c r="L88" i="35"/>
  <c r="K88" i="35"/>
  <c r="J88" i="35"/>
  <c r="I88" i="35"/>
  <c r="H88" i="35"/>
  <c r="G88" i="35"/>
  <c r="F88" i="35"/>
  <c r="E88" i="35"/>
  <c r="D88" i="35"/>
  <c r="C88" i="35"/>
  <c r="N87" i="35"/>
  <c r="M87" i="35"/>
  <c r="L87" i="35"/>
  <c r="K87" i="35"/>
  <c r="J87" i="35"/>
  <c r="I87" i="35"/>
  <c r="H87" i="35"/>
  <c r="G87" i="35"/>
  <c r="F87" i="35"/>
  <c r="E87" i="35"/>
  <c r="D87" i="35"/>
  <c r="C87" i="35"/>
  <c r="N86" i="35"/>
  <c r="M86" i="35"/>
  <c r="L86" i="35"/>
  <c r="K86" i="35"/>
  <c r="J86" i="35"/>
  <c r="I86" i="35"/>
  <c r="H86" i="35"/>
  <c r="G86" i="35"/>
  <c r="F86" i="35"/>
  <c r="E86" i="35"/>
  <c r="D86" i="35"/>
  <c r="C86" i="35"/>
  <c r="N85" i="35"/>
  <c r="M85" i="35"/>
  <c r="L85" i="35"/>
  <c r="K85" i="35"/>
  <c r="J85" i="35"/>
  <c r="I85" i="35"/>
  <c r="H85" i="35"/>
  <c r="G85" i="35"/>
  <c r="F85" i="35"/>
  <c r="E85" i="35"/>
  <c r="D85" i="35"/>
  <c r="C85" i="35"/>
  <c r="N84" i="35"/>
  <c r="M84" i="35"/>
  <c r="L84" i="35"/>
  <c r="K84" i="35"/>
  <c r="J84" i="35"/>
  <c r="I84" i="35"/>
  <c r="H84" i="35"/>
  <c r="G84" i="35"/>
  <c r="F84" i="35"/>
  <c r="E84" i="35"/>
  <c r="D84" i="35"/>
  <c r="C84" i="35"/>
  <c r="N83" i="35"/>
  <c r="M83" i="35"/>
  <c r="L83" i="35"/>
  <c r="K83" i="35"/>
  <c r="J83" i="35"/>
  <c r="I83" i="35"/>
  <c r="H83" i="35"/>
  <c r="G83" i="35"/>
  <c r="F83" i="35"/>
  <c r="E83" i="35"/>
  <c r="D83" i="35"/>
  <c r="C83" i="35"/>
  <c r="N82" i="35"/>
  <c r="M82" i="35"/>
  <c r="L82" i="35"/>
  <c r="K82" i="35"/>
  <c r="J82" i="35"/>
  <c r="I82" i="35"/>
  <c r="H82" i="35"/>
  <c r="G82" i="35"/>
  <c r="F82" i="35"/>
  <c r="E82" i="35"/>
  <c r="D82" i="35"/>
  <c r="C82" i="35"/>
  <c r="N81" i="35"/>
  <c r="M81" i="35"/>
  <c r="L81" i="35"/>
  <c r="K81" i="35"/>
  <c r="J81" i="35"/>
  <c r="I81" i="35"/>
  <c r="H81" i="35"/>
  <c r="G81" i="35"/>
  <c r="F81" i="35"/>
  <c r="E81" i="35"/>
  <c r="D81" i="35"/>
  <c r="C81" i="35"/>
  <c r="N80" i="35"/>
  <c r="M80" i="35"/>
  <c r="L80" i="35"/>
  <c r="K80" i="35"/>
  <c r="J80" i="35"/>
  <c r="I80" i="35"/>
  <c r="H80" i="35"/>
  <c r="G80" i="35"/>
  <c r="F80" i="35"/>
  <c r="E80" i="35"/>
  <c r="D80" i="35"/>
  <c r="C80" i="35"/>
  <c r="N79" i="35"/>
  <c r="M79" i="35"/>
  <c r="L79" i="35"/>
  <c r="K79" i="35"/>
  <c r="J79" i="35"/>
  <c r="I79" i="35"/>
  <c r="H79" i="35"/>
  <c r="G79" i="35"/>
  <c r="F79" i="35"/>
  <c r="E79" i="35"/>
  <c r="D79" i="35"/>
  <c r="C79" i="35"/>
  <c r="N78" i="35"/>
  <c r="M78" i="35"/>
  <c r="L78" i="35"/>
  <c r="K78" i="35"/>
  <c r="J78" i="35"/>
  <c r="I78" i="35"/>
  <c r="H78" i="35"/>
  <c r="G78" i="35"/>
  <c r="F78" i="35"/>
  <c r="E78" i="35"/>
  <c r="D78" i="35"/>
  <c r="C78" i="35"/>
  <c r="N90" i="34"/>
  <c r="M90" i="34"/>
  <c r="L90" i="34"/>
  <c r="K90" i="34"/>
  <c r="J90" i="34"/>
  <c r="I90" i="34"/>
  <c r="H90" i="34"/>
  <c r="G90" i="34"/>
  <c r="F90" i="34"/>
  <c r="E90" i="34"/>
  <c r="D90" i="34"/>
  <c r="C90" i="34"/>
  <c r="N89" i="34"/>
  <c r="M89" i="34"/>
  <c r="L89" i="34"/>
  <c r="K89" i="34"/>
  <c r="J89" i="34"/>
  <c r="I89" i="34"/>
  <c r="H89" i="34"/>
  <c r="G89" i="34"/>
  <c r="F89" i="34"/>
  <c r="E89" i="34"/>
  <c r="D89" i="34"/>
  <c r="C89" i="34"/>
  <c r="N88" i="34"/>
  <c r="M88" i="34"/>
  <c r="L88" i="34"/>
  <c r="K88" i="34"/>
  <c r="J88" i="34"/>
  <c r="I88" i="34"/>
  <c r="H88" i="34"/>
  <c r="G88" i="34"/>
  <c r="F88" i="34"/>
  <c r="E88" i="34"/>
  <c r="D88" i="34"/>
  <c r="C88" i="34"/>
  <c r="N87" i="34"/>
  <c r="M87" i="34"/>
  <c r="L87" i="34"/>
  <c r="K87" i="34"/>
  <c r="J87" i="34"/>
  <c r="I87" i="34"/>
  <c r="H87" i="34"/>
  <c r="G87" i="34"/>
  <c r="F87" i="34"/>
  <c r="E87" i="34"/>
  <c r="D87" i="34"/>
  <c r="C87" i="34"/>
  <c r="N86" i="34"/>
  <c r="M86" i="34"/>
  <c r="L86" i="34"/>
  <c r="K86" i="34"/>
  <c r="J86" i="34"/>
  <c r="I86" i="34"/>
  <c r="H86" i="34"/>
  <c r="G86" i="34"/>
  <c r="F86" i="34"/>
  <c r="E86" i="34"/>
  <c r="D86" i="34"/>
  <c r="C86" i="34"/>
  <c r="N85" i="34"/>
  <c r="M85" i="34"/>
  <c r="L85" i="34"/>
  <c r="K85" i="34"/>
  <c r="J85" i="34"/>
  <c r="I85" i="34"/>
  <c r="H85" i="34"/>
  <c r="G85" i="34"/>
  <c r="F85" i="34"/>
  <c r="E85" i="34"/>
  <c r="D85" i="34"/>
  <c r="C85" i="34"/>
  <c r="N84" i="34"/>
  <c r="M84" i="34"/>
  <c r="L84" i="34"/>
  <c r="K84" i="34"/>
  <c r="J84" i="34"/>
  <c r="I84" i="34"/>
  <c r="H84" i="34"/>
  <c r="G84" i="34"/>
  <c r="F84" i="34"/>
  <c r="E84" i="34"/>
  <c r="D84" i="34"/>
  <c r="C84" i="34"/>
  <c r="N83" i="34"/>
  <c r="M83" i="34"/>
  <c r="L83" i="34"/>
  <c r="K83" i="34"/>
  <c r="J83" i="34"/>
  <c r="I83" i="34"/>
  <c r="H83" i="34"/>
  <c r="G83" i="34"/>
  <c r="F83" i="34"/>
  <c r="E83" i="34"/>
  <c r="D83" i="34"/>
  <c r="C83" i="34"/>
  <c r="N82" i="34"/>
  <c r="M82" i="34"/>
  <c r="L82" i="34"/>
  <c r="K82" i="34"/>
  <c r="J82" i="34"/>
  <c r="I82" i="34"/>
  <c r="H82" i="34"/>
  <c r="G82" i="34"/>
  <c r="F82" i="34"/>
  <c r="E82" i="34"/>
  <c r="D82" i="34"/>
  <c r="C82" i="34"/>
  <c r="N81" i="34"/>
  <c r="M81" i="34"/>
  <c r="L81" i="34"/>
  <c r="K81" i="34"/>
  <c r="J81" i="34"/>
  <c r="I81" i="34"/>
  <c r="H81" i="34"/>
  <c r="G81" i="34"/>
  <c r="F81" i="34"/>
  <c r="E81" i="34"/>
  <c r="D81" i="34"/>
  <c r="C81" i="34"/>
  <c r="N80" i="34"/>
  <c r="M80" i="34"/>
  <c r="L80" i="34"/>
  <c r="K80" i="34"/>
  <c r="J80" i="34"/>
  <c r="I80" i="34"/>
  <c r="H80" i="34"/>
  <c r="G80" i="34"/>
  <c r="F80" i="34"/>
  <c r="E80" i="34"/>
  <c r="D80" i="34"/>
  <c r="C80" i="34"/>
  <c r="N79" i="34"/>
  <c r="M79" i="34"/>
  <c r="L79" i="34"/>
  <c r="K79" i="34"/>
  <c r="J79" i="34"/>
  <c r="I79" i="34"/>
  <c r="H79" i="34"/>
  <c r="G79" i="34"/>
  <c r="F79" i="34"/>
  <c r="E79" i="34"/>
  <c r="D79" i="34"/>
  <c r="C79" i="34"/>
  <c r="N78" i="34"/>
  <c r="M78" i="34"/>
  <c r="L78" i="34"/>
  <c r="K78" i="34"/>
  <c r="J78" i="34"/>
  <c r="I78" i="34"/>
  <c r="H78" i="34"/>
  <c r="G78" i="34"/>
  <c r="F78" i="34"/>
  <c r="E78" i="34"/>
  <c r="D78" i="34"/>
  <c r="C78" i="34"/>
  <c r="N90" i="33"/>
  <c r="M90" i="33"/>
  <c r="L90" i="33"/>
  <c r="K90" i="33"/>
  <c r="J90" i="33"/>
  <c r="I90" i="33"/>
  <c r="H90" i="33"/>
  <c r="G90" i="33"/>
  <c r="F90" i="33"/>
  <c r="E90" i="33"/>
  <c r="D90" i="33"/>
  <c r="C90" i="33"/>
  <c r="N89" i="33"/>
  <c r="M89" i="33"/>
  <c r="L89" i="33"/>
  <c r="K89" i="33"/>
  <c r="J89" i="33"/>
  <c r="I89" i="33"/>
  <c r="H89" i="33"/>
  <c r="G89" i="33"/>
  <c r="F89" i="33"/>
  <c r="E89" i="33"/>
  <c r="D89" i="33"/>
  <c r="C89" i="33"/>
  <c r="N88" i="33"/>
  <c r="M88" i="33"/>
  <c r="L88" i="33"/>
  <c r="K88" i="33"/>
  <c r="J88" i="33"/>
  <c r="I88" i="33"/>
  <c r="H88" i="33"/>
  <c r="G88" i="33"/>
  <c r="F88" i="33"/>
  <c r="E88" i="33"/>
  <c r="D88" i="33"/>
  <c r="C88" i="33"/>
  <c r="N87" i="33"/>
  <c r="M87" i="33"/>
  <c r="L87" i="33"/>
  <c r="K87" i="33"/>
  <c r="J87" i="33"/>
  <c r="I87" i="33"/>
  <c r="H87" i="33"/>
  <c r="G87" i="33"/>
  <c r="F87" i="33"/>
  <c r="E87" i="33"/>
  <c r="D87" i="33"/>
  <c r="C87" i="33"/>
  <c r="N86" i="33"/>
  <c r="M86" i="33"/>
  <c r="L86" i="33"/>
  <c r="K86" i="33"/>
  <c r="J86" i="33"/>
  <c r="I86" i="33"/>
  <c r="H86" i="33"/>
  <c r="G86" i="33"/>
  <c r="F86" i="33"/>
  <c r="E86" i="33"/>
  <c r="D86" i="33"/>
  <c r="C86" i="33"/>
  <c r="N85" i="33"/>
  <c r="M85" i="33"/>
  <c r="L85" i="33"/>
  <c r="K85" i="33"/>
  <c r="J85" i="33"/>
  <c r="I85" i="33"/>
  <c r="H85" i="33"/>
  <c r="G85" i="33"/>
  <c r="F85" i="33"/>
  <c r="E85" i="33"/>
  <c r="D85" i="33"/>
  <c r="C85" i="33"/>
  <c r="N84" i="33"/>
  <c r="M84" i="33"/>
  <c r="L84" i="33"/>
  <c r="K84" i="33"/>
  <c r="J84" i="33"/>
  <c r="I84" i="33"/>
  <c r="H84" i="33"/>
  <c r="G84" i="33"/>
  <c r="F84" i="33"/>
  <c r="E84" i="33"/>
  <c r="D84" i="33"/>
  <c r="C84" i="33"/>
  <c r="N83" i="33"/>
  <c r="M83" i="33"/>
  <c r="L83" i="33"/>
  <c r="K83" i="33"/>
  <c r="J83" i="33"/>
  <c r="I83" i="33"/>
  <c r="H83" i="33"/>
  <c r="G83" i="33"/>
  <c r="F83" i="33"/>
  <c r="E83" i="33"/>
  <c r="D83" i="33"/>
  <c r="C83" i="33"/>
  <c r="N82" i="33"/>
  <c r="M82" i="33"/>
  <c r="L82" i="33"/>
  <c r="K82" i="33"/>
  <c r="J82" i="33"/>
  <c r="I82" i="33"/>
  <c r="H82" i="33"/>
  <c r="G82" i="33"/>
  <c r="F82" i="33"/>
  <c r="E82" i="33"/>
  <c r="D82" i="33"/>
  <c r="C82" i="33"/>
  <c r="N81" i="33"/>
  <c r="M81" i="33"/>
  <c r="L81" i="33"/>
  <c r="K81" i="33"/>
  <c r="J81" i="33"/>
  <c r="I81" i="33"/>
  <c r="H81" i="33"/>
  <c r="G81" i="33"/>
  <c r="F81" i="33"/>
  <c r="E81" i="33"/>
  <c r="D81" i="33"/>
  <c r="C81" i="33"/>
  <c r="N80" i="33"/>
  <c r="M80" i="33"/>
  <c r="L80" i="33"/>
  <c r="K80" i="33"/>
  <c r="J80" i="33"/>
  <c r="I80" i="33"/>
  <c r="H80" i="33"/>
  <c r="G80" i="33"/>
  <c r="F80" i="33"/>
  <c r="E80" i="33"/>
  <c r="D80" i="33"/>
  <c r="C80" i="33"/>
  <c r="N79" i="33"/>
  <c r="M79" i="33"/>
  <c r="L79" i="33"/>
  <c r="K79" i="33"/>
  <c r="J79" i="33"/>
  <c r="I79" i="33"/>
  <c r="H79" i="33"/>
  <c r="G79" i="33"/>
  <c r="F79" i="33"/>
  <c r="E79" i="33"/>
  <c r="D79" i="33"/>
  <c r="C79" i="33"/>
  <c r="N78" i="33"/>
  <c r="M78" i="33"/>
  <c r="L78" i="33"/>
  <c r="K78" i="33"/>
  <c r="J78" i="33"/>
  <c r="I78" i="33"/>
  <c r="H78" i="33"/>
  <c r="G78" i="33"/>
  <c r="F78" i="33"/>
  <c r="E78" i="33"/>
  <c r="D78" i="33"/>
  <c r="C78" i="33"/>
  <c r="N75" i="32"/>
  <c r="M75" i="32"/>
  <c r="L75" i="32"/>
  <c r="K75" i="32"/>
  <c r="J75" i="32"/>
  <c r="I75" i="32"/>
  <c r="H75" i="32"/>
  <c r="G75" i="32"/>
  <c r="F75" i="32"/>
  <c r="E75" i="32"/>
  <c r="D75" i="32"/>
  <c r="C75" i="32"/>
  <c r="N74" i="32"/>
  <c r="M74" i="32"/>
  <c r="L74" i="32"/>
  <c r="K74" i="32"/>
  <c r="J74" i="32"/>
  <c r="I74" i="32"/>
  <c r="H74" i="32"/>
  <c r="G74" i="32"/>
  <c r="F74" i="32"/>
  <c r="E74" i="32"/>
  <c r="D74" i="32"/>
  <c r="C74" i="32"/>
  <c r="N73" i="32"/>
  <c r="M73" i="32"/>
  <c r="L73" i="32"/>
  <c r="K73" i="32"/>
  <c r="J73" i="32"/>
  <c r="I73" i="32"/>
  <c r="H73" i="32"/>
  <c r="G73" i="32"/>
  <c r="F73" i="32"/>
  <c r="E73" i="32"/>
  <c r="D73" i="32"/>
  <c r="C73" i="32"/>
  <c r="N72" i="32"/>
  <c r="M72" i="32"/>
  <c r="L72" i="32"/>
  <c r="K72" i="32"/>
  <c r="J72" i="32"/>
  <c r="I72" i="32"/>
  <c r="H72" i="32"/>
  <c r="G72" i="32"/>
  <c r="F72" i="32"/>
  <c r="E72" i="32"/>
  <c r="D72" i="32"/>
  <c r="C72" i="32"/>
  <c r="N71" i="32"/>
  <c r="M71" i="32"/>
  <c r="L71" i="32"/>
  <c r="K71" i="32"/>
  <c r="J71" i="32"/>
  <c r="I71" i="32"/>
  <c r="H71" i="32"/>
  <c r="G71" i="32"/>
  <c r="F71" i="32"/>
  <c r="E71" i="32"/>
  <c r="D71" i="32"/>
  <c r="C71" i="32"/>
  <c r="N70" i="32"/>
  <c r="M70" i="32"/>
  <c r="L70" i="32"/>
  <c r="K70" i="32"/>
  <c r="J70" i="32"/>
  <c r="I70" i="32"/>
  <c r="H70" i="32"/>
  <c r="G70" i="32"/>
  <c r="F70" i="32"/>
  <c r="E70" i="32"/>
  <c r="D70" i="32"/>
  <c r="C70" i="32"/>
  <c r="N69" i="32"/>
  <c r="M69" i="32"/>
  <c r="L69" i="32"/>
  <c r="K69" i="32"/>
  <c r="J69" i="32"/>
  <c r="I69" i="32"/>
  <c r="H69" i="32"/>
  <c r="G69" i="32"/>
  <c r="F69" i="32"/>
  <c r="E69" i="32"/>
  <c r="D69" i="32"/>
  <c r="C69" i="32"/>
  <c r="N68" i="32"/>
  <c r="M68" i="32"/>
  <c r="L68" i="32"/>
  <c r="K68" i="32"/>
  <c r="J68" i="32"/>
  <c r="I68" i="32"/>
  <c r="H68" i="32"/>
  <c r="G68" i="32"/>
  <c r="F68" i="32"/>
  <c r="E68" i="32"/>
  <c r="D68" i="32"/>
  <c r="C68" i="32"/>
  <c r="N67" i="32"/>
  <c r="M67" i="32"/>
  <c r="L67" i="32"/>
  <c r="K67" i="32"/>
  <c r="J67" i="32"/>
  <c r="I67" i="32"/>
  <c r="H67" i="32"/>
  <c r="G67" i="32"/>
  <c r="F67" i="32"/>
  <c r="E67" i="32"/>
  <c r="D67" i="32"/>
  <c r="C67" i="32"/>
  <c r="N66" i="32"/>
  <c r="M66" i="32"/>
  <c r="L66" i="32"/>
  <c r="K66" i="32"/>
  <c r="J66" i="32"/>
  <c r="I66" i="32"/>
  <c r="H66" i="32"/>
  <c r="G66" i="32"/>
  <c r="F66" i="32"/>
  <c r="E66" i="32"/>
  <c r="D66" i="32"/>
  <c r="N90" i="31"/>
  <c r="M90" i="31"/>
  <c r="L90" i="31"/>
  <c r="K90" i="31"/>
  <c r="J90" i="31"/>
  <c r="I90" i="31"/>
  <c r="H90" i="31"/>
  <c r="G90" i="31"/>
  <c r="F90" i="31"/>
  <c r="E90" i="31"/>
  <c r="D90" i="31"/>
  <c r="C90" i="31"/>
  <c r="N89" i="31"/>
  <c r="M89" i="31"/>
  <c r="L89" i="31"/>
  <c r="K89" i="31"/>
  <c r="J89" i="31"/>
  <c r="I89" i="31"/>
  <c r="H89" i="31"/>
  <c r="G89" i="31"/>
  <c r="F89" i="31"/>
  <c r="E89" i="31"/>
  <c r="D89" i="31"/>
  <c r="C89" i="31"/>
  <c r="N88" i="31"/>
  <c r="M88" i="31"/>
  <c r="L88" i="31"/>
  <c r="K88" i="31"/>
  <c r="J88" i="31"/>
  <c r="I88" i="31"/>
  <c r="H88" i="31"/>
  <c r="G88" i="31"/>
  <c r="F88" i="31"/>
  <c r="E88" i="31"/>
  <c r="D88" i="31"/>
  <c r="C88" i="31"/>
  <c r="N87" i="31"/>
  <c r="M87" i="31"/>
  <c r="L87" i="31"/>
  <c r="K87" i="31"/>
  <c r="J87" i="31"/>
  <c r="I87" i="31"/>
  <c r="H87" i="31"/>
  <c r="G87" i="31"/>
  <c r="F87" i="31"/>
  <c r="E87" i="31"/>
  <c r="D87" i="31"/>
  <c r="C87" i="31"/>
  <c r="N86" i="31"/>
  <c r="M86" i="31"/>
  <c r="L86" i="31"/>
  <c r="K86" i="31"/>
  <c r="J86" i="31"/>
  <c r="I86" i="31"/>
  <c r="H86" i="31"/>
  <c r="G86" i="31"/>
  <c r="F86" i="31"/>
  <c r="E86" i="31"/>
  <c r="D86" i="31"/>
  <c r="C86" i="31"/>
  <c r="N85" i="31"/>
  <c r="M85" i="31"/>
  <c r="L85" i="31"/>
  <c r="K85" i="31"/>
  <c r="J85" i="31"/>
  <c r="I85" i="31"/>
  <c r="H85" i="31"/>
  <c r="G85" i="31"/>
  <c r="F85" i="31"/>
  <c r="E85" i="31"/>
  <c r="D85" i="31"/>
  <c r="C85" i="31"/>
  <c r="N84" i="31"/>
  <c r="M84" i="31"/>
  <c r="L84" i="31"/>
  <c r="K84" i="31"/>
  <c r="J84" i="31"/>
  <c r="I84" i="31"/>
  <c r="H84" i="31"/>
  <c r="G84" i="31"/>
  <c r="F84" i="31"/>
  <c r="E84" i="31"/>
  <c r="D84" i="31"/>
  <c r="C84" i="31"/>
  <c r="N83" i="31"/>
  <c r="M83" i="31"/>
  <c r="L83" i="31"/>
  <c r="K83" i="31"/>
  <c r="J83" i="31"/>
  <c r="I83" i="31"/>
  <c r="H83" i="31"/>
  <c r="G83" i="31"/>
  <c r="F83" i="31"/>
  <c r="E83" i="31"/>
  <c r="D83" i="31"/>
  <c r="C83" i="31"/>
  <c r="N82" i="31"/>
  <c r="M82" i="31"/>
  <c r="L82" i="31"/>
  <c r="K82" i="31"/>
  <c r="J82" i="31"/>
  <c r="I82" i="31"/>
  <c r="H82" i="31"/>
  <c r="G82" i="31"/>
  <c r="F82" i="31"/>
  <c r="E82" i="31"/>
  <c r="D82" i="31"/>
  <c r="C82" i="31"/>
  <c r="N81" i="31"/>
  <c r="M81" i="31"/>
  <c r="L81" i="31"/>
  <c r="K81" i="31"/>
  <c r="J81" i="31"/>
  <c r="I81" i="31"/>
  <c r="H81" i="31"/>
  <c r="G81" i="31"/>
  <c r="F81" i="31"/>
  <c r="E81" i="31"/>
  <c r="D81" i="31"/>
  <c r="C81" i="31"/>
  <c r="N80" i="31"/>
  <c r="M80" i="31"/>
  <c r="L80" i="31"/>
  <c r="K80" i="31"/>
  <c r="J80" i="31"/>
  <c r="I80" i="31"/>
  <c r="H80" i="31"/>
  <c r="G80" i="31"/>
  <c r="F80" i="31"/>
  <c r="E80" i="31"/>
  <c r="D80" i="31"/>
  <c r="C80" i="31"/>
  <c r="N79" i="31"/>
  <c r="M79" i="31"/>
  <c r="L79" i="31"/>
  <c r="K79" i="31"/>
  <c r="J79" i="31"/>
  <c r="I79" i="31"/>
  <c r="H79" i="31"/>
  <c r="G79" i="31"/>
  <c r="F79" i="31"/>
  <c r="E79" i="31"/>
  <c r="D79" i="31"/>
  <c r="C79" i="31"/>
  <c r="N78" i="31"/>
  <c r="M78" i="31"/>
  <c r="L78" i="31"/>
  <c r="K78" i="31"/>
  <c r="J78" i="31"/>
  <c r="I78" i="31"/>
  <c r="H78" i="31"/>
  <c r="G78" i="31"/>
  <c r="F78" i="31"/>
  <c r="E78" i="31"/>
  <c r="D78" i="31"/>
  <c r="C78" i="31"/>
  <c r="N90" i="30"/>
  <c r="M90" i="30"/>
  <c r="L90" i="30"/>
  <c r="K90" i="30"/>
  <c r="J90" i="30"/>
  <c r="I90" i="30"/>
  <c r="H90" i="30"/>
  <c r="G90" i="30"/>
  <c r="F90" i="30"/>
  <c r="E90" i="30"/>
  <c r="D90" i="30"/>
  <c r="C90" i="30"/>
  <c r="N89" i="30"/>
  <c r="M89" i="30"/>
  <c r="L89" i="30"/>
  <c r="K89" i="30"/>
  <c r="J89" i="30"/>
  <c r="I89" i="30"/>
  <c r="H89" i="30"/>
  <c r="G89" i="30"/>
  <c r="F89" i="30"/>
  <c r="E89" i="30"/>
  <c r="D89" i="30"/>
  <c r="C89" i="30"/>
  <c r="N88" i="30"/>
  <c r="M88" i="30"/>
  <c r="L88" i="30"/>
  <c r="K88" i="30"/>
  <c r="J88" i="30"/>
  <c r="I88" i="30"/>
  <c r="H88" i="30"/>
  <c r="G88" i="30"/>
  <c r="F88" i="30"/>
  <c r="E88" i="30"/>
  <c r="D88" i="30"/>
  <c r="C88" i="30"/>
  <c r="N87" i="30"/>
  <c r="M87" i="30"/>
  <c r="L87" i="30"/>
  <c r="K87" i="30"/>
  <c r="J87" i="30"/>
  <c r="I87" i="30"/>
  <c r="H87" i="30"/>
  <c r="G87" i="30"/>
  <c r="F87" i="30"/>
  <c r="E87" i="30"/>
  <c r="D87" i="30"/>
  <c r="C87" i="30"/>
  <c r="N86" i="30"/>
  <c r="M86" i="30"/>
  <c r="L86" i="30"/>
  <c r="K86" i="30"/>
  <c r="J86" i="30"/>
  <c r="I86" i="30"/>
  <c r="H86" i="30"/>
  <c r="G86" i="30"/>
  <c r="F86" i="30"/>
  <c r="E86" i="30"/>
  <c r="D86" i="30"/>
  <c r="C86" i="30"/>
  <c r="N85" i="30"/>
  <c r="M85" i="30"/>
  <c r="L85" i="30"/>
  <c r="K85" i="30"/>
  <c r="J85" i="30"/>
  <c r="I85" i="30"/>
  <c r="H85" i="30"/>
  <c r="G85" i="30"/>
  <c r="F85" i="30"/>
  <c r="E85" i="30"/>
  <c r="D85" i="30"/>
  <c r="C85" i="30"/>
  <c r="N84" i="30"/>
  <c r="M84" i="30"/>
  <c r="L84" i="30"/>
  <c r="K84" i="30"/>
  <c r="J84" i="30"/>
  <c r="I84" i="30"/>
  <c r="H84" i="30"/>
  <c r="G84" i="30"/>
  <c r="F84" i="30"/>
  <c r="E84" i="30"/>
  <c r="D84" i="30"/>
  <c r="C84" i="30"/>
  <c r="N83" i="30"/>
  <c r="M83" i="30"/>
  <c r="L83" i="30"/>
  <c r="K83" i="30"/>
  <c r="J83" i="30"/>
  <c r="I83" i="30"/>
  <c r="H83" i="30"/>
  <c r="G83" i="30"/>
  <c r="F83" i="30"/>
  <c r="E83" i="30"/>
  <c r="D83" i="30"/>
  <c r="C83" i="30"/>
  <c r="N82" i="30"/>
  <c r="M82" i="30"/>
  <c r="L82" i="30"/>
  <c r="K82" i="30"/>
  <c r="J82" i="30"/>
  <c r="I82" i="30"/>
  <c r="H82" i="30"/>
  <c r="G82" i="30"/>
  <c r="F82" i="30"/>
  <c r="E82" i="30"/>
  <c r="D82" i="30"/>
  <c r="C82" i="30"/>
  <c r="N81" i="30"/>
  <c r="M81" i="30"/>
  <c r="L81" i="30"/>
  <c r="K81" i="30"/>
  <c r="J81" i="30"/>
  <c r="I81" i="30"/>
  <c r="H81" i="30"/>
  <c r="G81" i="30"/>
  <c r="F81" i="30"/>
  <c r="E81" i="30"/>
  <c r="D81" i="30"/>
  <c r="C81" i="30"/>
  <c r="N80" i="30"/>
  <c r="M80" i="30"/>
  <c r="L80" i="30"/>
  <c r="K80" i="30"/>
  <c r="J80" i="30"/>
  <c r="I80" i="30"/>
  <c r="H80" i="30"/>
  <c r="G80" i="30"/>
  <c r="F80" i="30"/>
  <c r="E80" i="30"/>
  <c r="D80" i="30"/>
  <c r="C80" i="30"/>
  <c r="N79" i="30"/>
  <c r="M79" i="30"/>
  <c r="L79" i="30"/>
  <c r="K79" i="30"/>
  <c r="J79" i="30"/>
  <c r="I79" i="30"/>
  <c r="H79" i="30"/>
  <c r="G79" i="30"/>
  <c r="F79" i="30"/>
  <c r="E79" i="30"/>
  <c r="D79" i="30"/>
  <c r="C79" i="30"/>
  <c r="N78" i="30"/>
  <c r="M78" i="30"/>
  <c r="L78" i="30"/>
  <c r="K78" i="30"/>
  <c r="J78" i="30"/>
  <c r="I78" i="30"/>
  <c r="H78" i="30"/>
  <c r="G78" i="30"/>
  <c r="F78" i="30"/>
  <c r="E78" i="30"/>
  <c r="D78" i="30"/>
  <c r="C78" i="30"/>
  <c r="N90" i="29"/>
  <c r="M90" i="29"/>
  <c r="L90" i="29"/>
  <c r="K90" i="29"/>
  <c r="J90" i="29"/>
  <c r="I90" i="29"/>
  <c r="H90" i="29"/>
  <c r="G90" i="29"/>
  <c r="F90" i="29"/>
  <c r="E90" i="29"/>
  <c r="D90" i="29"/>
  <c r="C90" i="29"/>
  <c r="N89" i="29"/>
  <c r="M89" i="29"/>
  <c r="L89" i="29"/>
  <c r="K89" i="29"/>
  <c r="J89" i="29"/>
  <c r="I89" i="29"/>
  <c r="H89" i="29"/>
  <c r="G89" i="29"/>
  <c r="F89" i="29"/>
  <c r="E89" i="29"/>
  <c r="D89" i="29"/>
  <c r="C89" i="29"/>
  <c r="N88" i="29"/>
  <c r="M88" i="29"/>
  <c r="L88" i="29"/>
  <c r="K88" i="29"/>
  <c r="J88" i="29"/>
  <c r="I88" i="29"/>
  <c r="H88" i="29"/>
  <c r="G88" i="29"/>
  <c r="F88" i="29"/>
  <c r="E88" i="29"/>
  <c r="D88" i="29"/>
  <c r="C88" i="29"/>
  <c r="N87" i="29"/>
  <c r="M87" i="29"/>
  <c r="L87" i="29"/>
  <c r="K87" i="29"/>
  <c r="J87" i="29"/>
  <c r="I87" i="29"/>
  <c r="H87" i="29"/>
  <c r="G87" i="29"/>
  <c r="F87" i="29"/>
  <c r="E87" i="29"/>
  <c r="D87" i="29"/>
  <c r="C87" i="29"/>
  <c r="N86" i="29"/>
  <c r="M86" i="29"/>
  <c r="L86" i="29"/>
  <c r="K86" i="29"/>
  <c r="J86" i="29"/>
  <c r="I86" i="29"/>
  <c r="H86" i="29"/>
  <c r="G86" i="29"/>
  <c r="F86" i="29"/>
  <c r="E86" i="29"/>
  <c r="D86" i="29"/>
  <c r="C86" i="29"/>
  <c r="N85" i="29"/>
  <c r="M85" i="29"/>
  <c r="L85" i="29"/>
  <c r="K85" i="29"/>
  <c r="J85" i="29"/>
  <c r="I85" i="29"/>
  <c r="H85" i="29"/>
  <c r="G85" i="29"/>
  <c r="F85" i="29"/>
  <c r="E85" i="29"/>
  <c r="D85" i="29"/>
  <c r="C85" i="29"/>
  <c r="N84" i="29"/>
  <c r="M84" i="29"/>
  <c r="L84" i="29"/>
  <c r="K84" i="29"/>
  <c r="J84" i="29"/>
  <c r="I84" i="29"/>
  <c r="H84" i="29"/>
  <c r="G84" i="29"/>
  <c r="F84" i="29"/>
  <c r="E84" i="29"/>
  <c r="D84" i="29"/>
  <c r="C84" i="29"/>
  <c r="N83" i="29"/>
  <c r="M83" i="29"/>
  <c r="L83" i="29"/>
  <c r="K83" i="29"/>
  <c r="J83" i="29"/>
  <c r="I83" i="29"/>
  <c r="H83" i="29"/>
  <c r="G83" i="29"/>
  <c r="F83" i="29"/>
  <c r="E83" i="29"/>
  <c r="D83" i="29"/>
  <c r="C83" i="29"/>
  <c r="N82" i="29"/>
  <c r="M82" i="29"/>
  <c r="L82" i="29"/>
  <c r="K82" i="29"/>
  <c r="J82" i="29"/>
  <c r="I82" i="29"/>
  <c r="H82" i="29"/>
  <c r="G82" i="29"/>
  <c r="F82" i="29"/>
  <c r="E82" i="29"/>
  <c r="D82" i="29"/>
  <c r="C82" i="29"/>
  <c r="N81" i="29"/>
  <c r="M81" i="29"/>
  <c r="L81" i="29"/>
  <c r="K81" i="29"/>
  <c r="J81" i="29"/>
  <c r="I81" i="29"/>
  <c r="H81" i="29"/>
  <c r="G81" i="29"/>
  <c r="F81" i="29"/>
  <c r="E81" i="29"/>
  <c r="D81" i="29"/>
  <c r="C81" i="29"/>
  <c r="N80" i="29"/>
  <c r="M80" i="29"/>
  <c r="L80" i="29"/>
  <c r="K80" i="29"/>
  <c r="J80" i="29"/>
  <c r="I80" i="29"/>
  <c r="H80" i="29"/>
  <c r="G80" i="29"/>
  <c r="F80" i="29"/>
  <c r="E80" i="29"/>
  <c r="D80" i="29"/>
  <c r="C80" i="29"/>
  <c r="N79" i="29"/>
  <c r="M79" i="29"/>
  <c r="L79" i="29"/>
  <c r="K79" i="29"/>
  <c r="J79" i="29"/>
  <c r="I79" i="29"/>
  <c r="H79" i="29"/>
  <c r="G79" i="29"/>
  <c r="F79" i="29"/>
  <c r="E79" i="29"/>
  <c r="D79" i="29"/>
  <c r="C79" i="29"/>
  <c r="N78" i="29"/>
  <c r="M78" i="29"/>
  <c r="L78" i="29"/>
  <c r="K78" i="29"/>
  <c r="J78" i="29"/>
  <c r="I78" i="29"/>
  <c r="H78" i="29"/>
  <c r="G78" i="29"/>
  <c r="F78" i="29"/>
  <c r="E78" i="29"/>
  <c r="D78" i="29"/>
  <c r="Z90" i="10"/>
  <c r="Y90" i="10"/>
  <c r="X90" i="10"/>
  <c r="W90" i="10"/>
  <c r="V90" i="10"/>
  <c r="V90" i="30" s="1"/>
  <c r="U90" i="10"/>
  <c r="T90" i="10"/>
  <c r="S90" i="10"/>
  <c r="S90" i="29"/>
  <c r="R90" i="10"/>
  <c r="R90" i="29" s="1"/>
  <c r="Q90" i="10"/>
  <c r="P90" i="10"/>
  <c r="O90" i="10"/>
  <c r="Z89" i="10"/>
  <c r="Z89" i="29" s="1"/>
  <c r="Y89" i="10"/>
  <c r="X89" i="10"/>
  <c r="W89" i="10"/>
  <c r="W89" i="29" s="1"/>
  <c r="V89" i="10"/>
  <c r="V89" i="29"/>
  <c r="U89" i="10"/>
  <c r="U89" i="29"/>
  <c r="T89" i="10"/>
  <c r="S89" i="10"/>
  <c r="R89" i="10"/>
  <c r="Q89" i="10"/>
  <c r="P89" i="10"/>
  <c r="O89" i="10"/>
  <c r="O89" i="29" s="1"/>
  <c r="Z88" i="10"/>
  <c r="Z88" i="29" s="1"/>
  <c r="Y88" i="10"/>
  <c r="Y88" i="29"/>
  <c r="X88" i="10"/>
  <c r="W88" i="10"/>
  <c r="V88" i="10"/>
  <c r="U88" i="10"/>
  <c r="U88" i="29" s="1"/>
  <c r="T88" i="10"/>
  <c r="T88" i="29"/>
  <c r="S88" i="10"/>
  <c r="S88" i="29" s="1"/>
  <c r="R88" i="10"/>
  <c r="R88" i="29" s="1"/>
  <c r="Q88" i="10"/>
  <c r="Q88" i="29" s="1"/>
  <c r="P88" i="10"/>
  <c r="O88" i="10"/>
  <c r="Z87" i="10"/>
  <c r="Z87" i="29"/>
  <c r="Y87" i="10"/>
  <c r="Y87" i="29" s="1"/>
  <c r="X87" i="10"/>
  <c r="X87" i="29" s="1"/>
  <c r="W87" i="10"/>
  <c r="V87" i="10"/>
  <c r="V87" i="29" s="1"/>
  <c r="U87" i="10"/>
  <c r="U87" i="29"/>
  <c r="T87" i="10"/>
  <c r="S87" i="10"/>
  <c r="S87" i="29" s="1"/>
  <c r="R87" i="10"/>
  <c r="R87" i="29"/>
  <c r="Q87" i="10"/>
  <c r="Q87" i="29"/>
  <c r="P87" i="10"/>
  <c r="P87" i="29" s="1"/>
  <c r="O87" i="10"/>
  <c r="Z86" i="10"/>
  <c r="Z86" i="29" s="1"/>
  <c r="Y86" i="10"/>
  <c r="Y86" i="29" s="1"/>
  <c r="X86" i="10"/>
  <c r="W86" i="10"/>
  <c r="V86" i="10"/>
  <c r="U86" i="10"/>
  <c r="T86" i="10"/>
  <c r="T86" i="29"/>
  <c r="S86" i="10"/>
  <c r="S86" i="29" s="1"/>
  <c r="R86" i="10"/>
  <c r="R86" i="29" s="1"/>
  <c r="Q86" i="10"/>
  <c r="Q86" i="29" s="1"/>
  <c r="P86" i="10"/>
  <c r="O86" i="10"/>
  <c r="O86" i="30" s="1"/>
  <c r="Z85" i="10"/>
  <c r="Y85" i="10"/>
  <c r="X85" i="10"/>
  <c r="W85" i="10"/>
  <c r="V85" i="10"/>
  <c r="U85" i="10"/>
  <c r="T85" i="10"/>
  <c r="S85" i="10"/>
  <c r="S85" i="30" s="1"/>
  <c r="R85" i="10"/>
  <c r="R85" i="30"/>
  <c r="Q85" i="10"/>
  <c r="P85" i="10"/>
  <c r="O85" i="10"/>
  <c r="Z84" i="10"/>
  <c r="Z84" i="29" s="1"/>
  <c r="Y84" i="10"/>
  <c r="Y84" i="29" s="1"/>
  <c r="X84" i="10"/>
  <c r="W84" i="10"/>
  <c r="V84" i="10"/>
  <c r="U84" i="10"/>
  <c r="T84" i="10"/>
  <c r="S84" i="10"/>
  <c r="R84" i="10"/>
  <c r="R84" i="29" s="1"/>
  <c r="Q84" i="10"/>
  <c r="Q84" i="29" s="1"/>
  <c r="P84" i="10"/>
  <c r="O84" i="10"/>
  <c r="Z83" i="10"/>
  <c r="Y83" i="10"/>
  <c r="X83" i="10"/>
  <c r="W83" i="10"/>
  <c r="W83" i="29"/>
  <c r="V83" i="10"/>
  <c r="V83" i="29" s="1"/>
  <c r="U83" i="10"/>
  <c r="U83" i="29" s="1"/>
  <c r="T83" i="10"/>
  <c r="S83" i="10"/>
  <c r="S83" i="30" s="1"/>
  <c r="R83" i="10"/>
  <c r="Q83" i="10"/>
  <c r="P83" i="10"/>
  <c r="P83" i="29"/>
  <c r="O83" i="10"/>
  <c r="O83" i="29"/>
  <c r="Z82" i="10"/>
  <c r="Z82" i="29" s="1"/>
  <c r="Y82" i="10"/>
  <c r="Y82" i="29" s="1"/>
  <c r="Y82" i="31"/>
  <c r="X82" i="10"/>
  <c r="W82" i="10"/>
  <c r="V82" i="10"/>
  <c r="U82" i="10"/>
  <c r="T82" i="10"/>
  <c r="T82" i="29" s="1"/>
  <c r="S82" i="10"/>
  <c r="S82" i="29"/>
  <c r="R82" i="10"/>
  <c r="R82" i="29" s="1"/>
  <c r="R82" i="31"/>
  <c r="Q82" i="10"/>
  <c r="Q82" i="29" s="1"/>
  <c r="P82" i="10"/>
  <c r="O82" i="10"/>
  <c r="O82" i="30" s="1"/>
  <c r="Z81" i="10"/>
  <c r="Y81" i="10"/>
  <c r="X81" i="10"/>
  <c r="X81" i="29"/>
  <c r="W81" i="10"/>
  <c r="W81" i="29" s="1"/>
  <c r="V81" i="10"/>
  <c r="V81" i="29" s="1"/>
  <c r="U81" i="10"/>
  <c r="U81" i="31" s="1"/>
  <c r="T81" i="10"/>
  <c r="S81" i="10"/>
  <c r="R81" i="10"/>
  <c r="Q81" i="10"/>
  <c r="P81" i="10"/>
  <c r="P81" i="29" s="1"/>
  <c r="O81" i="10"/>
  <c r="O81" i="29"/>
  <c r="Z80" i="10"/>
  <c r="Z80" i="29" s="1"/>
  <c r="Y80" i="10"/>
  <c r="Y80" i="29" s="1"/>
  <c r="X80" i="10"/>
  <c r="W80" i="10"/>
  <c r="V80" i="10"/>
  <c r="U80" i="10"/>
  <c r="T80" i="10"/>
  <c r="T80" i="29"/>
  <c r="S80" i="10"/>
  <c r="S80" i="29"/>
  <c r="R80" i="10"/>
  <c r="R80" i="29" s="1"/>
  <c r="Q80" i="10"/>
  <c r="Q80" i="29" s="1"/>
  <c r="P80" i="10"/>
  <c r="O80" i="10"/>
  <c r="O80" i="30"/>
  <c r="Z79" i="10"/>
  <c r="Y79" i="10"/>
  <c r="X79" i="10"/>
  <c r="W79" i="10"/>
  <c r="W79" i="29"/>
  <c r="V79" i="10"/>
  <c r="V79" i="29" s="1"/>
  <c r="U79" i="10"/>
  <c r="U79" i="29" s="1"/>
  <c r="T79" i="10"/>
  <c r="S79" i="10"/>
  <c r="R79" i="10"/>
  <c r="Q79" i="10"/>
  <c r="P79" i="10"/>
  <c r="P79" i="29" s="1"/>
  <c r="O79" i="10"/>
  <c r="O79" i="29"/>
  <c r="Z78" i="10"/>
  <c r="Z78" i="30"/>
  <c r="Y78" i="10"/>
  <c r="Y78" i="30" s="1"/>
  <c r="X78" i="10"/>
  <c r="W78" i="10"/>
  <c r="W78" i="29" s="1"/>
  <c r="V78" i="10"/>
  <c r="U78" i="10"/>
  <c r="T78" i="10"/>
  <c r="S78" i="10"/>
  <c r="S78" i="29" s="1"/>
  <c r="R78" i="10"/>
  <c r="Q78" i="10"/>
  <c r="P78" i="10"/>
  <c r="O78" i="10"/>
  <c r="Z75" i="2"/>
  <c r="Z75" i="32" s="1"/>
  <c r="Y75" i="2"/>
  <c r="X75" i="2"/>
  <c r="W75" i="2"/>
  <c r="V75" i="2"/>
  <c r="U75" i="2"/>
  <c r="T75" i="2"/>
  <c r="S75" i="2"/>
  <c r="S75" i="32" s="1"/>
  <c r="R75" i="2"/>
  <c r="Q75" i="2"/>
  <c r="P75" i="2"/>
  <c r="O75" i="2"/>
  <c r="AA75" i="2" s="1"/>
  <c r="AA75" i="32" s="1"/>
  <c r="Z74" i="2"/>
  <c r="Y74" i="2"/>
  <c r="Y74" i="32" s="1"/>
  <c r="X74" i="2"/>
  <c r="W74" i="2"/>
  <c r="W74" i="32"/>
  <c r="V74" i="2"/>
  <c r="U74" i="2"/>
  <c r="T74" i="2"/>
  <c r="S74" i="2"/>
  <c r="R74" i="2"/>
  <c r="Q74" i="2"/>
  <c r="P74" i="2"/>
  <c r="O74" i="2"/>
  <c r="Z73" i="2"/>
  <c r="Y73" i="2"/>
  <c r="X73" i="2"/>
  <c r="W73" i="2"/>
  <c r="W73" i="32" s="1"/>
  <c r="V73" i="2"/>
  <c r="U73" i="2"/>
  <c r="T73" i="2"/>
  <c r="S73" i="2"/>
  <c r="S73" i="32"/>
  <c r="R73" i="2"/>
  <c r="Q73" i="2"/>
  <c r="P73" i="2"/>
  <c r="P73" i="32" s="1"/>
  <c r="O73" i="2"/>
  <c r="AA73" i="2" s="1"/>
  <c r="AA73" i="32" s="1"/>
  <c r="Z72" i="2"/>
  <c r="Y72" i="2"/>
  <c r="X72" i="2"/>
  <c r="W72" i="2"/>
  <c r="W72" i="32"/>
  <c r="V72" i="2"/>
  <c r="U72" i="2"/>
  <c r="T72" i="2"/>
  <c r="S72" i="2"/>
  <c r="S72" i="32"/>
  <c r="R72" i="2"/>
  <c r="Q72" i="2"/>
  <c r="P72" i="2"/>
  <c r="P72" i="32" s="1"/>
  <c r="O72" i="2"/>
  <c r="O72" i="32"/>
  <c r="Z71" i="2"/>
  <c r="Y71" i="2"/>
  <c r="X71" i="2"/>
  <c r="W71" i="2"/>
  <c r="V71" i="2"/>
  <c r="V71" i="32" s="1"/>
  <c r="U71" i="2"/>
  <c r="T71" i="2"/>
  <c r="S71" i="2"/>
  <c r="R71" i="2"/>
  <c r="Q71" i="2"/>
  <c r="P71" i="2"/>
  <c r="O71" i="2"/>
  <c r="AA71" i="2"/>
  <c r="AA71" i="32" s="1"/>
  <c r="Z70" i="2"/>
  <c r="Y70" i="2"/>
  <c r="X70" i="2"/>
  <c r="W70" i="2"/>
  <c r="V70" i="2"/>
  <c r="U70" i="2"/>
  <c r="T70" i="2"/>
  <c r="T70" i="32" s="1"/>
  <c r="S70" i="2"/>
  <c r="R70" i="2"/>
  <c r="Q70" i="2"/>
  <c r="P70" i="2"/>
  <c r="P70" i="32"/>
  <c r="O70" i="2"/>
  <c r="Z69" i="2"/>
  <c r="Y69" i="2"/>
  <c r="Y69" i="32" s="1"/>
  <c r="X69" i="2"/>
  <c r="X69" i="32"/>
  <c r="W69" i="2"/>
  <c r="V69" i="2"/>
  <c r="U69" i="2"/>
  <c r="T69" i="2"/>
  <c r="S69" i="2"/>
  <c r="R69" i="2"/>
  <c r="R69" i="32" s="1"/>
  <c r="Q69" i="2"/>
  <c r="P69" i="2"/>
  <c r="O69" i="2"/>
  <c r="AA69" i="2" s="1"/>
  <c r="AA69" i="32" s="1"/>
  <c r="Z68" i="2"/>
  <c r="Y68" i="2"/>
  <c r="X68" i="2"/>
  <c r="W68" i="2"/>
  <c r="W68" i="32" s="1"/>
  <c r="V68" i="2"/>
  <c r="U68" i="2"/>
  <c r="T68" i="2"/>
  <c r="T68" i="32"/>
  <c r="S68" i="2"/>
  <c r="R68" i="2"/>
  <c r="Q68" i="2"/>
  <c r="P68" i="2"/>
  <c r="P68" i="32" s="1"/>
  <c r="O68" i="2"/>
  <c r="Z67" i="2"/>
  <c r="Y67" i="2"/>
  <c r="X67" i="2"/>
  <c r="W67" i="2"/>
  <c r="V67" i="2"/>
  <c r="U67" i="2"/>
  <c r="U67" i="32" s="1"/>
  <c r="T67" i="2"/>
  <c r="S67" i="2"/>
  <c r="R67" i="2"/>
  <c r="Q67" i="2"/>
  <c r="P67" i="2"/>
  <c r="P67" i="32"/>
  <c r="O67" i="2"/>
  <c r="Z66" i="2"/>
  <c r="Y66" i="2"/>
  <c r="X66" i="2"/>
  <c r="W66" i="2"/>
  <c r="V66" i="2"/>
  <c r="U66" i="2"/>
  <c r="T66" i="2"/>
  <c r="S66" i="2"/>
  <c r="R66" i="2"/>
  <c r="Q66" i="2"/>
  <c r="P66" i="2"/>
  <c r="O66" i="2"/>
  <c r="O66" i="32" s="1"/>
  <c r="X89" i="36"/>
  <c r="X89" i="35"/>
  <c r="X89" i="34"/>
  <c r="X89" i="33"/>
  <c r="X89" i="31"/>
  <c r="X89" i="30"/>
  <c r="X89" i="29"/>
  <c r="V84" i="36"/>
  <c r="V84" i="35"/>
  <c r="V84" i="34"/>
  <c r="V84" i="33"/>
  <c r="V84" i="31"/>
  <c r="V84" i="30"/>
  <c r="V84" i="29"/>
  <c r="P85" i="36"/>
  <c r="P85" i="35"/>
  <c r="P85" i="34"/>
  <c r="P85" i="33"/>
  <c r="P85" i="31"/>
  <c r="P85" i="30"/>
  <c r="P85" i="29"/>
  <c r="X85" i="36"/>
  <c r="X85" i="35"/>
  <c r="X85" i="34"/>
  <c r="X85" i="33"/>
  <c r="X85" i="31"/>
  <c r="X85" i="30"/>
  <c r="X85" i="29"/>
  <c r="T87" i="36"/>
  <c r="T87" i="35"/>
  <c r="T87" i="34"/>
  <c r="T87" i="33"/>
  <c r="T87" i="31"/>
  <c r="T87" i="30"/>
  <c r="T87" i="29"/>
  <c r="V88" i="36"/>
  <c r="V88" i="35"/>
  <c r="V88" i="34"/>
  <c r="V88" i="33"/>
  <c r="V88" i="31"/>
  <c r="V88" i="30"/>
  <c r="V88" i="29"/>
  <c r="Q89" i="36"/>
  <c r="Q89" i="35"/>
  <c r="Q89" i="34"/>
  <c r="Q89" i="33"/>
  <c r="Q89" i="31"/>
  <c r="Q89" i="30"/>
  <c r="Q89" i="29"/>
  <c r="Y89" i="36"/>
  <c r="Y89" i="35"/>
  <c r="Y89" i="34"/>
  <c r="Y89" i="33"/>
  <c r="Y89" i="31"/>
  <c r="U90" i="36"/>
  <c r="U90" i="35"/>
  <c r="U90" i="34"/>
  <c r="U90" i="33"/>
  <c r="U90" i="31"/>
  <c r="U90" i="30"/>
  <c r="U90" i="29"/>
  <c r="X78" i="35"/>
  <c r="X78" i="36"/>
  <c r="X78" i="34"/>
  <c r="X78" i="33"/>
  <c r="X78" i="31"/>
  <c r="X78" i="29"/>
  <c r="X80" i="36"/>
  <c r="X80" i="35"/>
  <c r="X80" i="34"/>
  <c r="X80" i="33"/>
  <c r="X80" i="31"/>
  <c r="X80" i="30"/>
  <c r="X80" i="29"/>
  <c r="P82" i="36"/>
  <c r="P82" i="35"/>
  <c r="P82" i="34"/>
  <c r="P82" i="33"/>
  <c r="P82" i="31"/>
  <c r="P82" i="30"/>
  <c r="P82" i="29"/>
  <c r="T83" i="36"/>
  <c r="T83" i="35"/>
  <c r="T83" i="34"/>
  <c r="T83" i="33"/>
  <c r="T83" i="31"/>
  <c r="T83" i="30"/>
  <c r="T83" i="29"/>
  <c r="T84" i="36"/>
  <c r="T84" i="35"/>
  <c r="T84" i="34"/>
  <c r="T84" i="33"/>
  <c r="T84" i="31"/>
  <c r="T84" i="30"/>
  <c r="T84" i="29"/>
  <c r="V85" i="36"/>
  <c r="V85" i="35"/>
  <c r="V85" i="34"/>
  <c r="V85" i="33"/>
  <c r="V85" i="30"/>
  <c r="V85" i="31"/>
  <c r="X86" i="36"/>
  <c r="X86" i="35"/>
  <c r="X86" i="34"/>
  <c r="X86" i="33"/>
  <c r="X86" i="31"/>
  <c r="X86" i="30"/>
  <c r="X86" i="29"/>
  <c r="P89" i="36"/>
  <c r="P89" i="35"/>
  <c r="P89" i="34"/>
  <c r="P89" i="33"/>
  <c r="P89" i="31"/>
  <c r="P89" i="30"/>
  <c r="P89" i="29"/>
  <c r="U87" i="36"/>
  <c r="U87" i="35"/>
  <c r="U87" i="34"/>
  <c r="U87" i="33"/>
  <c r="U87" i="31"/>
  <c r="U87" i="30"/>
  <c r="AA88" i="10"/>
  <c r="O88" i="36"/>
  <c r="O88" i="35"/>
  <c r="O88" i="34"/>
  <c r="O88" i="33"/>
  <c r="O88" i="31"/>
  <c r="O88" i="29"/>
  <c r="O88" i="30"/>
  <c r="W88" i="36"/>
  <c r="W88" i="35"/>
  <c r="W88" i="34"/>
  <c r="W88" i="33"/>
  <c r="W88" i="31"/>
  <c r="W88" i="30"/>
  <c r="W88" i="29"/>
  <c r="X78" i="30"/>
  <c r="P80" i="36"/>
  <c r="P80" i="35"/>
  <c r="P80" i="34"/>
  <c r="P80" i="33"/>
  <c r="P80" i="31"/>
  <c r="P80" i="30"/>
  <c r="P80" i="29"/>
  <c r="T78" i="36"/>
  <c r="T78" i="35"/>
  <c r="T78" i="34"/>
  <c r="T78" i="30"/>
  <c r="T78" i="33"/>
  <c r="T78" i="31"/>
  <c r="P79" i="36"/>
  <c r="P79" i="35"/>
  <c r="P79" i="34"/>
  <c r="P79" i="33"/>
  <c r="P79" i="31"/>
  <c r="P79" i="30"/>
  <c r="X79" i="36"/>
  <c r="X79" i="35"/>
  <c r="X79" i="34"/>
  <c r="X79" i="33"/>
  <c r="X79" i="30"/>
  <c r="S89" i="36"/>
  <c r="S89" i="34"/>
  <c r="S89" i="35"/>
  <c r="S89" i="33"/>
  <c r="S89" i="31"/>
  <c r="S89" i="30"/>
  <c r="S89" i="29"/>
  <c r="AA90" i="10"/>
  <c r="O90" i="36"/>
  <c r="O90" i="35"/>
  <c r="O90" i="34"/>
  <c r="O90" i="33"/>
  <c r="O90" i="31"/>
  <c r="O90" i="30"/>
  <c r="O90" i="29"/>
  <c r="W90" i="36"/>
  <c r="W90" i="34"/>
  <c r="W90" i="35"/>
  <c r="W90" i="33"/>
  <c r="W90" i="31"/>
  <c r="W90" i="29"/>
  <c r="W90" i="30"/>
  <c r="X79" i="29"/>
  <c r="U78" i="36"/>
  <c r="U78" i="35"/>
  <c r="U78" i="34"/>
  <c r="U78" i="30"/>
  <c r="U78" i="33"/>
  <c r="U78" i="31"/>
  <c r="Q81" i="36"/>
  <c r="Q81" i="34"/>
  <c r="Q81" i="35"/>
  <c r="Q81" i="33"/>
  <c r="Q81" i="31"/>
  <c r="Q81" i="30"/>
  <c r="Q81" i="29"/>
  <c r="Y83" i="36"/>
  <c r="Y83" i="35"/>
  <c r="Y83" i="34"/>
  <c r="Y83" i="33"/>
  <c r="Y83" i="31"/>
  <c r="Y83" i="30"/>
  <c r="Y83" i="29"/>
  <c r="AA87" i="10"/>
  <c r="O87" i="36"/>
  <c r="O87" i="35"/>
  <c r="O87" i="34"/>
  <c r="O87" i="31"/>
  <c r="O87" i="33"/>
  <c r="O87" i="30"/>
  <c r="O87" i="29"/>
  <c r="Q88" i="36"/>
  <c r="Q88" i="35"/>
  <c r="Q88" i="34"/>
  <c r="Q88" i="33"/>
  <c r="Q88" i="31"/>
  <c r="Q88" i="30"/>
  <c r="T78" i="29"/>
  <c r="Y89" i="30"/>
  <c r="P78" i="36"/>
  <c r="P78" i="35"/>
  <c r="P78" i="34"/>
  <c r="P78" i="33"/>
  <c r="P78" i="31"/>
  <c r="P78" i="29"/>
  <c r="P78" i="30"/>
  <c r="T79" i="36"/>
  <c r="T79" i="35"/>
  <c r="T79" i="34"/>
  <c r="T79" i="33"/>
  <c r="T79" i="31"/>
  <c r="T79" i="30"/>
  <c r="T79" i="29"/>
  <c r="T81" i="36"/>
  <c r="T81" i="35"/>
  <c r="T81" i="34"/>
  <c r="T81" i="33"/>
  <c r="T81" i="31"/>
  <c r="T81" i="30"/>
  <c r="T81" i="29"/>
  <c r="X82" i="36"/>
  <c r="X82" i="35"/>
  <c r="X82" i="34"/>
  <c r="X82" i="33"/>
  <c r="X82" i="31"/>
  <c r="X82" i="30"/>
  <c r="X82" i="29"/>
  <c r="P86" i="36"/>
  <c r="P86" i="35"/>
  <c r="P86" i="34"/>
  <c r="P86" i="33"/>
  <c r="P86" i="31"/>
  <c r="P86" i="30"/>
  <c r="P86" i="29"/>
  <c r="V85" i="29"/>
  <c r="Q79" i="36"/>
  <c r="Q79" i="35"/>
  <c r="Q79" i="34"/>
  <c r="Q79" i="33"/>
  <c r="Q79" i="31"/>
  <c r="Q79" i="29"/>
  <c r="Q79" i="30"/>
  <c r="U80" i="36"/>
  <c r="U80" i="35"/>
  <c r="U80" i="34"/>
  <c r="U80" i="33"/>
  <c r="U80" i="31"/>
  <c r="U80" i="29"/>
  <c r="U80" i="30"/>
  <c r="Y81" i="36"/>
  <c r="Y81" i="35"/>
  <c r="Y81" i="34"/>
  <c r="Y81" i="33"/>
  <c r="Y81" i="31"/>
  <c r="Y81" i="30"/>
  <c r="Y81" i="29"/>
  <c r="Q83" i="36"/>
  <c r="Q83" i="35"/>
  <c r="Q83" i="34"/>
  <c r="Q83" i="33"/>
  <c r="Q83" i="31"/>
  <c r="Q83" i="30"/>
  <c r="Q83" i="29"/>
  <c r="U86" i="36"/>
  <c r="U86" i="35"/>
  <c r="U86" i="34"/>
  <c r="U86" i="33"/>
  <c r="U86" i="31"/>
  <c r="U86" i="30"/>
  <c r="U86" i="29"/>
  <c r="Y88" i="36"/>
  <c r="Y88" i="35"/>
  <c r="Y88" i="34"/>
  <c r="Y88" i="33"/>
  <c r="Y88" i="31"/>
  <c r="Y88" i="30"/>
  <c r="R79" i="36"/>
  <c r="R79" i="35"/>
  <c r="R79" i="34"/>
  <c r="R79" i="33"/>
  <c r="R79" i="31"/>
  <c r="R79" i="29"/>
  <c r="R79" i="30"/>
  <c r="R81" i="36"/>
  <c r="R81" i="35"/>
  <c r="R81" i="34"/>
  <c r="R81" i="33"/>
  <c r="R81" i="31"/>
  <c r="R81" i="29"/>
  <c r="R81" i="30"/>
  <c r="Z83" i="36"/>
  <c r="Z83" i="35"/>
  <c r="Z83" i="34"/>
  <c r="Z83" i="33"/>
  <c r="Z83" i="31"/>
  <c r="Z83" i="29"/>
  <c r="Z83" i="30"/>
  <c r="U78" i="29"/>
  <c r="X79" i="31"/>
  <c r="T90" i="36"/>
  <c r="T90" i="35"/>
  <c r="T90" i="34"/>
  <c r="T90" i="33"/>
  <c r="T90" i="31"/>
  <c r="T90" i="30"/>
  <c r="T90" i="29"/>
  <c r="Y79" i="36"/>
  <c r="Y79" i="35"/>
  <c r="Y79" i="34"/>
  <c r="Y79" i="33"/>
  <c r="Y79" i="31"/>
  <c r="Y79" i="30"/>
  <c r="Y79" i="29"/>
  <c r="U82" i="36"/>
  <c r="U82" i="35"/>
  <c r="U82" i="34"/>
  <c r="U82" i="33"/>
  <c r="U82" i="31"/>
  <c r="U82" i="30"/>
  <c r="U82" i="29"/>
  <c r="W87" i="36"/>
  <c r="W87" i="35"/>
  <c r="W87" i="34"/>
  <c r="W87" i="33"/>
  <c r="W87" i="31"/>
  <c r="W87" i="30"/>
  <c r="W87" i="29"/>
  <c r="V78" i="36"/>
  <c r="V78" i="35"/>
  <c r="V78" i="34"/>
  <c r="V78" i="33"/>
  <c r="V78" i="31"/>
  <c r="V78" i="30"/>
  <c r="V78" i="29"/>
  <c r="Z79" i="36"/>
  <c r="Z79" i="35"/>
  <c r="Z79" i="34"/>
  <c r="Z79" i="33"/>
  <c r="Z79" i="31"/>
  <c r="Z79" i="30"/>
  <c r="Z79" i="29"/>
  <c r="V80" i="36"/>
  <c r="V80" i="35"/>
  <c r="V80" i="34"/>
  <c r="V80" i="33"/>
  <c r="V80" i="31"/>
  <c r="V80" i="29"/>
  <c r="V80" i="30"/>
  <c r="Z81" i="36"/>
  <c r="Z81" i="35"/>
  <c r="Z81" i="34"/>
  <c r="Z81" i="33"/>
  <c r="Z81" i="31"/>
  <c r="Z81" i="30"/>
  <c r="Z81" i="29"/>
  <c r="V82" i="36"/>
  <c r="V82" i="35"/>
  <c r="V82" i="34"/>
  <c r="V82" i="33"/>
  <c r="V82" i="31"/>
  <c r="V82" i="29"/>
  <c r="V82" i="30"/>
  <c r="R83" i="36"/>
  <c r="R83" i="35"/>
  <c r="R83" i="34"/>
  <c r="R83" i="33"/>
  <c r="R83" i="31"/>
  <c r="R83" i="30"/>
  <c r="R83" i="29"/>
  <c r="V86" i="36"/>
  <c r="V86" i="35"/>
  <c r="V86" i="34"/>
  <c r="V86" i="33"/>
  <c r="V86" i="31"/>
  <c r="V86" i="29"/>
  <c r="V86" i="30"/>
  <c r="S84" i="36"/>
  <c r="S84" i="35"/>
  <c r="S84" i="34"/>
  <c r="S84" i="31"/>
  <c r="S84" i="33"/>
  <c r="S84" i="30"/>
  <c r="S84" i="29"/>
  <c r="U85" i="36"/>
  <c r="U85" i="35"/>
  <c r="U85" i="33"/>
  <c r="U85" i="34"/>
  <c r="U85" i="30"/>
  <c r="U85" i="31"/>
  <c r="U85" i="29"/>
  <c r="Y89" i="29"/>
  <c r="Z87" i="30"/>
  <c r="T88" i="31"/>
  <c r="W78" i="36"/>
  <c r="W78" i="35"/>
  <c r="W78" i="34"/>
  <c r="W78" i="33"/>
  <c r="W78" i="31"/>
  <c r="S79" i="36"/>
  <c r="S79" i="35"/>
  <c r="S79" i="34"/>
  <c r="S79" i="33"/>
  <c r="S79" i="31"/>
  <c r="AA80" i="10"/>
  <c r="O80" i="36"/>
  <c r="O80" i="35"/>
  <c r="O80" i="34"/>
  <c r="O80" i="33"/>
  <c r="O80" i="31"/>
  <c r="W80" i="36"/>
  <c r="W80" i="35"/>
  <c r="W80" i="34"/>
  <c r="W80" i="33"/>
  <c r="W80" i="31"/>
  <c r="S81" i="36"/>
  <c r="S81" i="35"/>
  <c r="S81" i="34"/>
  <c r="S81" i="33"/>
  <c r="S81" i="31"/>
  <c r="AA82" i="10"/>
  <c r="O82" i="35"/>
  <c r="O82" i="36"/>
  <c r="O82" i="34"/>
  <c r="O82" i="33"/>
  <c r="O82" i="31"/>
  <c r="W82" i="36"/>
  <c r="W82" i="35"/>
  <c r="W82" i="34"/>
  <c r="W82" i="33"/>
  <c r="W82" i="31"/>
  <c r="S83" i="36"/>
  <c r="S83" i="35"/>
  <c r="S83" i="34"/>
  <c r="S83" i="33"/>
  <c r="S83" i="31"/>
  <c r="U84" i="36"/>
  <c r="U84" i="35"/>
  <c r="U84" i="34"/>
  <c r="U84" i="33"/>
  <c r="U84" i="31"/>
  <c r="U84" i="30"/>
  <c r="AA85" i="10"/>
  <c r="O85" i="36"/>
  <c r="O85" i="35"/>
  <c r="O85" i="34"/>
  <c r="O85" i="33"/>
  <c r="O85" i="31"/>
  <c r="O85" i="30"/>
  <c r="W85" i="36"/>
  <c r="W85" i="35"/>
  <c r="W85" i="34"/>
  <c r="W85" i="33"/>
  <c r="W85" i="31"/>
  <c r="W85" i="30"/>
  <c r="AA86" i="10"/>
  <c r="O86" i="36"/>
  <c r="O86" i="35"/>
  <c r="O86" i="34"/>
  <c r="O86" i="33"/>
  <c r="O86" i="31"/>
  <c r="W86" i="36"/>
  <c r="W86" i="35"/>
  <c r="W86" i="34"/>
  <c r="W86" i="33"/>
  <c r="W86" i="31"/>
  <c r="V87" i="36"/>
  <c r="V87" i="35"/>
  <c r="V87" i="34"/>
  <c r="V87" i="31"/>
  <c r="V87" i="33"/>
  <c r="V87" i="30"/>
  <c r="P88" i="36"/>
  <c r="P88" i="35"/>
  <c r="P88" i="34"/>
  <c r="P88" i="33"/>
  <c r="P88" i="31"/>
  <c r="X88" i="36"/>
  <c r="X88" i="34"/>
  <c r="X88" i="35"/>
  <c r="X88" i="33"/>
  <c r="X88" i="31"/>
  <c r="X88" i="30"/>
  <c r="R89" i="36"/>
  <c r="R89" i="35"/>
  <c r="R89" i="34"/>
  <c r="R89" i="33"/>
  <c r="R89" i="31"/>
  <c r="R89" i="30"/>
  <c r="Z89" i="36"/>
  <c r="Z89" i="35"/>
  <c r="Z89" i="34"/>
  <c r="Z89" i="33"/>
  <c r="Z89" i="31"/>
  <c r="Z89" i="30"/>
  <c r="V90" i="36"/>
  <c r="V90" i="35"/>
  <c r="V90" i="34"/>
  <c r="V90" i="33"/>
  <c r="V90" i="31"/>
  <c r="O85" i="29"/>
  <c r="W85" i="29"/>
  <c r="T80" i="30"/>
  <c r="X83" i="29"/>
  <c r="R89" i="29"/>
  <c r="W82" i="30"/>
  <c r="W86" i="30"/>
  <c r="Q78" i="36"/>
  <c r="Q78" i="34"/>
  <c r="Q78" i="35"/>
  <c r="Q78" i="33"/>
  <c r="Q78" i="31"/>
  <c r="Y78" i="36"/>
  <c r="Y78" i="35"/>
  <c r="Y78" i="34"/>
  <c r="Y78" i="33"/>
  <c r="Y78" i="31"/>
  <c r="U79" i="36"/>
  <c r="U79" i="35"/>
  <c r="U79" i="34"/>
  <c r="U79" i="33"/>
  <c r="U79" i="31"/>
  <c r="U79" i="30"/>
  <c r="Q80" i="36"/>
  <c r="Q80" i="35"/>
  <c r="Q80" i="34"/>
  <c r="Q80" i="33"/>
  <c r="Q80" i="31"/>
  <c r="Q80" i="30"/>
  <c r="Y80" i="36"/>
  <c r="Y80" i="35"/>
  <c r="Y80" i="34"/>
  <c r="Y80" i="31"/>
  <c r="Y80" i="30"/>
  <c r="Y80" i="33"/>
  <c r="U81" i="36"/>
  <c r="U81" i="35"/>
  <c r="U81" i="34"/>
  <c r="U81" i="33"/>
  <c r="U81" i="30"/>
  <c r="Q82" i="36"/>
  <c r="Q82" i="35"/>
  <c r="Q82" i="34"/>
  <c r="Q82" i="33"/>
  <c r="Q82" i="31"/>
  <c r="Q82" i="30"/>
  <c r="Y82" i="36"/>
  <c r="Y82" i="35"/>
  <c r="Y82" i="34"/>
  <c r="Y82" i="33"/>
  <c r="Y82" i="30"/>
  <c r="U83" i="36"/>
  <c r="U83" i="35"/>
  <c r="U83" i="34"/>
  <c r="U83" i="33"/>
  <c r="U83" i="31"/>
  <c r="U83" i="30"/>
  <c r="AA84" i="10"/>
  <c r="O84" i="36"/>
  <c r="O84" i="35"/>
  <c r="O84" i="34"/>
  <c r="O84" i="33"/>
  <c r="O84" i="31"/>
  <c r="W84" i="36"/>
  <c r="W84" i="35"/>
  <c r="W84" i="33"/>
  <c r="W84" i="31"/>
  <c r="W84" i="34"/>
  <c r="Q85" i="36"/>
  <c r="Q85" i="35"/>
  <c r="Q85" i="34"/>
  <c r="Q85" i="33"/>
  <c r="Q85" i="31"/>
  <c r="Q85" i="30"/>
  <c r="Y85" i="36"/>
  <c r="Y85" i="35"/>
  <c r="Y85" i="34"/>
  <c r="Y85" i="33"/>
  <c r="Y85" i="31"/>
  <c r="Y85" i="30"/>
  <c r="Q86" i="36"/>
  <c r="Q86" i="35"/>
  <c r="Q86" i="34"/>
  <c r="Q86" i="33"/>
  <c r="Q86" i="31"/>
  <c r="Q86" i="30"/>
  <c r="Y86" i="36"/>
  <c r="Y86" i="35"/>
  <c r="Y86" i="34"/>
  <c r="Y86" i="33"/>
  <c r="Y86" i="31"/>
  <c r="Y86" i="30"/>
  <c r="P87" i="36"/>
  <c r="P87" i="35"/>
  <c r="P87" i="34"/>
  <c r="P87" i="33"/>
  <c r="P87" i="31"/>
  <c r="P87" i="30"/>
  <c r="X87" i="36"/>
  <c r="X87" i="35"/>
  <c r="X87" i="34"/>
  <c r="X87" i="33"/>
  <c r="X87" i="31"/>
  <c r="X87" i="30"/>
  <c r="R88" i="36"/>
  <c r="R88" i="35"/>
  <c r="R88" i="34"/>
  <c r="R88" i="31"/>
  <c r="R88" i="33"/>
  <c r="R88" i="30"/>
  <c r="Z88" i="36"/>
  <c r="Z88" i="35"/>
  <c r="Z88" i="34"/>
  <c r="Z88" i="31"/>
  <c r="T89" i="36"/>
  <c r="T89" i="35"/>
  <c r="T89" i="34"/>
  <c r="T89" i="33"/>
  <c r="T89" i="31"/>
  <c r="T89" i="30"/>
  <c r="T89" i="29"/>
  <c r="P90" i="36"/>
  <c r="P90" i="35"/>
  <c r="P90" i="34"/>
  <c r="P90" i="33"/>
  <c r="P90" i="30"/>
  <c r="P90" i="29"/>
  <c r="P90" i="31"/>
  <c r="X90" i="36"/>
  <c r="X90" i="35"/>
  <c r="X90" i="34"/>
  <c r="X90" i="33"/>
  <c r="X90" i="31"/>
  <c r="X90" i="29"/>
  <c r="X90" i="30"/>
  <c r="U84" i="29"/>
  <c r="Q85" i="29"/>
  <c r="Y85" i="29"/>
  <c r="Q78" i="30"/>
  <c r="S79" i="30"/>
  <c r="S81" i="30"/>
  <c r="R78" i="36"/>
  <c r="R78" i="35"/>
  <c r="R78" i="34"/>
  <c r="R78" i="33"/>
  <c r="R78" i="31"/>
  <c r="Z78" i="36"/>
  <c r="Z78" i="35"/>
  <c r="Z78" i="34"/>
  <c r="Z78" i="33"/>
  <c r="Z78" i="31"/>
  <c r="V79" i="36"/>
  <c r="V79" i="35"/>
  <c r="V79" i="33"/>
  <c r="V79" i="30"/>
  <c r="V79" i="34"/>
  <c r="R80" i="36"/>
  <c r="R80" i="35"/>
  <c r="R80" i="34"/>
  <c r="R80" i="33"/>
  <c r="R80" i="30"/>
  <c r="Z80" i="36"/>
  <c r="Z80" i="35"/>
  <c r="Z80" i="34"/>
  <c r="Z80" i="31"/>
  <c r="Z80" i="30"/>
  <c r="Z80" i="33"/>
  <c r="V81" i="36"/>
  <c r="V81" i="35"/>
  <c r="V81" i="34"/>
  <c r="V81" i="33"/>
  <c r="V81" i="30"/>
  <c r="V81" i="31"/>
  <c r="R82" i="36"/>
  <c r="R82" i="35"/>
  <c r="R82" i="33"/>
  <c r="R82" i="30"/>
  <c r="R82" i="34"/>
  <c r="Z82" i="36"/>
  <c r="Z82" i="35"/>
  <c r="Z82" i="34"/>
  <c r="Z82" i="33"/>
  <c r="Z82" i="30"/>
  <c r="Z82" i="31"/>
  <c r="V83" i="36"/>
  <c r="V83" i="35"/>
  <c r="V83" i="34"/>
  <c r="V83" i="33"/>
  <c r="V83" i="31"/>
  <c r="V83" i="30"/>
  <c r="P84" i="36"/>
  <c r="P84" i="35"/>
  <c r="P84" i="34"/>
  <c r="P84" i="33"/>
  <c r="P84" i="31"/>
  <c r="P84" i="30"/>
  <c r="X84" i="36"/>
  <c r="X84" i="35"/>
  <c r="X84" i="33"/>
  <c r="X84" i="31"/>
  <c r="X84" i="34"/>
  <c r="X84" i="30"/>
  <c r="R85" i="36"/>
  <c r="R85" i="35"/>
  <c r="R85" i="34"/>
  <c r="R85" i="33"/>
  <c r="R85" i="31"/>
  <c r="Z85" i="36"/>
  <c r="Z85" i="35"/>
  <c r="Z85" i="34"/>
  <c r="Z85" i="33"/>
  <c r="Z85" i="31"/>
  <c r="R86" i="36"/>
  <c r="R86" i="35"/>
  <c r="R86" i="34"/>
  <c r="R86" i="31"/>
  <c r="R86" i="33"/>
  <c r="R86" i="30"/>
  <c r="Z86" i="36"/>
  <c r="Z86" i="35"/>
  <c r="Z86" i="34"/>
  <c r="Z86" i="31"/>
  <c r="Z86" i="33"/>
  <c r="Z86" i="30"/>
  <c r="Q87" i="36"/>
  <c r="Q87" i="35"/>
  <c r="Q87" i="34"/>
  <c r="Q87" i="33"/>
  <c r="Q87" i="31"/>
  <c r="Q87" i="30"/>
  <c r="Y87" i="36"/>
  <c r="Y87" i="35"/>
  <c r="Y87" i="34"/>
  <c r="Y87" i="33"/>
  <c r="Y87" i="31"/>
  <c r="Y87" i="30"/>
  <c r="S88" i="36"/>
  <c r="S88" i="35"/>
  <c r="S88" i="34"/>
  <c r="S88" i="30"/>
  <c r="S88" i="31"/>
  <c r="U89" i="36"/>
  <c r="U89" i="35"/>
  <c r="U89" i="34"/>
  <c r="U89" i="33"/>
  <c r="U89" i="31"/>
  <c r="U89" i="30"/>
  <c r="Q90" i="36"/>
  <c r="Q90" i="35"/>
  <c r="Q90" i="34"/>
  <c r="Q90" i="33"/>
  <c r="Q90" i="31"/>
  <c r="Q90" i="30"/>
  <c r="Q90" i="29"/>
  <c r="Y90" i="36"/>
  <c r="Y90" i="35"/>
  <c r="Y90" i="34"/>
  <c r="Y90" i="33"/>
  <c r="Y90" i="31"/>
  <c r="Y90" i="30"/>
  <c r="Y90" i="29"/>
  <c r="Q78" i="29"/>
  <c r="Y78" i="29"/>
  <c r="R85" i="29"/>
  <c r="Z85" i="29"/>
  <c r="R78" i="30"/>
  <c r="W80" i="30"/>
  <c r="O84" i="30"/>
  <c r="Z85" i="30"/>
  <c r="S78" i="36"/>
  <c r="S78" i="35"/>
  <c r="S78" i="34"/>
  <c r="S78" i="33"/>
  <c r="AA79" i="10"/>
  <c r="O79" i="36"/>
  <c r="O79" i="35"/>
  <c r="O79" i="34"/>
  <c r="O79" i="33"/>
  <c r="O79" i="31"/>
  <c r="O79" i="30"/>
  <c r="W79" i="36"/>
  <c r="W79" i="35"/>
  <c r="W79" i="33"/>
  <c r="W79" i="31"/>
  <c r="W79" i="30"/>
  <c r="W79" i="34"/>
  <c r="S80" i="36"/>
  <c r="S80" i="35"/>
  <c r="S80" i="34"/>
  <c r="S80" i="33"/>
  <c r="S80" i="31"/>
  <c r="S80" i="30"/>
  <c r="AA81" i="10"/>
  <c r="O81" i="36"/>
  <c r="O81" i="35"/>
  <c r="O81" i="34"/>
  <c r="O81" i="33"/>
  <c r="O81" i="31"/>
  <c r="O81" i="30"/>
  <c r="W81" i="36"/>
  <c r="W81" i="35"/>
  <c r="W81" i="34"/>
  <c r="W81" i="33"/>
  <c r="W81" i="31"/>
  <c r="W81" i="30"/>
  <c r="S82" i="36"/>
  <c r="S82" i="35"/>
  <c r="S82" i="34"/>
  <c r="S82" i="33"/>
  <c r="S82" i="31"/>
  <c r="S82" i="30"/>
  <c r="AA83" i="10"/>
  <c r="O83" i="36"/>
  <c r="O83" i="35"/>
  <c r="O83" i="34"/>
  <c r="O83" i="31"/>
  <c r="O83" i="33"/>
  <c r="O83" i="30"/>
  <c r="W83" i="36"/>
  <c r="W83" i="35"/>
  <c r="W83" i="34"/>
  <c r="W83" i="33"/>
  <c r="W83" i="31"/>
  <c r="W83" i="30"/>
  <c r="Q84" i="36"/>
  <c r="Q84" i="35"/>
  <c r="Q84" i="34"/>
  <c r="Q84" i="33"/>
  <c r="Q84" i="31"/>
  <c r="Q84" i="30"/>
  <c r="Y84" i="36"/>
  <c r="Y84" i="35"/>
  <c r="Y84" i="34"/>
  <c r="Y84" i="33"/>
  <c r="Y84" i="31"/>
  <c r="Y84" i="30"/>
  <c r="S85" i="35"/>
  <c r="S85" i="36"/>
  <c r="S85" i="34"/>
  <c r="S85" i="33"/>
  <c r="S85" i="31"/>
  <c r="S86" i="36"/>
  <c r="S86" i="35"/>
  <c r="S86" i="34"/>
  <c r="S86" i="33"/>
  <c r="S86" i="31"/>
  <c r="S86" i="30"/>
  <c r="R87" i="36"/>
  <c r="R87" i="35"/>
  <c r="R87" i="34"/>
  <c r="R87" i="33"/>
  <c r="R87" i="31"/>
  <c r="Z87" i="36"/>
  <c r="Z87" i="35"/>
  <c r="Z87" i="34"/>
  <c r="Z87" i="33"/>
  <c r="Z87" i="31"/>
  <c r="T88" i="36"/>
  <c r="T88" i="35"/>
  <c r="T88" i="34"/>
  <c r="T88" i="33"/>
  <c r="T88" i="30"/>
  <c r="V89" i="36"/>
  <c r="V89" i="35"/>
  <c r="V89" i="34"/>
  <c r="V89" i="33"/>
  <c r="V89" i="31"/>
  <c r="V89" i="30"/>
  <c r="R90" i="36"/>
  <c r="R90" i="35"/>
  <c r="R90" i="34"/>
  <c r="R90" i="31"/>
  <c r="R90" i="33"/>
  <c r="R90" i="30"/>
  <c r="Z90" i="36"/>
  <c r="Z90" i="35"/>
  <c r="Z90" i="34"/>
  <c r="Z90" i="33"/>
  <c r="Z90" i="31"/>
  <c r="Z90" i="30"/>
  <c r="R78" i="29"/>
  <c r="Z78" i="29"/>
  <c r="S79" i="29"/>
  <c r="O80" i="29"/>
  <c r="W80" i="29"/>
  <c r="S81" i="29"/>
  <c r="O82" i="29"/>
  <c r="W82" i="29"/>
  <c r="S83" i="29"/>
  <c r="O84" i="29"/>
  <c r="W84" i="29"/>
  <c r="S85" i="29"/>
  <c r="O86" i="29"/>
  <c r="W86" i="29"/>
  <c r="V90" i="29"/>
  <c r="S78" i="30"/>
  <c r="P88" i="30"/>
  <c r="R80" i="31"/>
  <c r="S88" i="33"/>
  <c r="T80" i="36"/>
  <c r="T80" i="35"/>
  <c r="T80" i="34"/>
  <c r="T80" i="33"/>
  <c r="P81" i="36"/>
  <c r="P81" i="35"/>
  <c r="P81" i="34"/>
  <c r="P81" i="33"/>
  <c r="P81" i="31"/>
  <c r="P81" i="30"/>
  <c r="X81" i="36"/>
  <c r="X81" i="35"/>
  <c r="X81" i="34"/>
  <c r="X81" i="33"/>
  <c r="X81" i="31"/>
  <c r="X81" i="30"/>
  <c r="T82" i="36"/>
  <c r="T82" i="35"/>
  <c r="T82" i="34"/>
  <c r="T82" i="33"/>
  <c r="T82" i="31"/>
  <c r="T82" i="30"/>
  <c r="P83" i="36"/>
  <c r="P83" i="35"/>
  <c r="P83" i="34"/>
  <c r="P83" i="33"/>
  <c r="P83" i="31"/>
  <c r="P83" i="30"/>
  <c r="X83" i="36"/>
  <c r="X83" i="35"/>
  <c r="X83" i="34"/>
  <c r="X83" i="33"/>
  <c r="X83" i="31"/>
  <c r="X83" i="30"/>
  <c r="R84" i="36"/>
  <c r="R84" i="35"/>
  <c r="R84" i="34"/>
  <c r="R84" i="33"/>
  <c r="R84" i="31"/>
  <c r="R84" i="30"/>
  <c r="Z84" i="36"/>
  <c r="Z84" i="35"/>
  <c r="Z84" i="34"/>
  <c r="Z84" i="33"/>
  <c r="Z84" i="31"/>
  <c r="Z84" i="30"/>
  <c r="T85" i="36"/>
  <c r="T85" i="35"/>
  <c r="T85" i="34"/>
  <c r="T85" i="33"/>
  <c r="T85" i="31"/>
  <c r="T85" i="30"/>
  <c r="T86" i="36"/>
  <c r="T86" i="35"/>
  <c r="T86" i="34"/>
  <c r="T86" i="33"/>
  <c r="T86" i="31"/>
  <c r="T86" i="30"/>
  <c r="S87" i="36"/>
  <c r="S87" i="35"/>
  <c r="S87" i="34"/>
  <c r="S87" i="33"/>
  <c r="S87" i="31"/>
  <c r="U88" i="36"/>
  <c r="U88" i="35"/>
  <c r="U88" i="34"/>
  <c r="U88" i="33"/>
  <c r="U88" i="31"/>
  <c r="U88" i="30"/>
  <c r="AA89" i="10"/>
  <c r="O89" i="36"/>
  <c r="O89" i="35"/>
  <c r="O89" i="34"/>
  <c r="O89" i="33"/>
  <c r="O89" i="30"/>
  <c r="W89" i="36"/>
  <c r="W89" i="35"/>
  <c r="W89" i="34"/>
  <c r="W89" i="33"/>
  <c r="W89" i="31"/>
  <c r="W89" i="30"/>
  <c r="S90" i="36"/>
  <c r="S90" i="35"/>
  <c r="S90" i="34"/>
  <c r="S90" i="33"/>
  <c r="S90" i="30"/>
  <c r="S90" i="31"/>
  <c r="P84" i="29"/>
  <c r="X84" i="29"/>
  <c r="T85" i="29"/>
  <c r="P88" i="29"/>
  <c r="X88" i="29"/>
  <c r="Z90" i="29"/>
  <c r="W78" i="30"/>
  <c r="W84" i="30"/>
  <c r="R87" i="30"/>
  <c r="Z88" i="30"/>
  <c r="V79" i="31"/>
  <c r="T80" i="31"/>
  <c r="Z88" i="33"/>
  <c r="R66" i="32"/>
  <c r="Z66" i="32"/>
  <c r="W75" i="32"/>
  <c r="Q72" i="32"/>
  <c r="R67" i="32"/>
  <c r="Z67" i="32"/>
  <c r="U68" i="32"/>
  <c r="Q69" i="32"/>
  <c r="R72" i="32"/>
  <c r="Z72" i="32"/>
  <c r="V73" i="32"/>
  <c r="AA74" i="2"/>
  <c r="AA74" i="32"/>
  <c r="O74" i="32"/>
  <c r="R75" i="32"/>
  <c r="S66" i="32"/>
  <c r="O69" i="32"/>
  <c r="P69" i="32"/>
  <c r="Y72" i="32"/>
  <c r="S67" i="32"/>
  <c r="V68" i="32"/>
  <c r="Z69" i="32"/>
  <c r="U70" i="32"/>
  <c r="P74" i="32"/>
  <c r="X74" i="32"/>
  <c r="T66" i="32"/>
  <c r="W69" i="32"/>
  <c r="S74" i="32"/>
  <c r="Y67" i="32"/>
  <c r="V74" i="32"/>
  <c r="AA68" i="2"/>
  <c r="O68" i="32"/>
  <c r="S69" i="32"/>
  <c r="V70" i="32"/>
  <c r="P71" i="32"/>
  <c r="X71" i="32"/>
  <c r="T72" i="32"/>
  <c r="X73" i="32"/>
  <c r="Q74" i="32"/>
  <c r="T75" i="32"/>
  <c r="U66" i="32"/>
  <c r="T67" i="32"/>
  <c r="O71" i="32"/>
  <c r="Q75" i="32"/>
  <c r="X68" i="32"/>
  <c r="T69" i="32"/>
  <c r="AA70" i="2"/>
  <c r="O70" i="32"/>
  <c r="W70" i="32"/>
  <c r="Q71" i="32"/>
  <c r="Y71" i="32"/>
  <c r="U72" i="32"/>
  <c r="Q73" i="32"/>
  <c r="Y73" i="32"/>
  <c r="R74" i="32"/>
  <c r="Z74" i="32"/>
  <c r="U75" i="32"/>
  <c r="V66" i="32"/>
  <c r="S68" i="32"/>
  <c r="W71" i="32"/>
  <c r="Q67" i="32"/>
  <c r="U71" i="32"/>
  <c r="Y75" i="32"/>
  <c r="AA66" i="2"/>
  <c r="AA66" i="32" s="1"/>
  <c r="V67" i="32"/>
  <c r="Q68" i="32"/>
  <c r="Y68" i="32"/>
  <c r="U69" i="32"/>
  <c r="X70" i="32"/>
  <c r="R71" i="32"/>
  <c r="Z71" i="32"/>
  <c r="V72" i="32"/>
  <c r="R73" i="32"/>
  <c r="Z73" i="32"/>
  <c r="V75" i="32"/>
  <c r="W66" i="32"/>
  <c r="W67" i="32"/>
  <c r="O73" i="32"/>
  <c r="R68" i="32"/>
  <c r="Z68" i="32"/>
  <c r="V69" i="32"/>
  <c r="Q70" i="32"/>
  <c r="Y70" i="32"/>
  <c r="S71" i="32"/>
  <c r="T74" i="32"/>
  <c r="P66" i="32"/>
  <c r="X66" i="32"/>
  <c r="X67" i="32"/>
  <c r="S70" i="32"/>
  <c r="U73" i="32"/>
  <c r="R70" i="32"/>
  <c r="Z70" i="32"/>
  <c r="T71" i="32"/>
  <c r="X72" i="32"/>
  <c r="T73" i="32"/>
  <c r="U74" i="32"/>
  <c r="P75" i="32"/>
  <c r="X75" i="32"/>
  <c r="Q66" i="32"/>
  <c r="Y66" i="32"/>
  <c r="O75" i="32"/>
  <c r="AA72" i="2"/>
  <c r="AA72" i="32" s="1"/>
  <c r="AA82" i="36"/>
  <c r="AA82" i="35"/>
  <c r="AA82" i="33"/>
  <c r="AA82" i="31"/>
  <c r="AA82" i="30"/>
  <c r="AA82" i="29"/>
  <c r="AA89" i="36"/>
  <c r="AA89" i="35"/>
  <c r="AA89" i="33"/>
  <c r="AA89" i="31"/>
  <c r="AA89" i="30"/>
  <c r="AA89" i="29"/>
  <c r="AA83" i="36"/>
  <c r="AA83" i="35"/>
  <c r="AA83" i="33"/>
  <c r="AA83" i="31"/>
  <c r="AA83" i="29"/>
  <c r="AA83" i="30"/>
  <c r="AA84" i="36"/>
  <c r="AA84" i="35"/>
  <c r="AA84" i="33"/>
  <c r="AA84" i="31"/>
  <c r="AA84" i="30"/>
  <c r="AA84" i="29"/>
  <c r="AA80" i="36"/>
  <c r="AA80" i="35"/>
  <c r="AA80" i="33"/>
  <c r="AA80" i="31"/>
  <c r="AA80" i="30"/>
  <c r="AA80" i="29"/>
  <c r="AA90" i="36"/>
  <c r="AA90" i="35"/>
  <c r="AA90" i="33"/>
  <c r="AA90" i="31"/>
  <c r="AA90" i="30"/>
  <c r="AA90" i="29"/>
  <c r="AA87" i="36"/>
  <c r="AA87" i="35"/>
  <c r="AA87" i="33"/>
  <c r="AA87" i="31"/>
  <c r="AA87" i="29"/>
  <c r="AA87" i="30"/>
  <c r="AA79" i="36"/>
  <c r="AA79" i="35"/>
  <c r="AA79" i="33"/>
  <c r="AA79" i="31"/>
  <c r="AA79" i="29"/>
  <c r="AA79" i="30"/>
  <c r="AA85" i="35"/>
  <c r="AA85" i="36"/>
  <c r="AA85" i="33"/>
  <c r="AA85" i="31"/>
  <c r="AA85" i="30"/>
  <c r="AA85" i="29"/>
  <c r="AA88" i="36"/>
  <c r="AA88" i="35"/>
  <c r="AA88" i="31"/>
  <c r="AA88" i="30"/>
  <c r="AA88" i="33"/>
  <c r="AA88" i="29"/>
  <c r="AA86" i="36"/>
  <c r="AA86" i="35"/>
  <c r="AA86" i="33"/>
  <c r="AA86" i="31"/>
  <c r="AA86" i="30"/>
  <c r="AA86" i="29"/>
  <c r="AA81" i="36"/>
  <c r="AA81" i="35"/>
  <c r="AA81" i="33"/>
  <c r="AA81" i="31"/>
  <c r="AA81" i="30"/>
  <c r="AA81" i="29"/>
  <c r="AA70" i="32"/>
  <c r="AA68" i="32"/>
  <c r="C2" i="29"/>
  <c r="D2" i="29" s="1"/>
  <c r="E2" i="29" s="1"/>
  <c r="F2" i="29" s="1"/>
  <c r="G2" i="29" s="1"/>
  <c r="H2" i="29" s="1"/>
  <c r="I2" i="29" s="1"/>
  <c r="J2" i="29" s="1"/>
  <c r="K2" i="29" s="1"/>
  <c r="L2" i="29" s="1"/>
  <c r="M2" i="29" s="1"/>
  <c r="N2" i="29" s="1"/>
  <c r="O2" i="29" s="1"/>
  <c r="P2" i="29" s="1"/>
  <c r="Q2" i="29" s="1"/>
  <c r="R2" i="29" s="1"/>
  <c r="S2" i="29" s="1"/>
  <c r="T2" i="29" s="1"/>
  <c r="U2" i="29" s="1"/>
  <c r="V2" i="29" s="1"/>
  <c r="W2" i="29" s="1"/>
  <c r="X2" i="29" s="1"/>
  <c r="Y2" i="29" s="1"/>
  <c r="Z2" i="29" s="1"/>
  <c r="AA2" i="29" s="1"/>
  <c r="C2" i="10"/>
  <c r="D2" i="10" s="1"/>
  <c r="E2" i="10" s="1"/>
  <c r="F2" i="10" s="1"/>
  <c r="G2" i="10" s="1"/>
  <c r="H2" i="10" s="1"/>
  <c r="I2" i="10" s="1"/>
  <c r="J2" i="10" s="1"/>
  <c r="K2" i="10" s="1"/>
  <c r="L2" i="10" s="1"/>
  <c r="M2" i="10" s="1"/>
  <c r="N2" i="10" s="1"/>
  <c r="O2" i="10" s="1"/>
  <c r="P2" i="10" s="1"/>
  <c r="Q2" i="10" s="1"/>
  <c r="R2" i="10" s="1"/>
  <c r="S2" i="10" s="1"/>
  <c r="T2" i="10" s="1"/>
  <c r="U2" i="10" s="1"/>
  <c r="V2" i="10" s="1"/>
  <c r="W2" i="10" s="1"/>
  <c r="X2" i="10" s="1"/>
  <c r="Y2" i="10" s="1"/>
  <c r="Z2" i="10" s="1"/>
  <c r="AA2" i="10" s="1"/>
  <c r="AA53" i="36"/>
  <c r="Z53" i="36"/>
  <c r="Y53" i="36"/>
  <c r="X53" i="36"/>
  <c r="W53" i="36"/>
  <c r="V53" i="36"/>
  <c r="U53" i="36"/>
  <c r="T53" i="36"/>
  <c r="S53" i="36"/>
  <c r="R53" i="36"/>
  <c r="Q53" i="36"/>
  <c r="P53" i="36"/>
  <c r="O53" i="36"/>
  <c r="N53" i="36"/>
  <c r="M53" i="36"/>
  <c r="L53" i="36"/>
  <c r="K53" i="36"/>
  <c r="J53" i="36"/>
  <c r="I53" i="36"/>
  <c r="H53" i="36"/>
  <c r="G53" i="36"/>
  <c r="AA52" i="36"/>
  <c r="AA51" i="36"/>
  <c r="AA50" i="36"/>
  <c r="AA49" i="36" s="1"/>
  <c r="AA48" i="36" s="1"/>
  <c r="AA47" i="36" s="1"/>
  <c r="AA46" i="36" s="1"/>
  <c r="AA45" i="36" s="1"/>
  <c r="AA44" i="36" s="1"/>
  <c r="AA43" i="36" s="1"/>
  <c r="AA42" i="36" s="1"/>
  <c r="AA41" i="36" s="1"/>
  <c r="AA55" i="36" s="1"/>
  <c r="Z52" i="36"/>
  <c r="Y52" i="36"/>
  <c r="X52" i="36"/>
  <c r="X51" i="36" s="1"/>
  <c r="X50" i="36" s="1"/>
  <c r="X49" i="36" s="1"/>
  <c r="X48" i="36" s="1"/>
  <c r="X47" i="36" s="1"/>
  <c r="X46" i="36" s="1"/>
  <c r="X45" i="36" s="1"/>
  <c r="X44" i="36" s="1"/>
  <c r="X43" i="36" s="1"/>
  <c r="X42" i="36" s="1"/>
  <c r="X41" i="36" s="1"/>
  <c r="X55" i="36" s="1"/>
  <c r="W52" i="36"/>
  <c r="V52" i="36"/>
  <c r="U52" i="36"/>
  <c r="T52" i="36"/>
  <c r="S52" i="36"/>
  <c r="S51" i="36" s="1"/>
  <c r="S50" i="36" s="1"/>
  <c r="S49" i="36" s="1"/>
  <c r="S48" i="36" s="1"/>
  <c r="S47" i="36" s="1"/>
  <c r="S46" i="36" s="1"/>
  <c r="S45" i="36" s="1"/>
  <c r="S44" i="36" s="1"/>
  <c r="S43" i="36" s="1"/>
  <c r="S42" i="36" s="1"/>
  <c r="S41" i="36" s="1"/>
  <c r="S55" i="36" s="1"/>
  <c r="R52" i="36"/>
  <c r="Q52" i="36"/>
  <c r="P52" i="36"/>
  <c r="P51" i="36" s="1"/>
  <c r="P50" i="36" s="1"/>
  <c r="P49" i="36" s="1"/>
  <c r="P48" i="36" s="1"/>
  <c r="P47" i="36" s="1"/>
  <c r="P46" i="36" s="1"/>
  <c r="P45" i="36" s="1"/>
  <c r="P44" i="36" s="1"/>
  <c r="P43" i="36" s="1"/>
  <c r="P42" i="36" s="1"/>
  <c r="P41" i="36" s="1"/>
  <c r="P55" i="36" s="1"/>
  <c r="O52" i="36"/>
  <c r="N52" i="36"/>
  <c r="M52" i="36"/>
  <c r="L52" i="36"/>
  <c r="K52" i="36"/>
  <c r="K51" i="36"/>
  <c r="K50" i="36"/>
  <c r="K49" i="36" s="1"/>
  <c r="K48" i="36" s="1"/>
  <c r="K47" i="36" s="1"/>
  <c r="K46" i="36" s="1"/>
  <c r="K45" i="36" s="1"/>
  <c r="K44" i="36" s="1"/>
  <c r="K43" i="36" s="1"/>
  <c r="K42" i="36" s="1"/>
  <c r="K41" i="36" s="1"/>
  <c r="K55" i="36" s="1"/>
  <c r="J52" i="36"/>
  <c r="I52" i="36"/>
  <c r="H52" i="36"/>
  <c r="H51" i="36"/>
  <c r="H50" i="36" s="1"/>
  <c r="H49" i="36" s="1"/>
  <c r="H48" i="36" s="1"/>
  <c r="H47" i="36" s="1"/>
  <c r="H46" i="36" s="1"/>
  <c r="H45" i="36" s="1"/>
  <c r="H44" i="36" s="1"/>
  <c r="H43" i="36" s="1"/>
  <c r="H42" i="36" s="1"/>
  <c r="H41" i="36" s="1"/>
  <c r="H55" i="36" s="1"/>
  <c r="G52" i="36"/>
  <c r="Z51" i="36"/>
  <c r="Y51" i="36"/>
  <c r="W51" i="36"/>
  <c r="V51" i="36"/>
  <c r="V50" i="36" s="1"/>
  <c r="V49" i="36" s="1"/>
  <c r="V48" i="36" s="1"/>
  <c r="V47" i="36" s="1"/>
  <c r="V46" i="36" s="1"/>
  <c r="V45" i="36" s="1"/>
  <c r="V44" i="36" s="1"/>
  <c r="V43" i="36" s="1"/>
  <c r="V42" i="36" s="1"/>
  <c r="V41" i="36" s="1"/>
  <c r="V55" i="36" s="1"/>
  <c r="U51" i="36"/>
  <c r="T51" i="36"/>
  <c r="R51" i="36"/>
  <c r="Q51" i="36"/>
  <c r="O51" i="36"/>
  <c r="N51" i="36"/>
  <c r="N50" i="36" s="1"/>
  <c r="N49" i="36" s="1"/>
  <c r="N48" i="36" s="1"/>
  <c r="N47" i="36" s="1"/>
  <c r="N46" i="36" s="1"/>
  <c r="N45" i="36" s="1"/>
  <c r="N44" i="36" s="1"/>
  <c r="N43" i="36" s="1"/>
  <c r="N42" i="36" s="1"/>
  <c r="N41" i="36" s="1"/>
  <c r="N55" i="36" s="1"/>
  <c r="M51" i="36"/>
  <c r="L51" i="36"/>
  <c r="J51" i="36"/>
  <c r="I51" i="36"/>
  <c r="G51" i="36"/>
  <c r="Z50" i="36"/>
  <c r="Y50" i="36"/>
  <c r="W50" i="36"/>
  <c r="W49" i="36" s="1"/>
  <c r="W48" i="36" s="1"/>
  <c r="W47" i="36" s="1"/>
  <c r="W46" i="36" s="1"/>
  <c r="W45" i="36" s="1"/>
  <c r="W44" i="36" s="1"/>
  <c r="W43" i="36" s="1"/>
  <c r="W42" i="36" s="1"/>
  <c r="W41" i="36" s="1"/>
  <c r="W55" i="36" s="1"/>
  <c r="U50" i="36"/>
  <c r="T50" i="36"/>
  <c r="T49" i="36" s="1"/>
  <c r="T48" i="36" s="1"/>
  <c r="T47" i="36" s="1"/>
  <c r="T46" i="36" s="1"/>
  <c r="T45" i="36" s="1"/>
  <c r="T44" i="36" s="1"/>
  <c r="T43" i="36" s="1"/>
  <c r="T42" i="36" s="1"/>
  <c r="T41" i="36" s="1"/>
  <c r="T55" i="36" s="1"/>
  <c r="R50" i="36"/>
  <c r="Q50" i="36"/>
  <c r="O50" i="36"/>
  <c r="O49" i="36" s="1"/>
  <c r="O48" i="36" s="1"/>
  <c r="O47" i="36" s="1"/>
  <c r="O46" i="36" s="1"/>
  <c r="O45" i="36" s="1"/>
  <c r="O44" i="36" s="1"/>
  <c r="O43" i="36" s="1"/>
  <c r="O42" i="36" s="1"/>
  <c r="O41" i="36" s="1"/>
  <c r="O55" i="36" s="1"/>
  <c r="M50" i="36"/>
  <c r="L50" i="36"/>
  <c r="L49" i="36"/>
  <c r="L48" i="36" s="1"/>
  <c r="L47" i="36" s="1"/>
  <c r="L46" i="36" s="1"/>
  <c r="L45" i="36" s="1"/>
  <c r="L44" i="36" s="1"/>
  <c r="L43" i="36" s="1"/>
  <c r="L42" i="36" s="1"/>
  <c r="L41" i="36" s="1"/>
  <c r="L55" i="36" s="1"/>
  <c r="J50" i="36"/>
  <c r="I50" i="36"/>
  <c r="G50" i="36"/>
  <c r="G49" i="36" s="1"/>
  <c r="G48" i="36" s="1"/>
  <c r="G47" i="36" s="1"/>
  <c r="G46" i="36" s="1"/>
  <c r="G45" i="36" s="1"/>
  <c r="G44" i="36" s="1"/>
  <c r="G43" i="36" s="1"/>
  <c r="G42" i="36" s="1"/>
  <c r="G41" i="36" s="1"/>
  <c r="G55" i="36" s="1"/>
  <c r="Z49" i="36"/>
  <c r="Z48" i="36" s="1"/>
  <c r="Z47" i="36" s="1"/>
  <c r="Z46" i="36" s="1"/>
  <c r="Z45" i="36" s="1"/>
  <c r="Z44" i="36" s="1"/>
  <c r="Z43" i="36" s="1"/>
  <c r="Z42" i="36" s="1"/>
  <c r="Z41" i="36" s="1"/>
  <c r="Z55" i="36" s="1"/>
  <c r="Y49" i="36"/>
  <c r="U49" i="36"/>
  <c r="R49" i="36"/>
  <c r="R48" i="36" s="1"/>
  <c r="R47" i="36" s="1"/>
  <c r="R46" i="36" s="1"/>
  <c r="R45" i="36" s="1"/>
  <c r="R44" i="36" s="1"/>
  <c r="R43" i="36" s="1"/>
  <c r="R42" i="36" s="1"/>
  <c r="R41" i="36" s="1"/>
  <c r="R55" i="36" s="1"/>
  <c r="Q49" i="36"/>
  <c r="M49" i="36"/>
  <c r="J49" i="36"/>
  <c r="J48" i="36" s="1"/>
  <c r="J47" i="36" s="1"/>
  <c r="J46" i="36" s="1"/>
  <c r="J45" i="36" s="1"/>
  <c r="J44" i="36" s="1"/>
  <c r="J43" i="36" s="1"/>
  <c r="J42" i="36" s="1"/>
  <c r="J41" i="36" s="1"/>
  <c r="J55" i="36" s="1"/>
  <c r="I49" i="36"/>
  <c r="I48" i="36" s="1"/>
  <c r="I47" i="36" s="1"/>
  <c r="I46" i="36" s="1"/>
  <c r="I45" i="36" s="1"/>
  <c r="I44" i="36" s="1"/>
  <c r="I43" i="36" s="1"/>
  <c r="I42" i="36" s="1"/>
  <c r="I41" i="36" s="1"/>
  <c r="I55" i="36" s="1"/>
  <c r="Y48" i="36"/>
  <c r="U48" i="36"/>
  <c r="Q48" i="36"/>
  <c r="M48" i="36"/>
  <c r="M47" i="36" s="1"/>
  <c r="M46" i="36" s="1"/>
  <c r="M45" i="36" s="1"/>
  <c r="M44" i="36" s="1"/>
  <c r="M43" i="36" s="1"/>
  <c r="M42" i="36" s="1"/>
  <c r="M41" i="36" s="1"/>
  <c r="M55" i="36" s="1"/>
  <c r="Y47" i="36"/>
  <c r="Y46" i="36" s="1"/>
  <c r="Y45" i="36" s="1"/>
  <c r="Y44" i="36" s="1"/>
  <c r="Y43" i="36" s="1"/>
  <c r="Y42" i="36" s="1"/>
  <c r="Y41" i="36" s="1"/>
  <c r="Y55" i="36" s="1"/>
  <c r="U47" i="36"/>
  <c r="U46" i="36" s="1"/>
  <c r="U45" i="36" s="1"/>
  <c r="U44" i="36" s="1"/>
  <c r="U43" i="36" s="1"/>
  <c r="U42" i="36" s="1"/>
  <c r="U41" i="36" s="1"/>
  <c r="U55" i="36" s="1"/>
  <c r="Q47" i="36"/>
  <c r="Q46" i="36" s="1"/>
  <c r="Q45" i="36" s="1"/>
  <c r="Q44" i="36" s="1"/>
  <c r="Q43" i="36" s="1"/>
  <c r="Q42" i="36" s="1"/>
  <c r="Q41" i="36" s="1"/>
  <c r="Q55" i="36" s="1"/>
  <c r="G53" i="35"/>
  <c r="H53" i="35"/>
  <c r="I53" i="35" s="1"/>
  <c r="J53" i="35" s="1"/>
  <c r="K53" i="35" s="1"/>
  <c r="L53" i="35" s="1"/>
  <c r="M53" i="35" s="1"/>
  <c r="N53" i="35" s="1"/>
  <c r="O53" i="35" s="1"/>
  <c r="P53" i="35" s="1"/>
  <c r="Q53" i="35" s="1"/>
  <c r="R53" i="35" s="1"/>
  <c r="S53" i="35" s="1"/>
  <c r="T53" i="35" s="1"/>
  <c r="U53" i="35" s="1"/>
  <c r="V53" i="35" s="1"/>
  <c r="W53" i="35" s="1"/>
  <c r="X53" i="35" s="1"/>
  <c r="Y53" i="35" s="1"/>
  <c r="Z53" i="35" s="1"/>
  <c r="AA53" i="35" s="1"/>
  <c r="G52" i="35"/>
  <c r="H52" i="35" s="1"/>
  <c r="I52" i="35" s="1"/>
  <c r="J52" i="35" s="1"/>
  <c r="K52" i="35" s="1"/>
  <c r="L52" i="35" s="1"/>
  <c r="M52" i="35" s="1"/>
  <c r="N52" i="35" s="1"/>
  <c r="O52" i="35" s="1"/>
  <c r="P52" i="35" s="1"/>
  <c r="Q52" i="35" s="1"/>
  <c r="R52" i="35" s="1"/>
  <c r="S52" i="35" s="1"/>
  <c r="T52" i="35" s="1"/>
  <c r="U52" i="35" s="1"/>
  <c r="V52" i="35" s="1"/>
  <c r="W52" i="35" s="1"/>
  <c r="X52" i="35" s="1"/>
  <c r="Y52" i="35" s="1"/>
  <c r="Z52" i="35" s="1"/>
  <c r="AA52" i="35" s="1"/>
  <c r="G51" i="35"/>
  <c r="H51" i="35" s="1"/>
  <c r="I51" i="35" s="1"/>
  <c r="J51" i="35" s="1"/>
  <c r="K51" i="35" s="1"/>
  <c r="L51" i="35" s="1"/>
  <c r="M51" i="35" s="1"/>
  <c r="N51" i="35" s="1"/>
  <c r="O51" i="35" s="1"/>
  <c r="P51" i="35" s="1"/>
  <c r="Q51" i="35" s="1"/>
  <c r="R51" i="35" s="1"/>
  <c r="S51" i="35" s="1"/>
  <c r="T51" i="35" s="1"/>
  <c r="U51" i="35" s="1"/>
  <c r="V51" i="35" s="1"/>
  <c r="W51" i="35" s="1"/>
  <c r="X51" i="35" s="1"/>
  <c r="Y51" i="35" s="1"/>
  <c r="Z51" i="35" s="1"/>
  <c r="AA51" i="35" s="1"/>
  <c r="G50" i="35"/>
  <c r="H50" i="35" s="1"/>
  <c r="I50" i="35" s="1"/>
  <c r="J50" i="35" s="1"/>
  <c r="K50" i="35" s="1"/>
  <c r="L50" i="35" s="1"/>
  <c r="M50" i="35" s="1"/>
  <c r="N50" i="35" s="1"/>
  <c r="O50" i="35" s="1"/>
  <c r="P50" i="35" s="1"/>
  <c r="Q50" i="35" s="1"/>
  <c r="R50" i="35" s="1"/>
  <c r="S50" i="35" s="1"/>
  <c r="T50" i="35" s="1"/>
  <c r="U50" i="35" s="1"/>
  <c r="V50" i="35" s="1"/>
  <c r="W50" i="35" s="1"/>
  <c r="X50" i="35" s="1"/>
  <c r="Y50" i="35" s="1"/>
  <c r="Z50" i="35" s="1"/>
  <c r="AA50" i="35" s="1"/>
  <c r="G49" i="35"/>
  <c r="H49" i="35" s="1"/>
  <c r="I49" i="35" s="1"/>
  <c r="J49" i="35" s="1"/>
  <c r="K49" i="35" s="1"/>
  <c r="L49" i="35" s="1"/>
  <c r="M49" i="35" s="1"/>
  <c r="N49" i="35" s="1"/>
  <c r="O49" i="35" s="1"/>
  <c r="P49" i="35" s="1"/>
  <c r="Q49" i="35" s="1"/>
  <c r="R49" i="35" s="1"/>
  <c r="S49" i="35" s="1"/>
  <c r="T49" i="35" s="1"/>
  <c r="U49" i="35" s="1"/>
  <c r="V49" i="35" s="1"/>
  <c r="W49" i="35" s="1"/>
  <c r="X49" i="35" s="1"/>
  <c r="Y49" i="35" s="1"/>
  <c r="Z49" i="35" s="1"/>
  <c r="AA49" i="35" s="1"/>
  <c r="G48" i="35"/>
  <c r="H48" i="35" s="1"/>
  <c r="I48" i="35" s="1"/>
  <c r="J48" i="35" s="1"/>
  <c r="K48" i="35" s="1"/>
  <c r="L48" i="35" s="1"/>
  <c r="M48" i="35" s="1"/>
  <c r="N48" i="35" s="1"/>
  <c r="O48" i="35" s="1"/>
  <c r="P48" i="35" s="1"/>
  <c r="Q48" i="35" s="1"/>
  <c r="R48" i="35" s="1"/>
  <c r="S48" i="35" s="1"/>
  <c r="T48" i="35" s="1"/>
  <c r="U48" i="35" s="1"/>
  <c r="V48" i="35" s="1"/>
  <c r="W48" i="35" s="1"/>
  <c r="X48" i="35" s="1"/>
  <c r="Y48" i="35" s="1"/>
  <c r="Z48" i="35" s="1"/>
  <c r="AA48" i="35" s="1"/>
  <c r="G47" i="35"/>
  <c r="H47" i="35" s="1"/>
  <c r="I47" i="35" s="1"/>
  <c r="J47" i="35" s="1"/>
  <c r="K47" i="35" s="1"/>
  <c r="L47" i="35" s="1"/>
  <c r="M47" i="35" s="1"/>
  <c r="N47" i="35" s="1"/>
  <c r="O47" i="35" s="1"/>
  <c r="P47" i="35" s="1"/>
  <c r="Q47" i="35" s="1"/>
  <c r="R47" i="35" s="1"/>
  <c r="S47" i="35" s="1"/>
  <c r="T47" i="35" s="1"/>
  <c r="U47" i="35" s="1"/>
  <c r="V47" i="35" s="1"/>
  <c r="W47" i="35" s="1"/>
  <c r="X47" i="35" s="1"/>
  <c r="Y47" i="35" s="1"/>
  <c r="Z47" i="35" s="1"/>
  <c r="AA47" i="35" s="1"/>
  <c r="G46" i="35"/>
  <c r="H46" i="35" s="1"/>
  <c r="I46" i="35" s="1"/>
  <c r="J46" i="35" s="1"/>
  <c r="K46" i="35" s="1"/>
  <c r="L46" i="35" s="1"/>
  <c r="M46" i="35" s="1"/>
  <c r="N46" i="35" s="1"/>
  <c r="O46" i="35" s="1"/>
  <c r="P46" i="35" s="1"/>
  <c r="Q46" i="35" s="1"/>
  <c r="R46" i="35" s="1"/>
  <c r="S46" i="35" s="1"/>
  <c r="T46" i="35" s="1"/>
  <c r="U46" i="35" s="1"/>
  <c r="V46" i="35" s="1"/>
  <c r="W46" i="35" s="1"/>
  <c r="X46" i="35" s="1"/>
  <c r="Y46" i="35" s="1"/>
  <c r="Z46" i="35" s="1"/>
  <c r="AA46" i="35" s="1"/>
  <c r="G45" i="35"/>
  <c r="H45" i="35" s="1"/>
  <c r="I45" i="35" s="1"/>
  <c r="J45" i="35" s="1"/>
  <c r="K45" i="35" s="1"/>
  <c r="L45" i="35" s="1"/>
  <c r="M45" i="35" s="1"/>
  <c r="N45" i="35" s="1"/>
  <c r="O45" i="35" s="1"/>
  <c r="P45" i="35" s="1"/>
  <c r="Q45" i="35" s="1"/>
  <c r="R45" i="35" s="1"/>
  <c r="S45" i="35" s="1"/>
  <c r="T45" i="35" s="1"/>
  <c r="U45" i="35" s="1"/>
  <c r="V45" i="35" s="1"/>
  <c r="W45" i="35" s="1"/>
  <c r="X45" i="35" s="1"/>
  <c r="Y45" i="35" s="1"/>
  <c r="Z45" i="35" s="1"/>
  <c r="AA45" i="35" s="1"/>
  <c r="G44" i="35"/>
  <c r="H44" i="35" s="1"/>
  <c r="I44" i="35" s="1"/>
  <c r="J44" i="35" s="1"/>
  <c r="K44" i="35" s="1"/>
  <c r="L44" i="35" s="1"/>
  <c r="M44" i="35" s="1"/>
  <c r="N44" i="35" s="1"/>
  <c r="O44" i="35" s="1"/>
  <c r="P44" i="35" s="1"/>
  <c r="Q44" i="35" s="1"/>
  <c r="R44" i="35" s="1"/>
  <c r="S44" i="35" s="1"/>
  <c r="T44" i="35" s="1"/>
  <c r="U44" i="35" s="1"/>
  <c r="V44" i="35" s="1"/>
  <c r="W44" i="35" s="1"/>
  <c r="X44" i="35" s="1"/>
  <c r="Y44" i="35" s="1"/>
  <c r="Z44" i="35" s="1"/>
  <c r="AA44" i="35" s="1"/>
  <c r="G43" i="35"/>
  <c r="H43" i="35" s="1"/>
  <c r="I43" i="35" s="1"/>
  <c r="J43" i="35" s="1"/>
  <c r="K43" i="35" s="1"/>
  <c r="L43" i="35" s="1"/>
  <c r="M43" i="35" s="1"/>
  <c r="N43" i="35" s="1"/>
  <c r="O43" i="35" s="1"/>
  <c r="P43" i="35" s="1"/>
  <c r="Q43" i="35" s="1"/>
  <c r="R43" i="35" s="1"/>
  <c r="S43" i="35" s="1"/>
  <c r="T43" i="35" s="1"/>
  <c r="U43" i="35" s="1"/>
  <c r="V43" i="35" s="1"/>
  <c r="W43" i="35" s="1"/>
  <c r="X43" i="35" s="1"/>
  <c r="Y43" i="35" s="1"/>
  <c r="Z43" i="35" s="1"/>
  <c r="AA43" i="35" s="1"/>
  <c r="G42" i="35"/>
  <c r="H42" i="35" s="1"/>
  <c r="I42" i="35" s="1"/>
  <c r="J42" i="35" s="1"/>
  <c r="K42" i="35" s="1"/>
  <c r="L42" i="35" s="1"/>
  <c r="M42" i="35" s="1"/>
  <c r="N42" i="35" s="1"/>
  <c r="O42" i="35" s="1"/>
  <c r="P42" i="35" s="1"/>
  <c r="Q42" i="35" s="1"/>
  <c r="R42" i="35" s="1"/>
  <c r="S42" i="35" s="1"/>
  <c r="T42" i="35" s="1"/>
  <c r="U42" i="35" s="1"/>
  <c r="V42" i="35" s="1"/>
  <c r="W42" i="35" s="1"/>
  <c r="X42" i="35" s="1"/>
  <c r="Y42" i="35" s="1"/>
  <c r="Z42" i="35" s="1"/>
  <c r="AA42" i="35" s="1"/>
  <c r="G41" i="35"/>
  <c r="H41" i="35" s="1"/>
  <c r="G53" i="34"/>
  <c r="H53" i="34" s="1"/>
  <c r="I53" i="34" s="1"/>
  <c r="J53" i="34" s="1"/>
  <c r="K53" i="34" s="1"/>
  <c r="L53" i="34" s="1"/>
  <c r="M53" i="34" s="1"/>
  <c r="N53" i="34" s="1"/>
  <c r="O53" i="34" s="1"/>
  <c r="P53" i="34" s="1"/>
  <c r="Q53" i="34" s="1"/>
  <c r="R53" i="34" s="1"/>
  <c r="S53" i="34" s="1"/>
  <c r="T53" i="34" s="1"/>
  <c r="U53" i="34" s="1"/>
  <c r="V53" i="34" s="1"/>
  <c r="W53" i="34" s="1"/>
  <c r="X53" i="34" s="1"/>
  <c r="Y53" i="34" s="1"/>
  <c r="Z53" i="34" s="1"/>
  <c r="AA53" i="34" s="1"/>
  <c r="G52" i="34"/>
  <c r="H52" i="34" s="1"/>
  <c r="I52" i="34" s="1"/>
  <c r="J52" i="34" s="1"/>
  <c r="K52" i="34" s="1"/>
  <c r="L52" i="34" s="1"/>
  <c r="M52" i="34" s="1"/>
  <c r="N52" i="34" s="1"/>
  <c r="O52" i="34" s="1"/>
  <c r="P52" i="34" s="1"/>
  <c r="Q52" i="34" s="1"/>
  <c r="R52" i="34" s="1"/>
  <c r="S52" i="34" s="1"/>
  <c r="T52" i="34" s="1"/>
  <c r="U52" i="34" s="1"/>
  <c r="V52" i="34" s="1"/>
  <c r="W52" i="34" s="1"/>
  <c r="X52" i="34" s="1"/>
  <c r="Y52" i="34" s="1"/>
  <c r="Z52" i="34" s="1"/>
  <c r="AA52" i="34" s="1"/>
  <c r="G51" i="34"/>
  <c r="H51" i="34" s="1"/>
  <c r="I51" i="34" s="1"/>
  <c r="J51" i="34" s="1"/>
  <c r="K51" i="34" s="1"/>
  <c r="L51" i="34" s="1"/>
  <c r="M51" i="34" s="1"/>
  <c r="N51" i="34" s="1"/>
  <c r="O51" i="34" s="1"/>
  <c r="P51" i="34" s="1"/>
  <c r="Q51" i="34" s="1"/>
  <c r="R51" i="34" s="1"/>
  <c r="S51" i="34" s="1"/>
  <c r="T51" i="34" s="1"/>
  <c r="U51" i="34" s="1"/>
  <c r="V51" i="34" s="1"/>
  <c r="W51" i="34" s="1"/>
  <c r="X51" i="34" s="1"/>
  <c r="Y51" i="34" s="1"/>
  <c r="Z51" i="34" s="1"/>
  <c r="AA51" i="34" s="1"/>
  <c r="G50" i="34"/>
  <c r="H50" i="34" s="1"/>
  <c r="I50" i="34" s="1"/>
  <c r="J50" i="34" s="1"/>
  <c r="K50" i="34" s="1"/>
  <c r="L50" i="34" s="1"/>
  <c r="M50" i="34" s="1"/>
  <c r="N50" i="34" s="1"/>
  <c r="O50" i="34" s="1"/>
  <c r="P50" i="34" s="1"/>
  <c r="Q50" i="34" s="1"/>
  <c r="R50" i="34" s="1"/>
  <c r="S50" i="34" s="1"/>
  <c r="T50" i="34" s="1"/>
  <c r="U50" i="34" s="1"/>
  <c r="V50" i="34" s="1"/>
  <c r="W50" i="34" s="1"/>
  <c r="X50" i="34" s="1"/>
  <c r="Y50" i="34" s="1"/>
  <c r="Z50" i="34" s="1"/>
  <c r="AA50" i="34" s="1"/>
  <c r="G49" i="34"/>
  <c r="H49" i="34" s="1"/>
  <c r="I49" i="34" s="1"/>
  <c r="J49" i="34" s="1"/>
  <c r="K49" i="34" s="1"/>
  <c r="L49" i="34" s="1"/>
  <c r="M49" i="34" s="1"/>
  <c r="N49" i="34" s="1"/>
  <c r="O49" i="34" s="1"/>
  <c r="P49" i="34" s="1"/>
  <c r="Q49" i="34" s="1"/>
  <c r="R49" i="34" s="1"/>
  <c r="S49" i="34" s="1"/>
  <c r="T49" i="34" s="1"/>
  <c r="U49" i="34" s="1"/>
  <c r="V49" i="34" s="1"/>
  <c r="W49" i="34" s="1"/>
  <c r="X49" i="34" s="1"/>
  <c r="Y49" i="34" s="1"/>
  <c r="Z49" i="34" s="1"/>
  <c r="AA49" i="34" s="1"/>
  <c r="G48" i="34"/>
  <c r="H48" i="34" s="1"/>
  <c r="I48" i="34" s="1"/>
  <c r="J48" i="34" s="1"/>
  <c r="K48" i="34" s="1"/>
  <c r="L48" i="34" s="1"/>
  <c r="M48" i="34" s="1"/>
  <c r="N48" i="34" s="1"/>
  <c r="O48" i="34" s="1"/>
  <c r="P48" i="34" s="1"/>
  <c r="Q48" i="34" s="1"/>
  <c r="R48" i="34" s="1"/>
  <c r="S48" i="34" s="1"/>
  <c r="T48" i="34" s="1"/>
  <c r="U48" i="34" s="1"/>
  <c r="V48" i="34" s="1"/>
  <c r="W48" i="34" s="1"/>
  <c r="X48" i="34" s="1"/>
  <c r="Y48" i="34" s="1"/>
  <c r="Z48" i="34" s="1"/>
  <c r="AA48" i="34" s="1"/>
  <c r="G47" i="34"/>
  <c r="H47" i="34" s="1"/>
  <c r="I47" i="34" s="1"/>
  <c r="J47" i="34" s="1"/>
  <c r="K47" i="34" s="1"/>
  <c r="L47" i="34" s="1"/>
  <c r="M47" i="34" s="1"/>
  <c r="N47" i="34" s="1"/>
  <c r="O47" i="34" s="1"/>
  <c r="P47" i="34" s="1"/>
  <c r="Q47" i="34" s="1"/>
  <c r="R47" i="34" s="1"/>
  <c r="S47" i="34" s="1"/>
  <c r="T47" i="34" s="1"/>
  <c r="U47" i="34" s="1"/>
  <c r="V47" i="34" s="1"/>
  <c r="W47" i="34" s="1"/>
  <c r="X47" i="34" s="1"/>
  <c r="Y47" i="34" s="1"/>
  <c r="Z47" i="34" s="1"/>
  <c r="AA47" i="34" s="1"/>
  <c r="G46" i="34"/>
  <c r="H46" i="34" s="1"/>
  <c r="I46" i="34" s="1"/>
  <c r="J46" i="34" s="1"/>
  <c r="K46" i="34" s="1"/>
  <c r="L46" i="34" s="1"/>
  <c r="M46" i="34" s="1"/>
  <c r="N46" i="34" s="1"/>
  <c r="O46" i="34" s="1"/>
  <c r="P46" i="34" s="1"/>
  <c r="Q46" i="34" s="1"/>
  <c r="R46" i="34" s="1"/>
  <c r="S46" i="34" s="1"/>
  <c r="T46" i="34" s="1"/>
  <c r="U46" i="34" s="1"/>
  <c r="V46" i="34" s="1"/>
  <c r="W46" i="34" s="1"/>
  <c r="X46" i="34" s="1"/>
  <c r="Y46" i="34" s="1"/>
  <c r="Z46" i="34" s="1"/>
  <c r="AA46" i="34" s="1"/>
  <c r="G45" i="34"/>
  <c r="H45" i="34" s="1"/>
  <c r="I45" i="34" s="1"/>
  <c r="J45" i="34" s="1"/>
  <c r="K45" i="34" s="1"/>
  <c r="L45" i="34" s="1"/>
  <c r="M45" i="34" s="1"/>
  <c r="N45" i="34" s="1"/>
  <c r="O45" i="34" s="1"/>
  <c r="P45" i="34" s="1"/>
  <c r="Q45" i="34" s="1"/>
  <c r="R45" i="34" s="1"/>
  <c r="S45" i="34" s="1"/>
  <c r="T45" i="34" s="1"/>
  <c r="U45" i="34" s="1"/>
  <c r="V45" i="34" s="1"/>
  <c r="W45" i="34" s="1"/>
  <c r="X45" i="34" s="1"/>
  <c r="Y45" i="34" s="1"/>
  <c r="Z45" i="34" s="1"/>
  <c r="AA45" i="34" s="1"/>
  <c r="G44" i="34"/>
  <c r="H44" i="34" s="1"/>
  <c r="I44" i="34" s="1"/>
  <c r="J44" i="34" s="1"/>
  <c r="K44" i="34" s="1"/>
  <c r="L44" i="34" s="1"/>
  <c r="M44" i="34" s="1"/>
  <c r="N44" i="34" s="1"/>
  <c r="O44" i="34" s="1"/>
  <c r="P44" i="34" s="1"/>
  <c r="Q44" i="34" s="1"/>
  <c r="R44" i="34" s="1"/>
  <c r="S44" i="34" s="1"/>
  <c r="T44" i="34" s="1"/>
  <c r="U44" i="34" s="1"/>
  <c r="V44" i="34" s="1"/>
  <c r="W44" i="34" s="1"/>
  <c r="X44" i="34" s="1"/>
  <c r="Y44" i="34" s="1"/>
  <c r="Z44" i="34" s="1"/>
  <c r="AA44" i="34" s="1"/>
  <c r="G43" i="34"/>
  <c r="H43" i="34" s="1"/>
  <c r="I43" i="34" s="1"/>
  <c r="J43" i="34" s="1"/>
  <c r="K43" i="34" s="1"/>
  <c r="L43" i="34" s="1"/>
  <c r="M43" i="34" s="1"/>
  <c r="N43" i="34" s="1"/>
  <c r="O43" i="34" s="1"/>
  <c r="P43" i="34" s="1"/>
  <c r="Q43" i="34" s="1"/>
  <c r="R43" i="34" s="1"/>
  <c r="S43" i="34" s="1"/>
  <c r="T43" i="34" s="1"/>
  <c r="U43" i="34" s="1"/>
  <c r="V43" i="34" s="1"/>
  <c r="W43" i="34" s="1"/>
  <c r="X43" i="34" s="1"/>
  <c r="Y43" i="34" s="1"/>
  <c r="Z43" i="34" s="1"/>
  <c r="AA43" i="34" s="1"/>
  <c r="G42" i="34"/>
  <c r="H42" i="34" s="1"/>
  <c r="I42" i="34" s="1"/>
  <c r="J42" i="34" s="1"/>
  <c r="K42" i="34" s="1"/>
  <c r="L42" i="34" s="1"/>
  <c r="M42" i="34" s="1"/>
  <c r="N42" i="34" s="1"/>
  <c r="O42" i="34" s="1"/>
  <c r="P42" i="34" s="1"/>
  <c r="Q42" i="34" s="1"/>
  <c r="R42" i="34" s="1"/>
  <c r="S42" i="34" s="1"/>
  <c r="T42" i="34" s="1"/>
  <c r="U42" i="34" s="1"/>
  <c r="V42" i="34" s="1"/>
  <c r="W42" i="34" s="1"/>
  <c r="X42" i="34" s="1"/>
  <c r="Y42" i="34" s="1"/>
  <c r="Z42" i="34" s="1"/>
  <c r="AA42" i="34" s="1"/>
  <c r="G41" i="34"/>
  <c r="G53" i="33"/>
  <c r="H53" i="33"/>
  <c r="I53" i="33" s="1"/>
  <c r="J53" i="33" s="1"/>
  <c r="K53" i="33" s="1"/>
  <c r="L53" i="33" s="1"/>
  <c r="M53" i="33" s="1"/>
  <c r="N53" i="33" s="1"/>
  <c r="O53" i="33" s="1"/>
  <c r="P53" i="33" s="1"/>
  <c r="Q53" i="33" s="1"/>
  <c r="R53" i="33" s="1"/>
  <c r="S53" i="33" s="1"/>
  <c r="T53" i="33" s="1"/>
  <c r="U53" i="33" s="1"/>
  <c r="V53" i="33" s="1"/>
  <c r="W53" i="33" s="1"/>
  <c r="X53" i="33" s="1"/>
  <c r="Y53" i="33" s="1"/>
  <c r="Z53" i="33" s="1"/>
  <c r="AA53" i="33" s="1"/>
  <c r="G52" i="33"/>
  <c r="H52" i="33"/>
  <c r="I52" i="33" s="1"/>
  <c r="J52" i="33" s="1"/>
  <c r="K52" i="33" s="1"/>
  <c r="L52" i="33" s="1"/>
  <c r="M52" i="33" s="1"/>
  <c r="N52" i="33" s="1"/>
  <c r="O52" i="33" s="1"/>
  <c r="P52" i="33" s="1"/>
  <c r="Q52" i="33" s="1"/>
  <c r="R52" i="33" s="1"/>
  <c r="S52" i="33" s="1"/>
  <c r="T52" i="33" s="1"/>
  <c r="U52" i="33" s="1"/>
  <c r="V52" i="33" s="1"/>
  <c r="W52" i="33" s="1"/>
  <c r="X52" i="33" s="1"/>
  <c r="Y52" i="33" s="1"/>
  <c r="Z52" i="33" s="1"/>
  <c r="AA52" i="33" s="1"/>
  <c r="G51" i="33"/>
  <c r="H51" i="33" s="1"/>
  <c r="I51" i="33" s="1"/>
  <c r="J51" i="33" s="1"/>
  <c r="K51" i="33" s="1"/>
  <c r="L51" i="33" s="1"/>
  <c r="M51" i="33" s="1"/>
  <c r="N51" i="33" s="1"/>
  <c r="O51" i="33" s="1"/>
  <c r="P51" i="33" s="1"/>
  <c r="Q51" i="33" s="1"/>
  <c r="R51" i="33" s="1"/>
  <c r="S51" i="33" s="1"/>
  <c r="T51" i="33" s="1"/>
  <c r="U51" i="33" s="1"/>
  <c r="V51" i="33" s="1"/>
  <c r="W51" i="33" s="1"/>
  <c r="X51" i="33" s="1"/>
  <c r="Y51" i="33" s="1"/>
  <c r="Z51" i="33" s="1"/>
  <c r="AA51" i="33" s="1"/>
  <c r="G50" i="33"/>
  <c r="H50" i="33" s="1"/>
  <c r="I50" i="33" s="1"/>
  <c r="J50" i="33" s="1"/>
  <c r="K50" i="33" s="1"/>
  <c r="L50" i="33" s="1"/>
  <c r="M50" i="33" s="1"/>
  <c r="N50" i="33" s="1"/>
  <c r="O50" i="33" s="1"/>
  <c r="P50" i="33" s="1"/>
  <c r="Q50" i="33" s="1"/>
  <c r="R50" i="33" s="1"/>
  <c r="S50" i="33" s="1"/>
  <c r="T50" i="33" s="1"/>
  <c r="U50" i="33" s="1"/>
  <c r="V50" i="33" s="1"/>
  <c r="W50" i="33" s="1"/>
  <c r="X50" i="33" s="1"/>
  <c r="Y50" i="33" s="1"/>
  <c r="Z50" i="33" s="1"/>
  <c r="AA50" i="33" s="1"/>
  <c r="G49" i="33"/>
  <c r="H49" i="33" s="1"/>
  <c r="I49" i="33" s="1"/>
  <c r="J49" i="33" s="1"/>
  <c r="K49" i="33" s="1"/>
  <c r="L49" i="33" s="1"/>
  <c r="M49" i="33" s="1"/>
  <c r="N49" i="33" s="1"/>
  <c r="O49" i="33" s="1"/>
  <c r="P49" i="33" s="1"/>
  <c r="Q49" i="33" s="1"/>
  <c r="R49" i="33" s="1"/>
  <c r="S49" i="33" s="1"/>
  <c r="T49" i="33" s="1"/>
  <c r="U49" i="33" s="1"/>
  <c r="V49" i="33" s="1"/>
  <c r="W49" i="33" s="1"/>
  <c r="X49" i="33" s="1"/>
  <c r="Y49" i="33" s="1"/>
  <c r="Z49" i="33" s="1"/>
  <c r="AA49" i="33" s="1"/>
  <c r="G48" i="33"/>
  <c r="H48" i="33" s="1"/>
  <c r="I48" i="33" s="1"/>
  <c r="J48" i="33" s="1"/>
  <c r="K48" i="33" s="1"/>
  <c r="L48" i="33" s="1"/>
  <c r="M48" i="33" s="1"/>
  <c r="N48" i="33" s="1"/>
  <c r="O48" i="33" s="1"/>
  <c r="P48" i="33" s="1"/>
  <c r="Q48" i="33" s="1"/>
  <c r="R48" i="33" s="1"/>
  <c r="S48" i="33" s="1"/>
  <c r="T48" i="33" s="1"/>
  <c r="U48" i="33" s="1"/>
  <c r="V48" i="33" s="1"/>
  <c r="W48" i="33" s="1"/>
  <c r="X48" i="33" s="1"/>
  <c r="Y48" i="33" s="1"/>
  <c r="Z48" i="33" s="1"/>
  <c r="AA48" i="33" s="1"/>
  <c r="G47" i="33"/>
  <c r="H47" i="33" s="1"/>
  <c r="I47" i="33" s="1"/>
  <c r="J47" i="33" s="1"/>
  <c r="K47" i="33" s="1"/>
  <c r="L47" i="33" s="1"/>
  <c r="M47" i="33" s="1"/>
  <c r="N47" i="33" s="1"/>
  <c r="O47" i="33" s="1"/>
  <c r="P47" i="33" s="1"/>
  <c r="Q47" i="33" s="1"/>
  <c r="R47" i="33" s="1"/>
  <c r="S47" i="33" s="1"/>
  <c r="T47" i="33" s="1"/>
  <c r="U47" i="33" s="1"/>
  <c r="V47" i="33" s="1"/>
  <c r="W47" i="33" s="1"/>
  <c r="X47" i="33" s="1"/>
  <c r="Y47" i="33" s="1"/>
  <c r="Z47" i="33" s="1"/>
  <c r="AA47" i="33" s="1"/>
  <c r="G46" i="33"/>
  <c r="H46" i="33" s="1"/>
  <c r="I46" i="33" s="1"/>
  <c r="J46" i="33" s="1"/>
  <c r="K46" i="33" s="1"/>
  <c r="L46" i="33" s="1"/>
  <c r="M46" i="33" s="1"/>
  <c r="N46" i="33" s="1"/>
  <c r="O46" i="33" s="1"/>
  <c r="P46" i="33" s="1"/>
  <c r="Q46" i="33" s="1"/>
  <c r="R46" i="33" s="1"/>
  <c r="S46" i="33" s="1"/>
  <c r="T46" i="33" s="1"/>
  <c r="U46" i="33" s="1"/>
  <c r="V46" i="33" s="1"/>
  <c r="W46" i="33" s="1"/>
  <c r="X46" i="33" s="1"/>
  <c r="Y46" i="33" s="1"/>
  <c r="Z46" i="33" s="1"/>
  <c r="AA46" i="33" s="1"/>
  <c r="G45" i="33"/>
  <c r="H45" i="33" s="1"/>
  <c r="I45" i="33" s="1"/>
  <c r="J45" i="33" s="1"/>
  <c r="K45" i="33" s="1"/>
  <c r="L45" i="33" s="1"/>
  <c r="M45" i="33" s="1"/>
  <c r="N45" i="33" s="1"/>
  <c r="O45" i="33" s="1"/>
  <c r="P45" i="33" s="1"/>
  <c r="Q45" i="33" s="1"/>
  <c r="R45" i="33" s="1"/>
  <c r="S45" i="33" s="1"/>
  <c r="T45" i="33" s="1"/>
  <c r="U45" i="33" s="1"/>
  <c r="V45" i="33" s="1"/>
  <c r="W45" i="33" s="1"/>
  <c r="X45" i="33" s="1"/>
  <c r="Y45" i="33" s="1"/>
  <c r="Z45" i="33" s="1"/>
  <c r="AA45" i="33" s="1"/>
  <c r="G44" i="33"/>
  <c r="H44" i="33"/>
  <c r="I44" i="33" s="1"/>
  <c r="J44" i="33" s="1"/>
  <c r="K44" i="33" s="1"/>
  <c r="L44" i="33" s="1"/>
  <c r="M44" i="33" s="1"/>
  <c r="N44" i="33" s="1"/>
  <c r="O44" i="33" s="1"/>
  <c r="P44" i="33" s="1"/>
  <c r="Q44" i="33" s="1"/>
  <c r="R44" i="33" s="1"/>
  <c r="S44" i="33" s="1"/>
  <c r="T44" i="33" s="1"/>
  <c r="U44" i="33" s="1"/>
  <c r="V44" i="33" s="1"/>
  <c r="W44" i="33" s="1"/>
  <c r="X44" i="33" s="1"/>
  <c r="Y44" i="33" s="1"/>
  <c r="Z44" i="33" s="1"/>
  <c r="AA44" i="33" s="1"/>
  <c r="G43" i="33"/>
  <c r="H43" i="33" s="1"/>
  <c r="I43" i="33" s="1"/>
  <c r="J43" i="33" s="1"/>
  <c r="K43" i="33" s="1"/>
  <c r="L43" i="33" s="1"/>
  <c r="M43" i="33" s="1"/>
  <c r="N43" i="33" s="1"/>
  <c r="O43" i="33" s="1"/>
  <c r="P43" i="33" s="1"/>
  <c r="Q43" i="33" s="1"/>
  <c r="R43" i="33" s="1"/>
  <c r="S43" i="33" s="1"/>
  <c r="T43" i="33" s="1"/>
  <c r="U43" i="33" s="1"/>
  <c r="V43" i="33" s="1"/>
  <c r="W43" i="33" s="1"/>
  <c r="X43" i="33" s="1"/>
  <c r="Y43" i="33" s="1"/>
  <c r="Z43" i="33" s="1"/>
  <c r="AA43" i="33" s="1"/>
  <c r="G42" i="33"/>
  <c r="H42" i="33" s="1"/>
  <c r="I42" i="33" s="1"/>
  <c r="J42" i="33" s="1"/>
  <c r="K42" i="33" s="1"/>
  <c r="L42" i="33" s="1"/>
  <c r="M42" i="33" s="1"/>
  <c r="N42" i="33" s="1"/>
  <c r="O42" i="33" s="1"/>
  <c r="P42" i="33" s="1"/>
  <c r="Q42" i="33" s="1"/>
  <c r="R42" i="33" s="1"/>
  <c r="S42" i="33" s="1"/>
  <c r="T42" i="33" s="1"/>
  <c r="U42" i="33" s="1"/>
  <c r="V42" i="33" s="1"/>
  <c r="W42" i="33" s="1"/>
  <c r="X42" i="33" s="1"/>
  <c r="Y42" i="33" s="1"/>
  <c r="Z42" i="33" s="1"/>
  <c r="AA42" i="33" s="1"/>
  <c r="G41" i="33"/>
  <c r="H41" i="33" s="1"/>
  <c r="G45" i="32"/>
  <c r="H45" i="32"/>
  <c r="I45" i="32" s="1"/>
  <c r="J45" i="32" s="1"/>
  <c r="K45" i="32" s="1"/>
  <c r="L45" i="32" s="1"/>
  <c r="M45" i="32" s="1"/>
  <c r="N45" i="32" s="1"/>
  <c r="O45" i="32" s="1"/>
  <c r="P45" i="32" s="1"/>
  <c r="Q45" i="32" s="1"/>
  <c r="R45" i="32" s="1"/>
  <c r="S45" i="32" s="1"/>
  <c r="T45" i="32" s="1"/>
  <c r="U45" i="32" s="1"/>
  <c r="V45" i="32" s="1"/>
  <c r="W45" i="32" s="1"/>
  <c r="X45" i="32" s="1"/>
  <c r="Y45" i="32" s="1"/>
  <c r="Z45" i="32" s="1"/>
  <c r="AA45" i="32" s="1"/>
  <c r="G44" i="32"/>
  <c r="H44" i="32" s="1"/>
  <c r="I44" i="32" s="1"/>
  <c r="J44" i="32" s="1"/>
  <c r="K44" i="32" s="1"/>
  <c r="L44" i="32" s="1"/>
  <c r="M44" i="32" s="1"/>
  <c r="N44" i="32" s="1"/>
  <c r="O44" i="32" s="1"/>
  <c r="P44" i="32" s="1"/>
  <c r="Q44" i="32" s="1"/>
  <c r="R44" i="32" s="1"/>
  <c r="S44" i="32" s="1"/>
  <c r="T44" i="32" s="1"/>
  <c r="U44" i="32" s="1"/>
  <c r="V44" i="32" s="1"/>
  <c r="W44" i="32" s="1"/>
  <c r="X44" i="32" s="1"/>
  <c r="Y44" i="32" s="1"/>
  <c r="Z44" i="32" s="1"/>
  <c r="AA44" i="32" s="1"/>
  <c r="G43" i="32"/>
  <c r="H43" i="32" s="1"/>
  <c r="I43" i="32" s="1"/>
  <c r="J43" i="32" s="1"/>
  <c r="K43" i="32" s="1"/>
  <c r="L43" i="32" s="1"/>
  <c r="M43" i="32" s="1"/>
  <c r="N43" i="32" s="1"/>
  <c r="O43" i="32" s="1"/>
  <c r="P43" i="32" s="1"/>
  <c r="Q43" i="32" s="1"/>
  <c r="R43" i="32" s="1"/>
  <c r="S43" i="32" s="1"/>
  <c r="T43" i="32" s="1"/>
  <c r="U43" i="32" s="1"/>
  <c r="V43" i="32" s="1"/>
  <c r="W43" i="32" s="1"/>
  <c r="X43" i="32" s="1"/>
  <c r="Y43" i="32" s="1"/>
  <c r="Z43" i="32" s="1"/>
  <c r="AA43" i="32" s="1"/>
  <c r="G42" i="32"/>
  <c r="H42" i="32" s="1"/>
  <c r="I42" i="32" s="1"/>
  <c r="J42" i="32" s="1"/>
  <c r="K42" i="32" s="1"/>
  <c r="L42" i="32" s="1"/>
  <c r="M42" i="32" s="1"/>
  <c r="N42" i="32" s="1"/>
  <c r="O42" i="32" s="1"/>
  <c r="P42" i="32" s="1"/>
  <c r="Q42" i="32" s="1"/>
  <c r="R42" i="32" s="1"/>
  <c r="S42" i="32" s="1"/>
  <c r="T42" i="32" s="1"/>
  <c r="U42" i="32" s="1"/>
  <c r="V42" i="32" s="1"/>
  <c r="W42" i="32" s="1"/>
  <c r="X42" i="32" s="1"/>
  <c r="Y42" i="32" s="1"/>
  <c r="Z42" i="32" s="1"/>
  <c r="AA42" i="32" s="1"/>
  <c r="G41" i="32"/>
  <c r="H41" i="32" s="1"/>
  <c r="I41" i="32" s="1"/>
  <c r="J41" i="32" s="1"/>
  <c r="K41" i="32" s="1"/>
  <c r="L41" i="32" s="1"/>
  <c r="M41" i="32" s="1"/>
  <c r="N41" i="32" s="1"/>
  <c r="O41" i="32" s="1"/>
  <c r="P41" i="32" s="1"/>
  <c r="Q41" i="32" s="1"/>
  <c r="R41" i="32" s="1"/>
  <c r="S41" i="32" s="1"/>
  <c r="T41" i="32" s="1"/>
  <c r="U41" i="32" s="1"/>
  <c r="V41" i="32" s="1"/>
  <c r="W41" i="32" s="1"/>
  <c r="X41" i="32" s="1"/>
  <c r="Y41" i="32" s="1"/>
  <c r="Z41" i="32" s="1"/>
  <c r="AA41" i="32" s="1"/>
  <c r="G40" i="32"/>
  <c r="H40" i="32" s="1"/>
  <c r="I40" i="32" s="1"/>
  <c r="J40" i="32" s="1"/>
  <c r="K40" i="32" s="1"/>
  <c r="L40" i="32" s="1"/>
  <c r="M40" i="32" s="1"/>
  <c r="N40" i="32" s="1"/>
  <c r="O40" i="32" s="1"/>
  <c r="P40" i="32" s="1"/>
  <c r="Q40" i="32" s="1"/>
  <c r="R40" i="32" s="1"/>
  <c r="S40" i="32" s="1"/>
  <c r="T40" i="32" s="1"/>
  <c r="U40" i="32" s="1"/>
  <c r="V40" i="32" s="1"/>
  <c r="W40" i="32" s="1"/>
  <c r="X40" i="32" s="1"/>
  <c r="Y40" i="32" s="1"/>
  <c r="Z40" i="32" s="1"/>
  <c r="AA40" i="32" s="1"/>
  <c r="G39" i="32"/>
  <c r="H39" i="32" s="1"/>
  <c r="I39" i="32" s="1"/>
  <c r="J39" i="32" s="1"/>
  <c r="K39" i="32" s="1"/>
  <c r="L39" i="32" s="1"/>
  <c r="M39" i="32" s="1"/>
  <c r="N39" i="32" s="1"/>
  <c r="O39" i="32" s="1"/>
  <c r="P39" i="32" s="1"/>
  <c r="Q39" i="32" s="1"/>
  <c r="R39" i="32" s="1"/>
  <c r="S39" i="32" s="1"/>
  <c r="T39" i="32" s="1"/>
  <c r="U39" i="32" s="1"/>
  <c r="V39" i="32" s="1"/>
  <c r="W39" i="32" s="1"/>
  <c r="X39" i="32" s="1"/>
  <c r="Y39" i="32" s="1"/>
  <c r="Z39" i="32" s="1"/>
  <c r="AA39" i="32" s="1"/>
  <c r="G38" i="32"/>
  <c r="H38" i="32"/>
  <c r="I38" i="32" s="1"/>
  <c r="J38" i="32" s="1"/>
  <c r="K38" i="32" s="1"/>
  <c r="L38" i="32" s="1"/>
  <c r="M38" i="32" s="1"/>
  <c r="N38" i="32" s="1"/>
  <c r="O38" i="32" s="1"/>
  <c r="P38" i="32" s="1"/>
  <c r="Q38" i="32" s="1"/>
  <c r="R38" i="32" s="1"/>
  <c r="S38" i="32" s="1"/>
  <c r="T38" i="32" s="1"/>
  <c r="U38" i="32" s="1"/>
  <c r="V38" i="32" s="1"/>
  <c r="W38" i="32" s="1"/>
  <c r="X38" i="32" s="1"/>
  <c r="Y38" i="32" s="1"/>
  <c r="Z38" i="32" s="1"/>
  <c r="AA38" i="32" s="1"/>
  <c r="G37" i="32"/>
  <c r="H37" i="32" s="1"/>
  <c r="I37" i="32" s="1"/>
  <c r="J37" i="32" s="1"/>
  <c r="K37" i="32" s="1"/>
  <c r="L37" i="32" s="1"/>
  <c r="M37" i="32" s="1"/>
  <c r="N37" i="32" s="1"/>
  <c r="O37" i="32" s="1"/>
  <c r="P37" i="32" s="1"/>
  <c r="Q37" i="32" s="1"/>
  <c r="R37" i="32" s="1"/>
  <c r="S37" i="32" s="1"/>
  <c r="T37" i="32" s="1"/>
  <c r="U37" i="32" s="1"/>
  <c r="V37" i="32" s="1"/>
  <c r="W37" i="32" s="1"/>
  <c r="X37" i="32" s="1"/>
  <c r="Y37" i="32" s="1"/>
  <c r="Z37" i="32" s="1"/>
  <c r="AA37" i="32" s="1"/>
  <c r="G36" i="32"/>
  <c r="H36" i="32" s="1"/>
  <c r="I36" i="32" s="1"/>
  <c r="J36" i="32" s="1"/>
  <c r="K36" i="32" s="1"/>
  <c r="L36" i="32" s="1"/>
  <c r="M36" i="32" s="1"/>
  <c r="N36" i="32" s="1"/>
  <c r="O36" i="32" s="1"/>
  <c r="P36" i="32" s="1"/>
  <c r="Q36" i="32" s="1"/>
  <c r="R36" i="32" s="1"/>
  <c r="S36" i="32" s="1"/>
  <c r="T36" i="32" s="1"/>
  <c r="U36" i="32" s="1"/>
  <c r="V36" i="32" s="1"/>
  <c r="W36" i="32" s="1"/>
  <c r="X36" i="32" s="1"/>
  <c r="Y36" i="32" s="1"/>
  <c r="Z36" i="32" s="1"/>
  <c r="AA36" i="32" s="1"/>
  <c r="G35" i="32"/>
  <c r="H35" i="32" s="1"/>
  <c r="G53" i="31"/>
  <c r="H53" i="31"/>
  <c r="I53" i="31" s="1"/>
  <c r="J53" i="31" s="1"/>
  <c r="K53" i="31" s="1"/>
  <c r="L53" i="31" s="1"/>
  <c r="M53" i="31" s="1"/>
  <c r="N53" i="31" s="1"/>
  <c r="O53" i="31" s="1"/>
  <c r="P53" i="31" s="1"/>
  <c r="Q53" i="31" s="1"/>
  <c r="R53" i="31" s="1"/>
  <c r="S53" i="31" s="1"/>
  <c r="T53" i="31" s="1"/>
  <c r="U53" i="31" s="1"/>
  <c r="V53" i="31" s="1"/>
  <c r="W53" i="31" s="1"/>
  <c r="X53" i="31" s="1"/>
  <c r="Y53" i="31" s="1"/>
  <c r="Z53" i="31" s="1"/>
  <c r="AA53" i="31" s="1"/>
  <c r="G52" i="31"/>
  <c r="H52" i="31" s="1"/>
  <c r="I52" i="31" s="1"/>
  <c r="J52" i="31" s="1"/>
  <c r="K52" i="31" s="1"/>
  <c r="L52" i="31" s="1"/>
  <c r="M52" i="31" s="1"/>
  <c r="N52" i="31" s="1"/>
  <c r="O52" i="31" s="1"/>
  <c r="P52" i="31" s="1"/>
  <c r="Q52" i="31" s="1"/>
  <c r="R52" i="31" s="1"/>
  <c r="S52" i="31" s="1"/>
  <c r="T52" i="31" s="1"/>
  <c r="U52" i="31" s="1"/>
  <c r="V52" i="31" s="1"/>
  <c r="W52" i="31" s="1"/>
  <c r="X52" i="31" s="1"/>
  <c r="Y52" i="31" s="1"/>
  <c r="Z52" i="31" s="1"/>
  <c r="AA52" i="31" s="1"/>
  <c r="G51" i="31"/>
  <c r="H51" i="31" s="1"/>
  <c r="I51" i="31" s="1"/>
  <c r="J51" i="31" s="1"/>
  <c r="K51" i="31" s="1"/>
  <c r="L51" i="31" s="1"/>
  <c r="M51" i="31" s="1"/>
  <c r="N51" i="31" s="1"/>
  <c r="O51" i="31" s="1"/>
  <c r="P51" i="31" s="1"/>
  <c r="Q51" i="31" s="1"/>
  <c r="R51" i="31" s="1"/>
  <c r="S51" i="31" s="1"/>
  <c r="T51" i="31" s="1"/>
  <c r="U51" i="31" s="1"/>
  <c r="V51" i="31" s="1"/>
  <c r="W51" i="31" s="1"/>
  <c r="X51" i="31" s="1"/>
  <c r="Y51" i="31" s="1"/>
  <c r="Z51" i="31" s="1"/>
  <c r="AA51" i="31" s="1"/>
  <c r="G50" i="31"/>
  <c r="H50" i="31" s="1"/>
  <c r="I50" i="31" s="1"/>
  <c r="J50" i="31" s="1"/>
  <c r="K50" i="31" s="1"/>
  <c r="L50" i="31" s="1"/>
  <c r="M50" i="31" s="1"/>
  <c r="N50" i="31" s="1"/>
  <c r="O50" i="31" s="1"/>
  <c r="P50" i="31" s="1"/>
  <c r="Q50" i="31" s="1"/>
  <c r="R50" i="31" s="1"/>
  <c r="S50" i="31" s="1"/>
  <c r="T50" i="31" s="1"/>
  <c r="U50" i="31" s="1"/>
  <c r="V50" i="31" s="1"/>
  <c r="W50" i="31" s="1"/>
  <c r="X50" i="31" s="1"/>
  <c r="Y50" i="31" s="1"/>
  <c r="Z50" i="31" s="1"/>
  <c r="AA50" i="31" s="1"/>
  <c r="G49" i="31"/>
  <c r="H49" i="31" s="1"/>
  <c r="I49" i="31" s="1"/>
  <c r="J49" i="31" s="1"/>
  <c r="K49" i="31" s="1"/>
  <c r="L49" i="31" s="1"/>
  <c r="M49" i="31" s="1"/>
  <c r="N49" i="31" s="1"/>
  <c r="O49" i="31" s="1"/>
  <c r="P49" i="31" s="1"/>
  <c r="Q49" i="31" s="1"/>
  <c r="R49" i="31" s="1"/>
  <c r="S49" i="31" s="1"/>
  <c r="T49" i="31" s="1"/>
  <c r="U49" i="31" s="1"/>
  <c r="V49" i="31" s="1"/>
  <c r="W49" i="31" s="1"/>
  <c r="X49" i="31" s="1"/>
  <c r="Y49" i="31" s="1"/>
  <c r="Z49" i="31" s="1"/>
  <c r="AA49" i="31" s="1"/>
  <c r="G48" i="31"/>
  <c r="H48" i="31" s="1"/>
  <c r="I48" i="31" s="1"/>
  <c r="J48" i="31" s="1"/>
  <c r="K48" i="31" s="1"/>
  <c r="L48" i="31" s="1"/>
  <c r="M48" i="31" s="1"/>
  <c r="N48" i="31" s="1"/>
  <c r="O48" i="31" s="1"/>
  <c r="P48" i="31" s="1"/>
  <c r="Q48" i="31" s="1"/>
  <c r="R48" i="31" s="1"/>
  <c r="S48" i="31" s="1"/>
  <c r="T48" i="31" s="1"/>
  <c r="U48" i="31" s="1"/>
  <c r="V48" i="31" s="1"/>
  <c r="W48" i="31" s="1"/>
  <c r="X48" i="31" s="1"/>
  <c r="Y48" i="31" s="1"/>
  <c r="Z48" i="31" s="1"/>
  <c r="AA48" i="31" s="1"/>
  <c r="G47" i="31"/>
  <c r="H47" i="31" s="1"/>
  <c r="I47" i="31" s="1"/>
  <c r="J47" i="31" s="1"/>
  <c r="K47" i="31" s="1"/>
  <c r="L47" i="31" s="1"/>
  <c r="M47" i="31" s="1"/>
  <c r="N47" i="31" s="1"/>
  <c r="O47" i="31" s="1"/>
  <c r="P47" i="31" s="1"/>
  <c r="Q47" i="31" s="1"/>
  <c r="R47" i="31" s="1"/>
  <c r="S47" i="31" s="1"/>
  <c r="T47" i="31" s="1"/>
  <c r="U47" i="31" s="1"/>
  <c r="V47" i="31" s="1"/>
  <c r="W47" i="31" s="1"/>
  <c r="X47" i="31" s="1"/>
  <c r="Y47" i="31" s="1"/>
  <c r="Z47" i="31" s="1"/>
  <c r="AA47" i="31" s="1"/>
  <c r="G46" i="31"/>
  <c r="H46" i="31" s="1"/>
  <c r="I46" i="31" s="1"/>
  <c r="J46" i="31" s="1"/>
  <c r="K46" i="31" s="1"/>
  <c r="L46" i="31" s="1"/>
  <c r="M46" i="31" s="1"/>
  <c r="N46" i="31" s="1"/>
  <c r="O46" i="31" s="1"/>
  <c r="P46" i="31" s="1"/>
  <c r="Q46" i="31" s="1"/>
  <c r="R46" i="31" s="1"/>
  <c r="S46" i="31" s="1"/>
  <c r="T46" i="31" s="1"/>
  <c r="U46" i="31" s="1"/>
  <c r="V46" i="31" s="1"/>
  <c r="W46" i="31" s="1"/>
  <c r="X46" i="31" s="1"/>
  <c r="Y46" i="31" s="1"/>
  <c r="Z46" i="31" s="1"/>
  <c r="AA46" i="31" s="1"/>
  <c r="G45" i="31"/>
  <c r="H45" i="31" s="1"/>
  <c r="I45" i="31" s="1"/>
  <c r="J45" i="31" s="1"/>
  <c r="K45" i="31" s="1"/>
  <c r="L45" i="31" s="1"/>
  <c r="M45" i="31" s="1"/>
  <c r="N45" i="31" s="1"/>
  <c r="O45" i="31" s="1"/>
  <c r="P45" i="31" s="1"/>
  <c r="Q45" i="31" s="1"/>
  <c r="R45" i="31" s="1"/>
  <c r="S45" i="31" s="1"/>
  <c r="T45" i="31" s="1"/>
  <c r="U45" i="31" s="1"/>
  <c r="V45" i="31" s="1"/>
  <c r="W45" i="31" s="1"/>
  <c r="X45" i="31" s="1"/>
  <c r="Y45" i="31" s="1"/>
  <c r="Z45" i="31" s="1"/>
  <c r="AA45" i="31" s="1"/>
  <c r="G44" i="31"/>
  <c r="H44" i="31" s="1"/>
  <c r="I44" i="31" s="1"/>
  <c r="J44" i="31" s="1"/>
  <c r="K44" i="31" s="1"/>
  <c r="L44" i="31" s="1"/>
  <c r="M44" i="31" s="1"/>
  <c r="N44" i="31" s="1"/>
  <c r="O44" i="31" s="1"/>
  <c r="P44" i="31" s="1"/>
  <c r="Q44" i="31" s="1"/>
  <c r="R44" i="31" s="1"/>
  <c r="S44" i="31" s="1"/>
  <c r="T44" i="31" s="1"/>
  <c r="U44" i="31" s="1"/>
  <c r="V44" i="31" s="1"/>
  <c r="W44" i="31" s="1"/>
  <c r="X44" i="31" s="1"/>
  <c r="Y44" i="31" s="1"/>
  <c r="Z44" i="31" s="1"/>
  <c r="AA44" i="31" s="1"/>
  <c r="G43" i="31"/>
  <c r="H43" i="31" s="1"/>
  <c r="I43" i="31" s="1"/>
  <c r="J43" i="31" s="1"/>
  <c r="K43" i="31" s="1"/>
  <c r="L43" i="31" s="1"/>
  <c r="M43" i="31" s="1"/>
  <c r="N43" i="31" s="1"/>
  <c r="O43" i="31" s="1"/>
  <c r="P43" i="31" s="1"/>
  <c r="Q43" i="31" s="1"/>
  <c r="R43" i="31" s="1"/>
  <c r="S43" i="31" s="1"/>
  <c r="T43" i="31" s="1"/>
  <c r="U43" i="31" s="1"/>
  <c r="V43" i="31" s="1"/>
  <c r="W43" i="31" s="1"/>
  <c r="X43" i="31" s="1"/>
  <c r="Y43" i="31" s="1"/>
  <c r="Z43" i="31" s="1"/>
  <c r="AA43" i="31" s="1"/>
  <c r="G42" i="31"/>
  <c r="H42" i="31" s="1"/>
  <c r="I42" i="31" s="1"/>
  <c r="J42" i="31" s="1"/>
  <c r="K42" i="31" s="1"/>
  <c r="L42" i="31" s="1"/>
  <c r="M42" i="31" s="1"/>
  <c r="N42" i="31" s="1"/>
  <c r="O42" i="31" s="1"/>
  <c r="P42" i="31" s="1"/>
  <c r="Q42" i="31" s="1"/>
  <c r="R42" i="31" s="1"/>
  <c r="S42" i="31" s="1"/>
  <c r="T42" i="31" s="1"/>
  <c r="U42" i="31" s="1"/>
  <c r="V42" i="31" s="1"/>
  <c r="W42" i="31" s="1"/>
  <c r="X42" i="31" s="1"/>
  <c r="Y42" i="31" s="1"/>
  <c r="Z42" i="31" s="1"/>
  <c r="AA42" i="31" s="1"/>
  <c r="G41" i="31"/>
  <c r="H41" i="31" s="1"/>
  <c r="I41" i="31" s="1"/>
  <c r="J41" i="31" s="1"/>
  <c r="K41" i="31" s="1"/>
  <c r="L41" i="31" s="1"/>
  <c r="M41" i="31" s="1"/>
  <c r="N41" i="31" s="1"/>
  <c r="O41" i="31" s="1"/>
  <c r="P41" i="31" s="1"/>
  <c r="Q41" i="31" s="1"/>
  <c r="R41" i="31" s="1"/>
  <c r="S41" i="31" s="1"/>
  <c r="T41" i="31" s="1"/>
  <c r="U41" i="31" s="1"/>
  <c r="V41" i="31" s="1"/>
  <c r="W41" i="31" s="1"/>
  <c r="X41" i="31" s="1"/>
  <c r="Y41" i="31" s="1"/>
  <c r="Z41" i="31" s="1"/>
  <c r="AA41" i="31" s="1"/>
  <c r="G53" i="30"/>
  <c r="H53" i="30"/>
  <c r="I53" i="30" s="1"/>
  <c r="J53" i="30" s="1"/>
  <c r="K53" i="30" s="1"/>
  <c r="L53" i="30" s="1"/>
  <c r="M53" i="30" s="1"/>
  <c r="N53" i="30" s="1"/>
  <c r="O53" i="30" s="1"/>
  <c r="P53" i="30" s="1"/>
  <c r="Q53" i="30" s="1"/>
  <c r="R53" i="30" s="1"/>
  <c r="S53" i="30" s="1"/>
  <c r="T53" i="30" s="1"/>
  <c r="U53" i="30" s="1"/>
  <c r="V53" i="30" s="1"/>
  <c r="W53" i="30" s="1"/>
  <c r="X53" i="30" s="1"/>
  <c r="Y53" i="30" s="1"/>
  <c r="Z53" i="30" s="1"/>
  <c r="AA53" i="30" s="1"/>
  <c r="G52" i="30"/>
  <c r="H52" i="30" s="1"/>
  <c r="I52" i="30" s="1"/>
  <c r="J52" i="30" s="1"/>
  <c r="K52" i="30" s="1"/>
  <c r="L52" i="30" s="1"/>
  <c r="M52" i="30" s="1"/>
  <c r="N52" i="30" s="1"/>
  <c r="O52" i="30" s="1"/>
  <c r="P52" i="30" s="1"/>
  <c r="Q52" i="30" s="1"/>
  <c r="R52" i="30" s="1"/>
  <c r="S52" i="30" s="1"/>
  <c r="T52" i="30" s="1"/>
  <c r="U52" i="30" s="1"/>
  <c r="V52" i="30" s="1"/>
  <c r="W52" i="30" s="1"/>
  <c r="X52" i="30" s="1"/>
  <c r="Y52" i="30" s="1"/>
  <c r="Z52" i="30" s="1"/>
  <c r="AA52" i="30" s="1"/>
  <c r="G51" i="30"/>
  <c r="H51" i="30" s="1"/>
  <c r="I51" i="30" s="1"/>
  <c r="J51" i="30" s="1"/>
  <c r="K51" i="30" s="1"/>
  <c r="L51" i="30" s="1"/>
  <c r="M51" i="30" s="1"/>
  <c r="N51" i="30" s="1"/>
  <c r="O51" i="30" s="1"/>
  <c r="P51" i="30" s="1"/>
  <c r="Q51" i="30" s="1"/>
  <c r="R51" i="30" s="1"/>
  <c r="S51" i="30" s="1"/>
  <c r="T51" i="30" s="1"/>
  <c r="U51" i="30" s="1"/>
  <c r="V51" i="30" s="1"/>
  <c r="W51" i="30" s="1"/>
  <c r="X51" i="30" s="1"/>
  <c r="Y51" i="30" s="1"/>
  <c r="Z51" i="30" s="1"/>
  <c r="AA51" i="30" s="1"/>
  <c r="G50" i="30"/>
  <c r="H50" i="30" s="1"/>
  <c r="I50" i="30" s="1"/>
  <c r="J50" i="30" s="1"/>
  <c r="K50" i="30" s="1"/>
  <c r="L50" i="30" s="1"/>
  <c r="M50" i="30" s="1"/>
  <c r="N50" i="30" s="1"/>
  <c r="O50" i="30" s="1"/>
  <c r="P50" i="30" s="1"/>
  <c r="Q50" i="30" s="1"/>
  <c r="R50" i="30" s="1"/>
  <c r="S50" i="30" s="1"/>
  <c r="T50" i="30" s="1"/>
  <c r="U50" i="30" s="1"/>
  <c r="V50" i="30" s="1"/>
  <c r="W50" i="30" s="1"/>
  <c r="X50" i="30" s="1"/>
  <c r="Y50" i="30" s="1"/>
  <c r="Z50" i="30" s="1"/>
  <c r="AA50" i="30" s="1"/>
  <c r="G49" i="30"/>
  <c r="H49" i="30" s="1"/>
  <c r="I49" i="30" s="1"/>
  <c r="J49" i="30" s="1"/>
  <c r="K49" i="30" s="1"/>
  <c r="L49" i="30" s="1"/>
  <c r="M49" i="30" s="1"/>
  <c r="N49" i="30" s="1"/>
  <c r="O49" i="30" s="1"/>
  <c r="P49" i="30" s="1"/>
  <c r="Q49" i="30" s="1"/>
  <c r="R49" i="30" s="1"/>
  <c r="S49" i="30" s="1"/>
  <c r="T49" i="30" s="1"/>
  <c r="U49" i="30" s="1"/>
  <c r="V49" i="30" s="1"/>
  <c r="W49" i="30" s="1"/>
  <c r="X49" i="30" s="1"/>
  <c r="Y49" i="30" s="1"/>
  <c r="Z49" i="30" s="1"/>
  <c r="AA49" i="30" s="1"/>
  <c r="G48" i="30"/>
  <c r="H48" i="30" s="1"/>
  <c r="I48" i="30" s="1"/>
  <c r="J48" i="30" s="1"/>
  <c r="K48" i="30" s="1"/>
  <c r="L48" i="30" s="1"/>
  <c r="M48" i="30" s="1"/>
  <c r="N48" i="30" s="1"/>
  <c r="O48" i="30" s="1"/>
  <c r="P48" i="30" s="1"/>
  <c r="Q48" i="30" s="1"/>
  <c r="R48" i="30" s="1"/>
  <c r="S48" i="30" s="1"/>
  <c r="T48" i="30" s="1"/>
  <c r="U48" i="30" s="1"/>
  <c r="V48" i="30" s="1"/>
  <c r="W48" i="30" s="1"/>
  <c r="X48" i="30" s="1"/>
  <c r="Y48" i="30" s="1"/>
  <c r="Z48" i="30" s="1"/>
  <c r="AA48" i="30" s="1"/>
  <c r="G47" i="30"/>
  <c r="H47" i="30" s="1"/>
  <c r="I47" i="30" s="1"/>
  <c r="J47" i="30" s="1"/>
  <c r="K47" i="30" s="1"/>
  <c r="L47" i="30" s="1"/>
  <c r="M47" i="30" s="1"/>
  <c r="N47" i="30" s="1"/>
  <c r="O47" i="30" s="1"/>
  <c r="P47" i="30" s="1"/>
  <c r="Q47" i="30" s="1"/>
  <c r="R47" i="30" s="1"/>
  <c r="S47" i="30" s="1"/>
  <c r="T47" i="30" s="1"/>
  <c r="U47" i="30" s="1"/>
  <c r="V47" i="30" s="1"/>
  <c r="W47" i="30" s="1"/>
  <c r="X47" i="30" s="1"/>
  <c r="Y47" i="30" s="1"/>
  <c r="Z47" i="30" s="1"/>
  <c r="AA47" i="30" s="1"/>
  <c r="G46" i="30"/>
  <c r="H46" i="30" s="1"/>
  <c r="I46" i="30" s="1"/>
  <c r="J46" i="30" s="1"/>
  <c r="K46" i="30" s="1"/>
  <c r="L46" i="30" s="1"/>
  <c r="M46" i="30" s="1"/>
  <c r="N46" i="30" s="1"/>
  <c r="O46" i="30" s="1"/>
  <c r="P46" i="30" s="1"/>
  <c r="Q46" i="30" s="1"/>
  <c r="R46" i="30" s="1"/>
  <c r="S46" i="30" s="1"/>
  <c r="T46" i="30" s="1"/>
  <c r="U46" i="30" s="1"/>
  <c r="V46" i="30" s="1"/>
  <c r="W46" i="30" s="1"/>
  <c r="X46" i="30" s="1"/>
  <c r="Y46" i="30" s="1"/>
  <c r="Z46" i="30" s="1"/>
  <c r="AA46" i="30" s="1"/>
  <c r="G45" i="30"/>
  <c r="H45" i="30" s="1"/>
  <c r="I45" i="30" s="1"/>
  <c r="J45" i="30" s="1"/>
  <c r="K45" i="30" s="1"/>
  <c r="L45" i="30" s="1"/>
  <c r="M45" i="30" s="1"/>
  <c r="N45" i="30" s="1"/>
  <c r="O45" i="30" s="1"/>
  <c r="P45" i="30" s="1"/>
  <c r="Q45" i="30" s="1"/>
  <c r="R45" i="30" s="1"/>
  <c r="S45" i="30" s="1"/>
  <c r="T45" i="30" s="1"/>
  <c r="U45" i="30" s="1"/>
  <c r="V45" i="30" s="1"/>
  <c r="W45" i="30" s="1"/>
  <c r="X45" i="30" s="1"/>
  <c r="Y45" i="30" s="1"/>
  <c r="Z45" i="30" s="1"/>
  <c r="AA45" i="30" s="1"/>
  <c r="G44" i="30"/>
  <c r="H44" i="30" s="1"/>
  <c r="I44" i="30" s="1"/>
  <c r="J44" i="30" s="1"/>
  <c r="K44" i="30" s="1"/>
  <c r="L44" i="30" s="1"/>
  <c r="M44" i="30" s="1"/>
  <c r="N44" i="30" s="1"/>
  <c r="O44" i="30" s="1"/>
  <c r="P44" i="30" s="1"/>
  <c r="Q44" i="30" s="1"/>
  <c r="R44" i="30" s="1"/>
  <c r="S44" i="30" s="1"/>
  <c r="T44" i="30" s="1"/>
  <c r="U44" i="30" s="1"/>
  <c r="V44" i="30" s="1"/>
  <c r="W44" i="30" s="1"/>
  <c r="X44" i="30" s="1"/>
  <c r="Y44" i="30" s="1"/>
  <c r="Z44" i="30" s="1"/>
  <c r="AA44" i="30" s="1"/>
  <c r="G43" i="30"/>
  <c r="H43" i="30" s="1"/>
  <c r="I43" i="30" s="1"/>
  <c r="J43" i="30" s="1"/>
  <c r="K43" i="30" s="1"/>
  <c r="L43" i="30" s="1"/>
  <c r="M43" i="30" s="1"/>
  <c r="N43" i="30" s="1"/>
  <c r="O43" i="30" s="1"/>
  <c r="P43" i="30" s="1"/>
  <c r="Q43" i="30" s="1"/>
  <c r="R43" i="30" s="1"/>
  <c r="S43" i="30" s="1"/>
  <c r="T43" i="30" s="1"/>
  <c r="U43" i="30" s="1"/>
  <c r="V43" i="30" s="1"/>
  <c r="W43" i="30" s="1"/>
  <c r="X43" i="30" s="1"/>
  <c r="Y43" i="30" s="1"/>
  <c r="Z43" i="30" s="1"/>
  <c r="AA43" i="30" s="1"/>
  <c r="G42" i="30"/>
  <c r="H42" i="30" s="1"/>
  <c r="I42" i="30" s="1"/>
  <c r="J42" i="30" s="1"/>
  <c r="K42" i="30" s="1"/>
  <c r="L42" i="30" s="1"/>
  <c r="M42" i="30" s="1"/>
  <c r="N42" i="30" s="1"/>
  <c r="O42" i="30" s="1"/>
  <c r="P42" i="30" s="1"/>
  <c r="Q42" i="30" s="1"/>
  <c r="R42" i="30" s="1"/>
  <c r="S42" i="30" s="1"/>
  <c r="T42" i="30" s="1"/>
  <c r="U42" i="30" s="1"/>
  <c r="V42" i="30" s="1"/>
  <c r="W42" i="30" s="1"/>
  <c r="X42" i="30" s="1"/>
  <c r="Y42" i="30" s="1"/>
  <c r="Z42" i="30" s="1"/>
  <c r="AA42" i="30" s="1"/>
  <c r="G41" i="30"/>
  <c r="H41" i="30" s="1"/>
  <c r="I41" i="30" s="1"/>
  <c r="J41" i="30" s="1"/>
  <c r="K41" i="30" s="1"/>
  <c r="L41" i="30" s="1"/>
  <c r="G53" i="29"/>
  <c r="H53" i="29"/>
  <c r="I53" i="29" s="1"/>
  <c r="J53" i="29" s="1"/>
  <c r="K53" i="29" s="1"/>
  <c r="L53" i="29" s="1"/>
  <c r="M53" i="29" s="1"/>
  <c r="N53" i="29" s="1"/>
  <c r="O53" i="29" s="1"/>
  <c r="P53" i="29" s="1"/>
  <c r="Q53" i="29" s="1"/>
  <c r="R53" i="29" s="1"/>
  <c r="S53" i="29" s="1"/>
  <c r="T53" i="29" s="1"/>
  <c r="U53" i="29" s="1"/>
  <c r="V53" i="29" s="1"/>
  <c r="W53" i="29" s="1"/>
  <c r="X53" i="29" s="1"/>
  <c r="Y53" i="29" s="1"/>
  <c r="Z53" i="29" s="1"/>
  <c r="AA53" i="29" s="1"/>
  <c r="G52" i="29"/>
  <c r="H52" i="29" s="1"/>
  <c r="I52" i="29" s="1"/>
  <c r="J52" i="29" s="1"/>
  <c r="K52" i="29" s="1"/>
  <c r="L52" i="29" s="1"/>
  <c r="M52" i="29" s="1"/>
  <c r="N52" i="29" s="1"/>
  <c r="O52" i="29" s="1"/>
  <c r="P52" i="29" s="1"/>
  <c r="Q52" i="29" s="1"/>
  <c r="R52" i="29" s="1"/>
  <c r="S52" i="29" s="1"/>
  <c r="T52" i="29" s="1"/>
  <c r="U52" i="29" s="1"/>
  <c r="V52" i="29" s="1"/>
  <c r="W52" i="29" s="1"/>
  <c r="X52" i="29" s="1"/>
  <c r="Y52" i="29" s="1"/>
  <c r="Z52" i="29" s="1"/>
  <c r="AA52" i="29" s="1"/>
  <c r="G51" i="29"/>
  <c r="H51" i="29" s="1"/>
  <c r="I51" i="29" s="1"/>
  <c r="J51" i="29" s="1"/>
  <c r="K51" i="29" s="1"/>
  <c r="L51" i="29" s="1"/>
  <c r="M51" i="29" s="1"/>
  <c r="N51" i="29" s="1"/>
  <c r="O51" i="29" s="1"/>
  <c r="P51" i="29" s="1"/>
  <c r="Q51" i="29" s="1"/>
  <c r="R51" i="29" s="1"/>
  <c r="S51" i="29" s="1"/>
  <c r="T51" i="29" s="1"/>
  <c r="U51" i="29" s="1"/>
  <c r="V51" i="29" s="1"/>
  <c r="W51" i="29" s="1"/>
  <c r="X51" i="29" s="1"/>
  <c r="Y51" i="29" s="1"/>
  <c r="Z51" i="29" s="1"/>
  <c r="AA51" i="29" s="1"/>
  <c r="G50" i="29"/>
  <c r="H50" i="29" s="1"/>
  <c r="I50" i="29" s="1"/>
  <c r="J50" i="29" s="1"/>
  <c r="K50" i="29" s="1"/>
  <c r="L50" i="29" s="1"/>
  <c r="M50" i="29" s="1"/>
  <c r="N50" i="29" s="1"/>
  <c r="O50" i="29" s="1"/>
  <c r="P50" i="29" s="1"/>
  <c r="Q50" i="29" s="1"/>
  <c r="R50" i="29" s="1"/>
  <c r="S50" i="29" s="1"/>
  <c r="T50" i="29" s="1"/>
  <c r="U50" i="29" s="1"/>
  <c r="V50" i="29" s="1"/>
  <c r="W50" i="29" s="1"/>
  <c r="X50" i="29" s="1"/>
  <c r="Y50" i="29" s="1"/>
  <c r="Z50" i="29" s="1"/>
  <c r="AA50" i="29" s="1"/>
  <c r="G49" i="29"/>
  <c r="H49" i="29" s="1"/>
  <c r="I49" i="29" s="1"/>
  <c r="J49" i="29" s="1"/>
  <c r="K49" i="29" s="1"/>
  <c r="L49" i="29" s="1"/>
  <c r="M49" i="29" s="1"/>
  <c r="N49" i="29" s="1"/>
  <c r="O49" i="29" s="1"/>
  <c r="P49" i="29" s="1"/>
  <c r="Q49" i="29" s="1"/>
  <c r="R49" i="29" s="1"/>
  <c r="S49" i="29" s="1"/>
  <c r="T49" i="29" s="1"/>
  <c r="U49" i="29" s="1"/>
  <c r="V49" i="29" s="1"/>
  <c r="W49" i="29" s="1"/>
  <c r="X49" i="29" s="1"/>
  <c r="Y49" i="29" s="1"/>
  <c r="Z49" i="29" s="1"/>
  <c r="AA49" i="29" s="1"/>
  <c r="G48" i="29"/>
  <c r="H48" i="29" s="1"/>
  <c r="I48" i="29" s="1"/>
  <c r="J48" i="29" s="1"/>
  <c r="K48" i="29" s="1"/>
  <c r="L48" i="29" s="1"/>
  <c r="M48" i="29" s="1"/>
  <c r="N48" i="29" s="1"/>
  <c r="O48" i="29" s="1"/>
  <c r="P48" i="29" s="1"/>
  <c r="Q48" i="29" s="1"/>
  <c r="R48" i="29" s="1"/>
  <c r="S48" i="29" s="1"/>
  <c r="T48" i="29" s="1"/>
  <c r="U48" i="29" s="1"/>
  <c r="V48" i="29" s="1"/>
  <c r="W48" i="29" s="1"/>
  <c r="X48" i="29" s="1"/>
  <c r="Y48" i="29" s="1"/>
  <c r="Z48" i="29" s="1"/>
  <c r="AA48" i="29" s="1"/>
  <c r="G47" i="29"/>
  <c r="H47" i="29" s="1"/>
  <c r="I47" i="29" s="1"/>
  <c r="J47" i="29" s="1"/>
  <c r="K47" i="29" s="1"/>
  <c r="L47" i="29" s="1"/>
  <c r="M47" i="29" s="1"/>
  <c r="N47" i="29" s="1"/>
  <c r="O47" i="29" s="1"/>
  <c r="P47" i="29" s="1"/>
  <c r="Q47" i="29" s="1"/>
  <c r="R47" i="29" s="1"/>
  <c r="S47" i="29" s="1"/>
  <c r="T47" i="29" s="1"/>
  <c r="U47" i="29" s="1"/>
  <c r="V47" i="29" s="1"/>
  <c r="W47" i="29" s="1"/>
  <c r="X47" i="29" s="1"/>
  <c r="Y47" i="29" s="1"/>
  <c r="Z47" i="29" s="1"/>
  <c r="AA47" i="29" s="1"/>
  <c r="G46" i="29"/>
  <c r="H46" i="29" s="1"/>
  <c r="I46" i="29" s="1"/>
  <c r="J46" i="29" s="1"/>
  <c r="K46" i="29" s="1"/>
  <c r="L46" i="29" s="1"/>
  <c r="M46" i="29" s="1"/>
  <c r="N46" i="29" s="1"/>
  <c r="O46" i="29" s="1"/>
  <c r="P46" i="29" s="1"/>
  <c r="Q46" i="29" s="1"/>
  <c r="R46" i="29" s="1"/>
  <c r="S46" i="29" s="1"/>
  <c r="T46" i="29" s="1"/>
  <c r="U46" i="29" s="1"/>
  <c r="V46" i="29" s="1"/>
  <c r="W46" i="29" s="1"/>
  <c r="X46" i="29" s="1"/>
  <c r="Y46" i="29" s="1"/>
  <c r="Z46" i="29" s="1"/>
  <c r="AA46" i="29" s="1"/>
  <c r="G45" i="29"/>
  <c r="H45" i="29" s="1"/>
  <c r="I45" i="29" s="1"/>
  <c r="J45" i="29" s="1"/>
  <c r="K45" i="29" s="1"/>
  <c r="L45" i="29" s="1"/>
  <c r="M45" i="29" s="1"/>
  <c r="N45" i="29" s="1"/>
  <c r="O45" i="29" s="1"/>
  <c r="P45" i="29" s="1"/>
  <c r="Q45" i="29" s="1"/>
  <c r="R45" i="29" s="1"/>
  <c r="S45" i="29" s="1"/>
  <c r="T45" i="29" s="1"/>
  <c r="U45" i="29" s="1"/>
  <c r="V45" i="29" s="1"/>
  <c r="W45" i="29" s="1"/>
  <c r="X45" i="29" s="1"/>
  <c r="Y45" i="29" s="1"/>
  <c r="Z45" i="29" s="1"/>
  <c r="AA45" i="29" s="1"/>
  <c r="G44" i="29"/>
  <c r="H44" i="29" s="1"/>
  <c r="I44" i="29" s="1"/>
  <c r="J44" i="29" s="1"/>
  <c r="K44" i="29" s="1"/>
  <c r="L44" i="29" s="1"/>
  <c r="M44" i="29" s="1"/>
  <c r="N44" i="29" s="1"/>
  <c r="O44" i="29" s="1"/>
  <c r="P44" i="29" s="1"/>
  <c r="Q44" i="29" s="1"/>
  <c r="R44" i="29" s="1"/>
  <c r="S44" i="29" s="1"/>
  <c r="T44" i="29" s="1"/>
  <c r="U44" i="29" s="1"/>
  <c r="V44" i="29" s="1"/>
  <c r="W44" i="29" s="1"/>
  <c r="X44" i="29" s="1"/>
  <c r="Y44" i="29" s="1"/>
  <c r="Z44" i="29" s="1"/>
  <c r="AA44" i="29" s="1"/>
  <c r="G43" i="29"/>
  <c r="H43" i="29" s="1"/>
  <c r="I43" i="29" s="1"/>
  <c r="J43" i="29" s="1"/>
  <c r="K43" i="29" s="1"/>
  <c r="L43" i="29" s="1"/>
  <c r="M43" i="29" s="1"/>
  <c r="N43" i="29" s="1"/>
  <c r="O43" i="29" s="1"/>
  <c r="P43" i="29" s="1"/>
  <c r="Q43" i="29" s="1"/>
  <c r="R43" i="29" s="1"/>
  <c r="S43" i="29" s="1"/>
  <c r="T43" i="29" s="1"/>
  <c r="U43" i="29" s="1"/>
  <c r="V43" i="29" s="1"/>
  <c r="W43" i="29" s="1"/>
  <c r="X43" i="29" s="1"/>
  <c r="Y43" i="29" s="1"/>
  <c r="Z43" i="29" s="1"/>
  <c r="AA43" i="29" s="1"/>
  <c r="G42" i="29"/>
  <c r="H42" i="29" s="1"/>
  <c r="I42" i="29" s="1"/>
  <c r="J42" i="29" s="1"/>
  <c r="K42" i="29" s="1"/>
  <c r="L42" i="29" s="1"/>
  <c r="M42" i="29" s="1"/>
  <c r="N42" i="29" s="1"/>
  <c r="O42" i="29" s="1"/>
  <c r="P42" i="29" s="1"/>
  <c r="Q42" i="29" s="1"/>
  <c r="R42" i="29" s="1"/>
  <c r="S42" i="29" s="1"/>
  <c r="T42" i="29" s="1"/>
  <c r="U42" i="29" s="1"/>
  <c r="V42" i="29" s="1"/>
  <c r="W42" i="29" s="1"/>
  <c r="X42" i="29" s="1"/>
  <c r="Y42" i="29" s="1"/>
  <c r="Z42" i="29" s="1"/>
  <c r="AA42" i="29" s="1"/>
  <c r="G41" i="29"/>
  <c r="H41" i="29" s="1"/>
  <c r="I41" i="29" s="1"/>
  <c r="J41" i="29" s="1"/>
  <c r="K41" i="29" s="1"/>
  <c r="L41" i="29" s="1"/>
  <c r="M41" i="29" s="1"/>
  <c r="N41" i="29" s="1"/>
  <c r="O41" i="29" s="1"/>
  <c r="P41" i="29" s="1"/>
  <c r="Q41" i="29" s="1"/>
  <c r="R41" i="29" s="1"/>
  <c r="S41" i="29" s="1"/>
  <c r="T41" i="29" s="1"/>
  <c r="U41" i="29" s="1"/>
  <c r="V41" i="29" s="1"/>
  <c r="W41" i="29" s="1"/>
  <c r="X41" i="29" s="1"/>
  <c r="Y41" i="29" s="1"/>
  <c r="Z41" i="29" s="1"/>
  <c r="AA41" i="29" s="1"/>
  <c r="G53" i="10"/>
  <c r="H53" i="10" s="1"/>
  <c r="I53" i="10" s="1"/>
  <c r="J53" i="10" s="1"/>
  <c r="K53" i="10" s="1"/>
  <c r="L53" i="10" s="1"/>
  <c r="M53" i="10" s="1"/>
  <c r="N53" i="10" s="1"/>
  <c r="O53" i="10" s="1"/>
  <c r="P53" i="10" s="1"/>
  <c r="Q53" i="10" s="1"/>
  <c r="R53" i="10" s="1"/>
  <c r="S53" i="10" s="1"/>
  <c r="T53" i="10" s="1"/>
  <c r="U53" i="10" s="1"/>
  <c r="V53" i="10" s="1"/>
  <c r="W53" i="10" s="1"/>
  <c r="X53" i="10" s="1"/>
  <c r="Y53" i="10" s="1"/>
  <c r="Z53" i="10" s="1"/>
  <c r="AA53" i="10" s="1"/>
  <c r="G52" i="10"/>
  <c r="H52" i="10" s="1"/>
  <c r="I52" i="10" s="1"/>
  <c r="J52" i="10" s="1"/>
  <c r="K52" i="10" s="1"/>
  <c r="L52" i="10" s="1"/>
  <c r="M52" i="10" s="1"/>
  <c r="N52" i="10" s="1"/>
  <c r="O52" i="10" s="1"/>
  <c r="P52" i="10" s="1"/>
  <c r="Q52" i="10" s="1"/>
  <c r="R52" i="10" s="1"/>
  <c r="S52" i="10" s="1"/>
  <c r="T52" i="10" s="1"/>
  <c r="U52" i="10" s="1"/>
  <c r="V52" i="10" s="1"/>
  <c r="W52" i="10" s="1"/>
  <c r="X52" i="10" s="1"/>
  <c r="Y52" i="10" s="1"/>
  <c r="Z52" i="10" s="1"/>
  <c r="AA52" i="10" s="1"/>
  <c r="G51" i="10"/>
  <c r="H51" i="10" s="1"/>
  <c r="I51" i="10" s="1"/>
  <c r="J51" i="10" s="1"/>
  <c r="K51" i="10" s="1"/>
  <c r="L51" i="10" s="1"/>
  <c r="M51" i="10" s="1"/>
  <c r="N51" i="10" s="1"/>
  <c r="O51" i="10" s="1"/>
  <c r="P51" i="10" s="1"/>
  <c r="Q51" i="10" s="1"/>
  <c r="R51" i="10" s="1"/>
  <c r="S51" i="10" s="1"/>
  <c r="T51" i="10" s="1"/>
  <c r="U51" i="10" s="1"/>
  <c r="V51" i="10" s="1"/>
  <c r="W51" i="10" s="1"/>
  <c r="X51" i="10" s="1"/>
  <c r="Y51" i="10" s="1"/>
  <c r="Z51" i="10" s="1"/>
  <c r="AA51" i="10" s="1"/>
  <c r="G50" i="10"/>
  <c r="H50" i="10" s="1"/>
  <c r="I50" i="10" s="1"/>
  <c r="J50" i="10" s="1"/>
  <c r="K50" i="10" s="1"/>
  <c r="L50" i="10" s="1"/>
  <c r="M50" i="10" s="1"/>
  <c r="N50" i="10" s="1"/>
  <c r="O50" i="10" s="1"/>
  <c r="P50" i="10" s="1"/>
  <c r="Q50" i="10" s="1"/>
  <c r="R50" i="10" s="1"/>
  <c r="S50" i="10" s="1"/>
  <c r="T50" i="10" s="1"/>
  <c r="U50" i="10" s="1"/>
  <c r="V50" i="10" s="1"/>
  <c r="W50" i="10" s="1"/>
  <c r="X50" i="10" s="1"/>
  <c r="Y50" i="10" s="1"/>
  <c r="Z50" i="10" s="1"/>
  <c r="AA50" i="10" s="1"/>
  <c r="G49" i="10"/>
  <c r="H49" i="10" s="1"/>
  <c r="I49" i="10" s="1"/>
  <c r="J49" i="10" s="1"/>
  <c r="K49" i="10" s="1"/>
  <c r="L49" i="10" s="1"/>
  <c r="M49" i="10" s="1"/>
  <c r="N49" i="10" s="1"/>
  <c r="O49" i="10" s="1"/>
  <c r="P49" i="10" s="1"/>
  <c r="Q49" i="10" s="1"/>
  <c r="R49" i="10" s="1"/>
  <c r="S49" i="10" s="1"/>
  <c r="T49" i="10" s="1"/>
  <c r="U49" i="10" s="1"/>
  <c r="V49" i="10" s="1"/>
  <c r="W49" i="10" s="1"/>
  <c r="X49" i="10" s="1"/>
  <c r="Y49" i="10" s="1"/>
  <c r="Z49" i="10" s="1"/>
  <c r="AA49" i="10" s="1"/>
  <c r="G48" i="10"/>
  <c r="H48" i="10" s="1"/>
  <c r="I48" i="10" s="1"/>
  <c r="J48" i="10" s="1"/>
  <c r="K48" i="10" s="1"/>
  <c r="L48" i="10" s="1"/>
  <c r="M48" i="10" s="1"/>
  <c r="N48" i="10" s="1"/>
  <c r="O48" i="10" s="1"/>
  <c r="P48" i="10" s="1"/>
  <c r="Q48" i="10" s="1"/>
  <c r="R48" i="10" s="1"/>
  <c r="S48" i="10" s="1"/>
  <c r="T48" i="10" s="1"/>
  <c r="U48" i="10" s="1"/>
  <c r="V48" i="10" s="1"/>
  <c r="W48" i="10" s="1"/>
  <c r="X48" i="10" s="1"/>
  <c r="Y48" i="10" s="1"/>
  <c r="Z48" i="10" s="1"/>
  <c r="AA48" i="10" s="1"/>
  <c r="G47" i="10"/>
  <c r="H47" i="10" s="1"/>
  <c r="I47" i="10" s="1"/>
  <c r="J47" i="10" s="1"/>
  <c r="K47" i="10" s="1"/>
  <c r="L47" i="10" s="1"/>
  <c r="M47" i="10" s="1"/>
  <c r="N47" i="10" s="1"/>
  <c r="O47" i="10" s="1"/>
  <c r="P47" i="10" s="1"/>
  <c r="Q47" i="10" s="1"/>
  <c r="R47" i="10" s="1"/>
  <c r="S47" i="10" s="1"/>
  <c r="T47" i="10" s="1"/>
  <c r="U47" i="10" s="1"/>
  <c r="V47" i="10" s="1"/>
  <c r="W47" i="10" s="1"/>
  <c r="X47" i="10" s="1"/>
  <c r="Y47" i="10" s="1"/>
  <c r="Z47" i="10" s="1"/>
  <c r="AA47" i="10" s="1"/>
  <c r="G46" i="10"/>
  <c r="H46" i="10" s="1"/>
  <c r="I46" i="10" s="1"/>
  <c r="J46" i="10" s="1"/>
  <c r="K46" i="10" s="1"/>
  <c r="L46" i="10" s="1"/>
  <c r="M46" i="10" s="1"/>
  <c r="N46" i="10" s="1"/>
  <c r="O46" i="10" s="1"/>
  <c r="P46" i="10" s="1"/>
  <c r="Q46" i="10" s="1"/>
  <c r="R46" i="10" s="1"/>
  <c r="S46" i="10" s="1"/>
  <c r="T46" i="10" s="1"/>
  <c r="U46" i="10" s="1"/>
  <c r="V46" i="10" s="1"/>
  <c r="W46" i="10" s="1"/>
  <c r="X46" i="10" s="1"/>
  <c r="Y46" i="10" s="1"/>
  <c r="Z46" i="10" s="1"/>
  <c r="AA46" i="10" s="1"/>
  <c r="G45" i="10"/>
  <c r="H45" i="10" s="1"/>
  <c r="I45" i="10" s="1"/>
  <c r="J45" i="10" s="1"/>
  <c r="K45" i="10" s="1"/>
  <c r="L45" i="10" s="1"/>
  <c r="M45" i="10" s="1"/>
  <c r="N45" i="10" s="1"/>
  <c r="O45" i="10" s="1"/>
  <c r="P45" i="10" s="1"/>
  <c r="Q45" i="10" s="1"/>
  <c r="R45" i="10" s="1"/>
  <c r="S45" i="10" s="1"/>
  <c r="T45" i="10" s="1"/>
  <c r="U45" i="10" s="1"/>
  <c r="V45" i="10" s="1"/>
  <c r="W45" i="10" s="1"/>
  <c r="X45" i="10" s="1"/>
  <c r="Y45" i="10" s="1"/>
  <c r="Z45" i="10" s="1"/>
  <c r="AA45" i="10" s="1"/>
  <c r="G44" i="10"/>
  <c r="H44" i="10" s="1"/>
  <c r="I44" i="10" s="1"/>
  <c r="J44" i="10" s="1"/>
  <c r="K44" i="10" s="1"/>
  <c r="L44" i="10" s="1"/>
  <c r="M44" i="10" s="1"/>
  <c r="N44" i="10" s="1"/>
  <c r="O44" i="10" s="1"/>
  <c r="P44" i="10" s="1"/>
  <c r="Q44" i="10" s="1"/>
  <c r="R44" i="10" s="1"/>
  <c r="S44" i="10" s="1"/>
  <c r="T44" i="10" s="1"/>
  <c r="U44" i="10" s="1"/>
  <c r="V44" i="10" s="1"/>
  <c r="W44" i="10" s="1"/>
  <c r="X44" i="10" s="1"/>
  <c r="Y44" i="10" s="1"/>
  <c r="Z44" i="10" s="1"/>
  <c r="AA44" i="10" s="1"/>
  <c r="G43" i="10"/>
  <c r="H43" i="10" s="1"/>
  <c r="I43" i="10" s="1"/>
  <c r="J43" i="10" s="1"/>
  <c r="K43" i="10" s="1"/>
  <c r="L43" i="10" s="1"/>
  <c r="M43" i="10" s="1"/>
  <c r="N43" i="10" s="1"/>
  <c r="O43" i="10" s="1"/>
  <c r="P43" i="10" s="1"/>
  <c r="Q43" i="10" s="1"/>
  <c r="R43" i="10" s="1"/>
  <c r="S43" i="10" s="1"/>
  <c r="T43" i="10" s="1"/>
  <c r="U43" i="10" s="1"/>
  <c r="V43" i="10" s="1"/>
  <c r="W43" i="10" s="1"/>
  <c r="X43" i="10" s="1"/>
  <c r="Y43" i="10" s="1"/>
  <c r="Z43" i="10" s="1"/>
  <c r="AA43" i="10" s="1"/>
  <c r="G42" i="10"/>
  <c r="H42" i="10" s="1"/>
  <c r="I42" i="10" s="1"/>
  <c r="J42" i="10" s="1"/>
  <c r="K42" i="10" s="1"/>
  <c r="L42" i="10" s="1"/>
  <c r="M42" i="10" s="1"/>
  <c r="N42" i="10" s="1"/>
  <c r="O42" i="10" s="1"/>
  <c r="P42" i="10" s="1"/>
  <c r="Q42" i="10" s="1"/>
  <c r="R42" i="10" s="1"/>
  <c r="S42" i="10" s="1"/>
  <c r="T42" i="10" s="1"/>
  <c r="U42" i="10" s="1"/>
  <c r="V42" i="10" s="1"/>
  <c r="W42" i="10" s="1"/>
  <c r="X42" i="10" s="1"/>
  <c r="Y42" i="10" s="1"/>
  <c r="Z42" i="10" s="1"/>
  <c r="AA42" i="10" s="1"/>
  <c r="G41" i="10"/>
  <c r="H41" i="10" s="1"/>
  <c r="I41" i="10" s="1"/>
  <c r="J41" i="10" s="1"/>
  <c r="G44" i="2"/>
  <c r="H44" i="2" s="1"/>
  <c r="I44" i="2"/>
  <c r="J44" i="2" s="1"/>
  <c r="K44" i="2" s="1"/>
  <c r="L44" i="2" s="1"/>
  <c r="M44" i="2" s="1"/>
  <c r="N44" i="2" s="1"/>
  <c r="O44" i="2" s="1"/>
  <c r="P44" i="2" s="1"/>
  <c r="Q44" i="2" s="1"/>
  <c r="R44" i="2" s="1"/>
  <c r="S44" i="2" s="1"/>
  <c r="T44" i="2" s="1"/>
  <c r="U44" i="2" s="1"/>
  <c r="V44" i="2" s="1"/>
  <c r="W44" i="2" s="1"/>
  <c r="X44" i="2" s="1"/>
  <c r="Y44" i="2" s="1"/>
  <c r="Z44" i="2" s="1"/>
  <c r="AA44" i="2" s="1"/>
  <c r="G43" i="2"/>
  <c r="H43" i="2"/>
  <c r="I43" i="2" s="1"/>
  <c r="J43" i="2" s="1"/>
  <c r="K43" i="2" s="1"/>
  <c r="L43" i="2"/>
  <c r="M43" i="2" s="1"/>
  <c r="N43" i="2" s="1"/>
  <c r="O43" i="2" s="1"/>
  <c r="P43" i="2" s="1"/>
  <c r="Q43" i="2" s="1"/>
  <c r="R43" i="2" s="1"/>
  <c r="S43" i="2" s="1"/>
  <c r="T43" i="2" s="1"/>
  <c r="U43" i="2" s="1"/>
  <c r="V43" i="2" s="1"/>
  <c r="W43" i="2" s="1"/>
  <c r="X43" i="2" s="1"/>
  <c r="Y43" i="2" s="1"/>
  <c r="Z43" i="2" s="1"/>
  <c r="AA43" i="2" s="1"/>
  <c r="G42" i="2"/>
  <c r="H42" i="2" s="1"/>
  <c r="G41" i="2"/>
  <c r="H41" i="2" s="1"/>
  <c r="I41" i="2" s="1"/>
  <c r="J41" i="2" s="1"/>
  <c r="K41" i="2" s="1"/>
  <c r="L41" i="2" s="1"/>
  <c r="M41" i="2" s="1"/>
  <c r="N41" i="2" s="1"/>
  <c r="O41" i="2" s="1"/>
  <c r="P41" i="2" s="1"/>
  <c r="Q41" i="2" s="1"/>
  <c r="R41" i="2" s="1"/>
  <c r="S41" i="2" s="1"/>
  <c r="T41" i="2" s="1"/>
  <c r="U41" i="2" s="1"/>
  <c r="V41" i="2" s="1"/>
  <c r="W41" i="2" s="1"/>
  <c r="X41" i="2" s="1"/>
  <c r="Y41" i="2" s="1"/>
  <c r="Z41" i="2" s="1"/>
  <c r="AA41" i="2" s="1"/>
  <c r="G40" i="2"/>
  <c r="H40" i="2" s="1"/>
  <c r="I40" i="2" s="1"/>
  <c r="J40" i="2" s="1"/>
  <c r="K40" i="2" s="1"/>
  <c r="L40" i="2" s="1"/>
  <c r="M40" i="2" s="1"/>
  <c r="N40" i="2" s="1"/>
  <c r="O40" i="2" s="1"/>
  <c r="P40" i="2" s="1"/>
  <c r="Q40" i="2" s="1"/>
  <c r="R40" i="2" s="1"/>
  <c r="S40" i="2" s="1"/>
  <c r="T40" i="2" s="1"/>
  <c r="U40" i="2" s="1"/>
  <c r="V40" i="2" s="1"/>
  <c r="W40" i="2" s="1"/>
  <c r="X40" i="2" s="1"/>
  <c r="Y40" i="2" s="1"/>
  <c r="Z40" i="2" s="1"/>
  <c r="AA40" i="2" s="1"/>
  <c r="G39" i="2"/>
  <c r="H39" i="2"/>
  <c r="I39" i="2"/>
  <c r="J39" i="2" s="1"/>
  <c r="K39" i="2" s="1"/>
  <c r="L39" i="2" s="1"/>
  <c r="M39" i="2" s="1"/>
  <c r="N39" i="2" s="1"/>
  <c r="O39" i="2" s="1"/>
  <c r="P39" i="2" s="1"/>
  <c r="Q39" i="2" s="1"/>
  <c r="R39" i="2" s="1"/>
  <c r="S39" i="2" s="1"/>
  <c r="T39" i="2" s="1"/>
  <c r="U39" i="2" s="1"/>
  <c r="V39" i="2" s="1"/>
  <c r="W39" i="2" s="1"/>
  <c r="X39" i="2" s="1"/>
  <c r="Y39" i="2" s="1"/>
  <c r="Z39" i="2" s="1"/>
  <c r="AA39" i="2" s="1"/>
  <c r="G38" i="2"/>
  <c r="H38" i="2" s="1"/>
  <c r="I38" i="2" s="1"/>
  <c r="J38" i="2" s="1"/>
  <c r="K38" i="2"/>
  <c r="L38" i="2" s="1"/>
  <c r="M38" i="2" s="1"/>
  <c r="N38" i="2" s="1"/>
  <c r="O38" i="2" s="1"/>
  <c r="P38" i="2" s="1"/>
  <c r="Q38" i="2" s="1"/>
  <c r="R38" i="2" s="1"/>
  <c r="S38" i="2" s="1"/>
  <c r="T38" i="2" s="1"/>
  <c r="U38" i="2" s="1"/>
  <c r="V38" i="2" s="1"/>
  <c r="W38" i="2" s="1"/>
  <c r="X38" i="2" s="1"/>
  <c r="Y38" i="2" s="1"/>
  <c r="Z38" i="2" s="1"/>
  <c r="AA38" i="2" s="1"/>
  <c r="G37" i="2"/>
  <c r="H37" i="2" s="1"/>
  <c r="I37" i="2" s="1"/>
  <c r="J37" i="2" s="1"/>
  <c r="K37" i="2" s="1"/>
  <c r="L37" i="2" s="1"/>
  <c r="M37" i="2" s="1"/>
  <c r="N37" i="2" s="1"/>
  <c r="O37" i="2" s="1"/>
  <c r="P37" i="2" s="1"/>
  <c r="Q37" i="2" s="1"/>
  <c r="R37" i="2" s="1"/>
  <c r="S37" i="2" s="1"/>
  <c r="T37" i="2" s="1"/>
  <c r="U37" i="2" s="1"/>
  <c r="V37" i="2" s="1"/>
  <c r="W37" i="2" s="1"/>
  <c r="X37" i="2" s="1"/>
  <c r="Y37" i="2" s="1"/>
  <c r="Z37" i="2" s="1"/>
  <c r="AA37" i="2" s="1"/>
  <c r="G36" i="2"/>
  <c r="H36" i="2" s="1"/>
  <c r="I36" i="2" s="1"/>
  <c r="AE38" i="28"/>
  <c r="AE42" i="28"/>
  <c r="E39" i="28" s="1"/>
  <c r="AE46" i="28"/>
  <c r="E44" i="28" s="1"/>
  <c r="AE50" i="28"/>
  <c r="E48" i="28" s="1"/>
  <c r="J100" i="41"/>
  <c r="K143" i="41"/>
  <c r="AA156" i="29"/>
  <c r="Z156" i="29"/>
  <c r="Y156" i="29"/>
  <c r="X156" i="29"/>
  <c r="W156" i="29"/>
  <c r="V156" i="29"/>
  <c r="U156" i="29"/>
  <c r="T156" i="29"/>
  <c r="S156" i="29"/>
  <c r="R156" i="29"/>
  <c r="Q156" i="29"/>
  <c r="P156" i="29"/>
  <c r="O156" i="29"/>
  <c r="N156" i="29"/>
  <c r="M156" i="29"/>
  <c r="L156" i="29"/>
  <c r="K156" i="29"/>
  <c r="J156" i="29"/>
  <c r="I156" i="29"/>
  <c r="H156" i="29"/>
  <c r="G156" i="29"/>
  <c r="F156" i="29"/>
  <c r="E156" i="29"/>
  <c r="D156" i="29"/>
  <c r="F55" i="36"/>
  <c r="E55" i="36"/>
  <c r="D55" i="36"/>
  <c r="C55" i="36"/>
  <c r="F55" i="35"/>
  <c r="E55" i="35"/>
  <c r="D55" i="35"/>
  <c r="C55" i="35"/>
  <c r="F55" i="34"/>
  <c r="E55" i="34"/>
  <c r="D55" i="34"/>
  <c r="C55" i="34"/>
  <c r="F55" i="33"/>
  <c r="E55" i="33"/>
  <c r="D55" i="33"/>
  <c r="C55" i="33"/>
  <c r="G46" i="32"/>
  <c r="F46" i="32"/>
  <c r="E46" i="32"/>
  <c r="D46" i="32"/>
  <c r="C46" i="32"/>
  <c r="F55" i="31"/>
  <c r="E55" i="31"/>
  <c r="D55" i="31"/>
  <c r="C55" i="31"/>
  <c r="F55" i="30"/>
  <c r="E55" i="30"/>
  <c r="D55" i="30"/>
  <c r="C55" i="30"/>
  <c r="F55" i="29"/>
  <c r="E55" i="29"/>
  <c r="D55" i="29"/>
  <c r="C55" i="29"/>
  <c r="F55" i="10"/>
  <c r="E55" i="10"/>
  <c r="D55" i="10"/>
  <c r="C55" i="10"/>
  <c r="F46" i="2"/>
  <c r="E46" i="2"/>
  <c r="D46" i="2"/>
  <c r="C46" i="2"/>
  <c r="AA19" i="36"/>
  <c r="Z19" i="36"/>
  <c r="Y19" i="36"/>
  <c r="X19" i="36"/>
  <c r="W19" i="36"/>
  <c r="V19" i="36"/>
  <c r="U19" i="36"/>
  <c r="T19" i="36"/>
  <c r="S19" i="36"/>
  <c r="R19" i="36"/>
  <c r="Q19" i="36"/>
  <c r="P19" i="36"/>
  <c r="O19" i="36"/>
  <c r="AA19" i="35"/>
  <c r="Z19" i="35"/>
  <c r="Y19" i="35"/>
  <c r="X19" i="35"/>
  <c r="W19" i="35"/>
  <c r="V19" i="35"/>
  <c r="U19" i="35"/>
  <c r="U79" i="28" s="1"/>
  <c r="T19" i="35"/>
  <c r="S19" i="35"/>
  <c r="R19" i="35"/>
  <c r="Q19" i="35"/>
  <c r="P19" i="35"/>
  <c r="O19" i="35"/>
  <c r="Z19" i="34"/>
  <c r="Y19" i="34"/>
  <c r="X19" i="34"/>
  <c r="X78" i="28" s="1"/>
  <c r="W19" i="34"/>
  <c r="V19" i="34"/>
  <c r="U19" i="34"/>
  <c r="T19" i="34"/>
  <c r="S19" i="34"/>
  <c r="R19" i="34"/>
  <c r="Q19" i="34"/>
  <c r="P19" i="34"/>
  <c r="P78" i="28" s="1"/>
  <c r="O19" i="34"/>
  <c r="AA19" i="33"/>
  <c r="AA77" i="28" s="1"/>
  <c r="Z19" i="33"/>
  <c r="Y19" i="33"/>
  <c r="X19" i="33"/>
  <c r="W19" i="33"/>
  <c r="V19" i="33"/>
  <c r="U19" i="33"/>
  <c r="T19" i="33"/>
  <c r="S19" i="33"/>
  <c r="S77" i="28" s="1"/>
  <c r="R19" i="33"/>
  <c r="Q19" i="33"/>
  <c r="P19" i="33"/>
  <c r="O19" i="33"/>
  <c r="AA16" i="32"/>
  <c r="Z16" i="32"/>
  <c r="Y16" i="32"/>
  <c r="X16" i="32"/>
  <c r="W16" i="32"/>
  <c r="V16" i="32"/>
  <c r="U16" i="32"/>
  <c r="T16" i="32"/>
  <c r="S16" i="32"/>
  <c r="R16" i="32"/>
  <c r="Q16" i="32"/>
  <c r="P16" i="32"/>
  <c r="O16" i="32"/>
  <c r="AA19" i="31"/>
  <c r="Z19" i="31"/>
  <c r="Y19" i="31"/>
  <c r="X19" i="31"/>
  <c r="W19" i="31"/>
  <c r="V19" i="31"/>
  <c r="U19" i="31"/>
  <c r="T19" i="31"/>
  <c r="S19" i="31"/>
  <c r="R19" i="31"/>
  <c r="Q19" i="31"/>
  <c r="P19" i="31"/>
  <c r="O19" i="31"/>
  <c r="AA19" i="30"/>
  <c r="Z19" i="30"/>
  <c r="Y19" i="30"/>
  <c r="X19" i="30"/>
  <c r="W19" i="30"/>
  <c r="V19" i="30"/>
  <c r="U19" i="30"/>
  <c r="T19" i="30"/>
  <c r="S19" i="30"/>
  <c r="R19" i="30"/>
  <c r="Q19" i="30"/>
  <c r="P19" i="30"/>
  <c r="O19" i="30"/>
  <c r="AA19" i="29"/>
  <c r="Z19" i="29"/>
  <c r="Y19" i="29"/>
  <c r="X19" i="29"/>
  <c r="W19" i="29"/>
  <c r="V19" i="29"/>
  <c r="U19" i="29"/>
  <c r="T19" i="29"/>
  <c r="S19" i="29"/>
  <c r="R19" i="29"/>
  <c r="Q19" i="29"/>
  <c r="P19" i="29"/>
  <c r="O19" i="29"/>
  <c r="AA19" i="10"/>
  <c r="Z19" i="10"/>
  <c r="Y19" i="10"/>
  <c r="X19" i="10"/>
  <c r="W19" i="10"/>
  <c r="V19" i="10"/>
  <c r="U19" i="10"/>
  <c r="T19" i="10"/>
  <c r="S19" i="10"/>
  <c r="R19" i="10"/>
  <c r="Q19" i="10"/>
  <c r="P19" i="10"/>
  <c r="O19" i="10"/>
  <c r="AA16" i="2"/>
  <c r="Z16" i="2"/>
  <c r="Y16" i="2"/>
  <c r="X16" i="2"/>
  <c r="W16" i="2"/>
  <c r="V16" i="2"/>
  <c r="V68" i="28" s="1"/>
  <c r="U16" i="2"/>
  <c r="T16" i="2"/>
  <c r="S16" i="2"/>
  <c r="R16" i="2"/>
  <c r="Q16" i="2"/>
  <c r="P16" i="2"/>
  <c r="O16" i="2"/>
  <c r="O68" i="28" s="1"/>
  <c r="AA80" i="28"/>
  <c r="Z80" i="28"/>
  <c r="Y80" i="28"/>
  <c r="X80" i="28"/>
  <c r="W80" i="28"/>
  <c r="V80" i="28"/>
  <c r="U80" i="28"/>
  <c r="T80" i="28"/>
  <c r="S80" i="28"/>
  <c r="R80" i="28"/>
  <c r="Q80" i="28"/>
  <c r="P80" i="28"/>
  <c r="O80" i="28"/>
  <c r="AA79" i="28"/>
  <c r="Z79" i="28"/>
  <c r="Y79" i="28"/>
  <c r="X79" i="28"/>
  <c r="W79" i="28"/>
  <c r="V79" i="28"/>
  <c r="T79" i="28"/>
  <c r="S79" i="28"/>
  <c r="R79" i="28"/>
  <c r="Q79" i="28"/>
  <c r="P79" i="28"/>
  <c r="O79" i="28"/>
  <c r="AA78" i="28"/>
  <c r="Z78" i="28"/>
  <c r="Y78" i="28"/>
  <c r="W78" i="28"/>
  <c r="V78" i="28"/>
  <c r="U78" i="28"/>
  <c r="T78" i="28"/>
  <c r="S78" i="28"/>
  <c r="R78" i="28"/>
  <c r="Q78" i="28"/>
  <c r="O78" i="28"/>
  <c r="AA76" i="28"/>
  <c r="Z76" i="28"/>
  <c r="Y76" i="28"/>
  <c r="X76" i="28"/>
  <c r="W76" i="28"/>
  <c r="V76" i="28"/>
  <c r="U76" i="28"/>
  <c r="T76" i="28"/>
  <c r="S76" i="28"/>
  <c r="R76" i="28"/>
  <c r="Q76" i="28"/>
  <c r="P76" i="28"/>
  <c r="O76" i="28"/>
  <c r="AA72" i="28"/>
  <c r="AA64" i="28" s="1"/>
  <c r="Z72" i="28"/>
  <c r="Y72" i="28"/>
  <c r="X72" i="28"/>
  <c r="W72" i="28"/>
  <c r="V72" i="28"/>
  <c r="U72" i="28"/>
  <c r="T72" i="28"/>
  <c r="S72" i="28"/>
  <c r="S64" i="28" s="1"/>
  <c r="R72" i="28"/>
  <c r="Q72" i="28"/>
  <c r="P72" i="28"/>
  <c r="O72" i="28"/>
  <c r="O64" i="28" s="1"/>
  <c r="AA71" i="28"/>
  <c r="AA63" i="28" s="1"/>
  <c r="Z71" i="28"/>
  <c r="Y71" i="28"/>
  <c r="X71" i="28"/>
  <c r="W71" i="28"/>
  <c r="W63" i="28"/>
  <c r="V71" i="28"/>
  <c r="U71" i="28"/>
  <c r="T71" i="28"/>
  <c r="S71" i="28"/>
  <c r="S63" i="28"/>
  <c r="R71" i="28"/>
  <c r="Q71" i="28"/>
  <c r="P71" i="28"/>
  <c r="O71" i="28"/>
  <c r="O63" i="28"/>
  <c r="AA70" i="28"/>
  <c r="Z70" i="28"/>
  <c r="Y70" i="28"/>
  <c r="X70" i="28"/>
  <c r="W70" i="28"/>
  <c r="W62" i="28" s="1"/>
  <c r="V70" i="28"/>
  <c r="U70" i="28"/>
  <c r="T70" i="28"/>
  <c r="S70" i="28"/>
  <c r="R70" i="28"/>
  <c r="Q70" i="28"/>
  <c r="P70" i="28"/>
  <c r="O70" i="28"/>
  <c r="O62" i="28" s="1"/>
  <c r="AA69" i="28"/>
  <c r="Z69" i="28"/>
  <c r="Y69" i="28"/>
  <c r="X69" i="28"/>
  <c r="W69" i="28"/>
  <c r="V69" i="28"/>
  <c r="U69" i="28"/>
  <c r="T69" i="28"/>
  <c r="S69" i="28"/>
  <c r="R69" i="28"/>
  <c r="Q69" i="28"/>
  <c r="P69" i="28"/>
  <c r="O69" i="28"/>
  <c r="Y64" i="28"/>
  <c r="X64" i="28"/>
  <c r="W64" i="28"/>
  <c r="U64" i="28"/>
  <c r="T64" i="28"/>
  <c r="Q64" i="28"/>
  <c r="P64" i="28"/>
  <c r="Z63" i="28"/>
  <c r="V63" i="28"/>
  <c r="R63" i="28"/>
  <c r="Z62" i="28"/>
  <c r="Y62" i="28"/>
  <c r="V62" i="28"/>
  <c r="U62" i="28"/>
  <c r="R62" i="28"/>
  <c r="Q62" i="28"/>
  <c r="AT53" i="28"/>
  <c r="AS53" i="28"/>
  <c r="AR53" i="28"/>
  <c r="AQ53" i="28"/>
  <c r="AP53" i="28"/>
  <c r="AO53" i="28"/>
  <c r="AT52" i="28"/>
  <c r="AS52" i="28"/>
  <c r="AR52" i="28"/>
  <c r="AQ52" i="28"/>
  <c r="AP52" i="28"/>
  <c r="AO52" i="28"/>
  <c r="AT51" i="28"/>
  <c r="AS51" i="28"/>
  <c r="AR51" i="28"/>
  <c r="AQ51" i="28"/>
  <c r="AP51" i="28"/>
  <c r="AO51" i="28"/>
  <c r="AT50" i="28"/>
  <c r="AS50" i="28"/>
  <c r="AR50" i="28"/>
  <c r="AQ50" i="28"/>
  <c r="AP50" i="28"/>
  <c r="AO50" i="28"/>
  <c r="AM50" i="28"/>
  <c r="AL50" i="28"/>
  <c r="L48" i="28" s="1"/>
  <c r="AJ50" i="28"/>
  <c r="J47" i="28" s="1"/>
  <c r="AI50" i="28"/>
  <c r="I48" i="28" s="1"/>
  <c r="AH50" i="28"/>
  <c r="H48" i="28" s="1"/>
  <c r="AG50" i="28"/>
  <c r="G47" i="28" s="1"/>
  <c r="AF50" i="28"/>
  <c r="F47" i="28" s="1"/>
  <c r="AD50" i="28"/>
  <c r="D48" i="28" s="1"/>
  <c r="AC50" i="28"/>
  <c r="C48" i="28" s="1"/>
  <c r="AT46" i="28"/>
  <c r="AS46" i="28"/>
  <c r="AR46" i="28"/>
  <c r="AQ46" i="28"/>
  <c r="AP46" i="28"/>
  <c r="AO46" i="28"/>
  <c r="AM46" i="28"/>
  <c r="M43" i="28" s="1"/>
  <c r="AL46" i="28"/>
  <c r="K44" i="28"/>
  <c r="AJ46" i="28"/>
  <c r="J44" i="28" s="1"/>
  <c r="AI46" i="28"/>
  <c r="I43" i="28" s="1"/>
  <c r="AH46" i="28"/>
  <c r="H44" i="28" s="1"/>
  <c r="AG46" i="28"/>
  <c r="G44" i="28" s="1"/>
  <c r="AF46" i="28"/>
  <c r="F43" i="28" s="1"/>
  <c r="AD46" i="28"/>
  <c r="D44" i="28" s="1"/>
  <c r="AC46" i="28"/>
  <c r="C43" i="28" s="1"/>
  <c r="AT42" i="28"/>
  <c r="AS42" i="28"/>
  <c r="AR42" i="28"/>
  <c r="AQ42" i="28"/>
  <c r="AP42" i="28"/>
  <c r="AO42" i="28"/>
  <c r="AM42" i="28"/>
  <c r="M39" i="28" s="1"/>
  <c r="AL42" i="28"/>
  <c r="K40" i="28"/>
  <c r="AJ42" i="28"/>
  <c r="J40" i="28" s="1"/>
  <c r="AI42" i="28"/>
  <c r="I39" i="28" s="1"/>
  <c r="AH42" i="28"/>
  <c r="H39" i="28" s="1"/>
  <c r="AG42" i="28"/>
  <c r="G39" i="28" s="1"/>
  <c r="AF42" i="28"/>
  <c r="F40" i="28" s="1"/>
  <c r="AD42" i="28"/>
  <c r="D39" i="28" s="1"/>
  <c r="AC42" i="28"/>
  <c r="C40" i="28" s="1"/>
  <c r="AT38" i="28"/>
  <c r="AS38" i="28"/>
  <c r="AR38" i="28"/>
  <c r="AQ38" i="28"/>
  <c r="AP38" i="28"/>
  <c r="AO38" i="28"/>
  <c r="AM38" i="28"/>
  <c r="M36" i="28" s="1"/>
  <c r="AL38" i="28"/>
  <c r="AJ38" i="28"/>
  <c r="J36" i="28" s="1"/>
  <c r="AI38" i="28"/>
  <c r="I36" i="28" s="1"/>
  <c r="AH38" i="28"/>
  <c r="H36" i="28" s="1"/>
  <c r="AG38" i="28"/>
  <c r="G35" i="28" s="1"/>
  <c r="AF38" i="28"/>
  <c r="F35" i="28" s="1"/>
  <c r="E36" i="28"/>
  <c r="AD38" i="28"/>
  <c r="D36" i="28" s="1"/>
  <c r="AC38" i="28"/>
  <c r="C36" i="28" s="1"/>
  <c r="AN50" i="28"/>
  <c r="N48" i="28" s="1"/>
  <c r="AN46" i="28"/>
  <c r="AN42" i="28"/>
  <c r="N40" i="28" s="1"/>
  <c r="AN38" i="28"/>
  <c r="N35" i="28" s="1"/>
  <c r="P63" i="28"/>
  <c r="X63" i="28"/>
  <c r="N44" i="28"/>
  <c r="N43" i="28"/>
  <c r="L44" i="28"/>
  <c r="L39" i="28"/>
  <c r="L36" i="28"/>
  <c r="L47" i="28"/>
  <c r="H35" i="28"/>
  <c r="AQ54" i="28"/>
  <c r="L35" i="28"/>
  <c r="H43" i="28"/>
  <c r="I44" i="28"/>
  <c r="F48" i="28"/>
  <c r="H40" i="28"/>
  <c r="K43" i="28"/>
  <c r="K46" i="28" s="1"/>
  <c r="J48" i="28"/>
  <c r="L40" i="28"/>
  <c r="L43" i="28"/>
  <c r="H47" i="28"/>
  <c r="D47" i="28"/>
  <c r="D43" i="28"/>
  <c r="T62" i="28"/>
  <c r="Q63" i="28"/>
  <c r="Y63" i="28"/>
  <c r="R64" i="28"/>
  <c r="V64" i="28"/>
  <c r="Z64" i="28"/>
  <c r="I47" i="28"/>
  <c r="AE54" i="28"/>
  <c r="U5" i="47" s="1"/>
  <c r="AR54" i="28"/>
  <c r="AO54" i="28"/>
  <c r="AS54" i="28"/>
  <c r="C39" i="28"/>
  <c r="K39" i="28"/>
  <c r="K42" i="28" s="1"/>
  <c r="E40" i="28"/>
  <c r="J39" i="28"/>
  <c r="E35" i="28"/>
  <c r="I35" i="28"/>
  <c r="M35" i="28"/>
  <c r="AP54" i="28"/>
  <c r="AT54" i="28"/>
  <c r="C35" i="28"/>
  <c r="J35" i="28"/>
  <c r="AC54" i="28"/>
  <c r="C51" i="28" s="1"/>
  <c r="S5" i="47"/>
  <c r="E52" i="28"/>
  <c r="L38" i="28"/>
  <c r="C13" i="28"/>
  <c r="D13" i="28"/>
  <c r="E13" i="28"/>
  <c r="F13" i="28"/>
  <c r="D2" i="2"/>
  <c r="E2" i="2"/>
  <c r="F2" i="2" s="1"/>
  <c r="G2" i="2" s="1"/>
  <c r="H2" i="2" s="1"/>
  <c r="I2" i="2" s="1"/>
  <c r="J2" i="2" s="1"/>
  <c r="K2" i="2" s="1"/>
  <c r="L2" i="2" s="1"/>
  <c r="M2" i="2" s="1"/>
  <c r="N2" i="2" s="1"/>
  <c r="O2" i="2" s="1"/>
  <c r="P2" i="2" s="1"/>
  <c r="Q2" i="2" s="1"/>
  <c r="R2" i="2" s="1"/>
  <c r="S2" i="2" s="1"/>
  <c r="T2" i="2" s="1"/>
  <c r="U2" i="2" s="1"/>
  <c r="V2" i="2" s="1"/>
  <c r="W2" i="2" s="1"/>
  <c r="X2" i="2" s="1"/>
  <c r="Y2" i="2" s="1"/>
  <c r="Z2" i="2" s="1"/>
  <c r="AA2" i="2" s="1"/>
  <c r="L113" i="39"/>
  <c r="F113" i="39"/>
  <c r="H85" i="39"/>
  <c r="L71" i="39"/>
  <c r="F71" i="39"/>
  <c r="K43" i="39"/>
  <c r="H29" i="39"/>
  <c r="K71" i="43"/>
  <c r="J71" i="43"/>
  <c r="H71" i="43"/>
  <c r="F71" i="43"/>
  <c r="E71" i="43"/>
  <c r="M70" i="43"/>
  <c r="K70" i="43"/>
  <c r="I70" i="43"/>
  <c r="F70" i="43"/>
  <c r="E70" i="43"/>
  <c r="L69" i="43"/>
  <c r="I69" i="43"/>
  <c r="H69" i="43"/>
  <c r="F69" i="43"/>
  <c r="D69" i="43"/>
  <c r="L68" i="43"/>
  <c r="K68" i="43"/>
  <c r="I68" i="43"/>
  <c r="G68" i="43"/>
  <c r="D68" i="43"/>
  <c r="L67" i="43"/>
  <c r="J67" i="43"/>
  <c r="G67" i="43"/>
  <c r="F67" i="43"/>
  <c r="D67" i="43"/>
  <c r="M66" i="43"/>
  <c r="J66" i="43"/>
  <c r="I66" i="43"/>
  <c r="G66" i="43"/>
  <c r="E66" i="43"/>
  <c r="M65" i="43"/>
  <c r="L65" i="43"/>
  <c r="J65" i="43"/>
  <c r="H65" i="43"/>
  <c r="G65" i="43"/>
  <c r="E65" i="43"/>
  <c r="D65" i="43"/>
  <c r="M64" i="43"/>
  <c r="K64" i="43"/>
  <c r="H64" i="43"/>
  <c r="G64" i="43"/>
  <c r="E64" i="43"/>
  <c r="K63" i="43"/>
  <c r="J63" i="43"/>
  <c r="H63" i="43"/>
  <c r="F63" i="43"/>
  <c r="E63" i="43"/>
  <c r="M62" i="43"/>
  <c r="K62" i="43"/>
  <c r="I62" i="43"/>
  <c r="F62" i="43"/>
  <c r="E62" i="43"/>
  <c r="L61" i="43"/>
  <c r="J61" i="43"/>
  <c r="I61" i="43"/>
  <c r="H61" i="43"/>
  <c r="G61" i="43"/>
  <c r="F61" i="43"/>
  <c r="D61" i="43"/>
  <c r="M60" i="43"/>
  <c r="L60" i="43"/>
  <c r="K60" i="43"/>
  <c r="I60" i="43"/>
  <c r="G60" i="43"/>
  <c r="E60" i="43"/>
  <c r="D60" i="43"/>
  <c r="M53" i="43"/>
  <c r="K53" i="43"/>
  <c r="J53" i="43"/>
  <c r="I53" i="43"/>
  <c r="G53" i="43"/>
  <c r="E53" i="43"/>
  <c r="M52" i="43"/>
  <c r="L52" i="43"/>
  <c r="J52" i="43"/>
  <c r="H52" i="43"/>
  <c r="F52" i="43"/>
  <c r="E52" i="43"/>
  <c r="D52" i="43"/>
  <c r="M51" i="43"/>
  <c r="K51" i="43"/>
  <c r="I51" i="43"/>
  <c r="H51" i="43"/>
  <c r="G51" i="43"/>
  <c r="E51" i="43"/>
  <c r="L50" i="43"/>
  <c r="K50" i="43"/>
  <c r="J50" i="43"/>
  <c r="H50" i="43"/>
  <c r="G50" i="43"/>
  <c r="F50" i="43"/>
  <c r="D50" i="43"/>
  <c r="M49" i="43"/>
  <c r="K49" i="43"/>
  <c r="I49" i="43"/>
  <c r="G49" i="43"/>
  <c r="F49" i="43"/>
  <c r="E49" i="43"/>
  <c r="L48" i="43"/>
  <c r="J48" i="43"/>
  <c r="I48" i="43"/>
  <c r="H48" i="43"/>
  <c r="F48" i="43"/>
  <c r="D48" i="43"/>
  <c r="M47" i="43"/>
  <c r="L47" i="43"/>
  <c r="K47" i="43"/>
  <c r="I47" i="43"/>
  <c r="G47" i="43"/>
  <c r="E47" i="43"/>
  <c r="D47" i="43"/>
  <c r="L46" i="43"/>
  <c r="J46" i="43"/>
  <c r="H46" i="43"/>
  <c r="G46" i="43"/>
  <c r="F46" i="43"/>
  <c r="D46" i="43"/>
  <c r="M45" i="43"/>
  <c r="K45" i="43"/>
  <c r="J45" i="43"/>
  <c r="I45" i="43"/>
  <c r="G45" i="43"/>
  <c r="E45" i="43"/>
  <c r="M44" i="43"/>
  <c r="L44" i="43"/>
  <c r="J44" i="43"/>
  <c r="H44" i="43"/>
  <c r="F44" i="43"/>
  <c r="E44" i="43"/>
  <c r="D44" i="43"/>
  <c r="M43" i="43"/>
  <c r="K43" i="43"/>
  <c r="I43" i="43"/>
  <c r="H43" i="43"/>
  <c r="G43" i="43"/>
  <c r="E43" i="43"/>
  <c r="L42" i="43"/>
  <c r="K42" i="43"/>
  <c r="J42" i="43"/>
  <c r="H42" i="43"/>
  <c r="F42" i="43"/>
  <c r="D42" i="43"/>
  <c r="BG176" i="40"/>
  <c r="BF176" i="40"/>
  <c r="BD176" i="40"/>
  <c r="BB176" i="40"/>
  <c r="BA176" i="40"/>
  <c r="E17" i="31" s="1"/>
  <c r="BI175" i="40"/>
  <c r="M16" i="31" s="1"/>
  <c r="BG175" i="40"/>
  <c r="BE175" i="40"/>
  <c r="BB175" i="40"/>
  <c r="BA175" i="40"/>
  <c r="E16" i="31" s="1"/>
  <c r="BH174" i="40"/>
  <c r="BF174" i="40"/>
  <c r="BE174" i="40"/>
  <c r="BD174" i="40"/>
  <c r="H15" i="31" s="1"/>
  <c r="BC174" i="40"/>
  <c r="G15" i="31" s="1"/>
  <c r="BB174" i="40"/>
  <c r="F15" i="31" s="1"/>
  <c r="AZ174" i="40"/>
  <c r="BI173" i="40"/>
  <c r="M14" i="31" s="1"/>
  <c r="BH173" i="40"/>
  <c r="BG173" i="40"/>
  <c r="K14" i="31" s="1"/>
  <c r="BE173" i="40"/>
  <c r="I14" i="31" s="1"/>
  <c r="BC173" i="40"/>
  <c r="AZ173" i="40"/>
  <c r="BH172" i="40"/>
  <c r="BF172" i="40"/>
  <c r="BE172" i="40"/>
  <c r="I13" i="31" s="1"/>
  <c r="BB172" i="40"/>
  <c r="BA172" i="40"/>
  <c r="E13" i="31" s="1"/>
  <c r="AZ172" i="40"/>
  <c r="D13" i="31" s="1"/>
  <c r="BI171" i="40"/>
  <c r="BF171" i="40"/>
  <c r="J12" i="31" s="1"/>
  <c r="BE171" i="40"/>
  <c r="I12" i="31" s="1"/>
  <c r="BC171" i="40"/>
  <c r="G12" i="31" s="1"/>
  <c r="BI170" i="40"/>
  <c r="BH170" i="40"/>
  <c r="L11" i="31" s="1"/>
  <c r="BF170" i="40"/>
  <c r="J11" i="31" s="1"/>
  <c r="BD170" i="40"/>
  <c r="H11" i="31" s="1"/>
  <c r="BA170" i="40"/>
  <c r="AZ170" i="40"/>
  <c r="BI169" i="40"/>
  <c r="M10" i="31" s="1"/>
  <c r="BG169" i="40"/>
  <c r="BD169" i="40"/>
  <c r="H10" i="31" s="1"/>
  <c r="BC169" i="40"/>
  <c r="G10" i="31" s="1"/>
  <c r="BA169" i="40"/>
  <c r="E10" i="31" s="1"/>
  <c r="BI168" i="40"/>
  <c r="M9" i="31" s="1"/>
  <c r="BG168" i="40"/>
  <c r="BF168" i="40"/>
  <c r="J9" i="31" s="1"/>
  <c r="BD168" i="40"/>
  <c r="H9" i="31" s="1"/>
  <c r="BB168" i="40"/>
  <c r="BI167" i="40"/>
  <c r="M8" i="31" s="1"/>
  <c r="BG167" i="40"/>
  <c r="BE167" i="40"/>
  <c r="BB167" i="40"/>
  <c r="BA167" i="40"/>
  <c r="BH166" i="40"/>
  <c r="BG166" i="40"/>
  <c r="BE166" i="40"/>
  <c r="BD166" i="40"/>
  <c r="H7" i="31" s="1"/>
  <c r="BB166" i="40"/>
  <c r="AZ166" i="40"/>
  <c r="BH165" i="40"/>
  <c r="L6" i="31" s="1"/>
  <c r="BG165" i="40"/>
  <c r="K6" i="31" s="1"/>
  <c r="BE165" i="40"/>
  <c r="BC165" i="40"/>
  <c r="AZ165" i="40"/>
  <c r="D6" i="31" s="1"/>
  <c r="AS176" i="40"/>
  <c r="M17" i="30" s="1"/>
  <c r="AR176" i="40"/>
  <c r="L17" i="30" s="1"/>
  <c r="AP176" i="40"/>
  <c r="J17" i="30" s="1"/>
  <c r="AO176" i="40"/>
  <c r="I17" i="30" s="1"/>
  <c r="AN176" i="40"/>
  <c r="H17" i="30" s="1"/>
  <c r="AM176" i="40"/>
  <c r="G17" i="30" s="1"/>
  <c r="AK176" i="40"/>
  <c r="AJ176" i="40"/>
  <c r="AS175" i="40"/>
  <c r="AR175" i="40"/>
  <c r="L16" i="30" s="1"/>
  <c r="AP175" i="40"/>
  <c r="J16" i="30" s="1"/>
  <c r="AM175" i="40"/>
  <c r="G16" i="30" s="1"/>
  <c r="AK175" i="40"/>
  <c r="E16" i="30" s="1"/>
  <c r="AJ175" i="40"/>
  <c r="D16" i="30" s="1"/>
  <c r="AQ174" i="40"/>
  <c r="AP174" i="40"/>
  <c r="J15" i="30" s="1"/>
  <c r="AN174" i="40"/>
  <c r="H15" i="30" s="1"/>
  <c r="AM174" i="40"/>
  <c r="G15" i="30" s="1"/>
  <c r="AL174" i="40"/>
  <c r="F15" i="30" s="1"/>
  <c r="AK174" i="40"/>
  <c r="E15" i="30" s="1"/>
  <c r="AS173" i="40"/>
  <c r="M14" i="30" s="1"/>
  <c r="AQ173" i="40"/>
  <c r="K14" i="30" s="1"/>
  <c r="AP173" i="40"/>
  <c r="J14" i="30" s="1"/>
  <c r="AN173" i="40"/>
  <c r="AL173" i="40"/>
  <c r="F14" i="30" s="1"/>
  <c r="AK173" i="40"/>
  <c r="AS172" i="40"/>
  <c r="M13" i="30" s="1"/>
  <c r="AQ172" i="40"/>
  <c r="AO172" i="40"/>
  <c r="I13" i="30" s="1"/>
  <c r="AL172" i="40"/>
  <c r="AK172" i="40"/>
  <c r="AR171" i="40"/>
  <c r="L12" i="30" s="1"/>
  <c r="AQ171" i="40"/>
  <c r="AO171" i="40"/>
  <c r="AN171" i="40"/>
  <c r="H12" i="30" s="1"/>
  <c r="AL171" i="40"/>
  <c r="F12" i="30" s="1"/>
  <c r="AJ171" i="40"/>
  <c r="AR170" i="40"/>
  <c r="AQ170" i="40"/>
  <c r="AM170" i="40"/>
  <c r="G11" i="30" s="1"/>
  <c r="AL170" i="40"/>
  <c r="F11" i="30" s="1"/>
  <c r="AJ170" i="40"/>
  <c r="AR169" i="40"/>
  <c r="AP169" i="40"/>
  <c r="J10" i="30" s="1"/>
  <c r="AO169" i="40"/>
  <c r="I10" i="30" s="1"/>
  <c r="AL169" i="40"/>
  <c r="F10" i="30" s="1"/>
  <c r="AJ169" i="40"/>
  <c r="D10" i="30" s="1"/>
  <c r="AS168" i="40"/>
  <c r="M9" i="30" s="1"/>
  <c r="AR168" i="40"/>
  <c r="L9" i="30" s="1"/>
  <c r="AP168" i="40"/>
  <c r="AO168" i="40"/>
  <c r="AM168" i="40"/>
  <c r="G9" i="30" s="1"/>
  <c r="AK168" i="40"/>
  <c r="E9" i="30" s="1"/>
  <c r="AJ168" i="40"/>
  <c r="AS167" i="40"/>
  <c r="AR167" i="40"/>
  <c r="AP167" i="40"/>
  <c r="J8" i="30" s="1"/>
  <c r="AM167" i="40"/>
  <c r="G8" i="30" s="1"/>
  <c r="AL167" i="40"/>
  <c r="F8" i="30" s="1"/>
  <c r="AK167" i="40"/>
  <c r="AJ167" i="40"/>
  <c r="AS166" i="40"/>
  <c r="AQ166" i="40"/>
  <c r="K7" i="30" s="1"/>
  <c r="AP166" i="40"/>
  <c r="AN166" i="40"/>
  <c r="H7" i="30" s="1"/>
  <c r="AM166" i="40"/>
  <c r="G7" i="30" s="1"/>
  <c r="AK166" i="40"/>
  <c r="AS165" i="40"/>
  <c r="M6" i="30" s="1"/>
  <c r="AQ165" i="40"/>
  <c r="AP165" i="40"/>
  <c r="J6" i="30" s="1"/>
  <c r="AN165" i="40"/>
  <c r="AL165" i="40"/>
  <c r="AK165" i="40"/>
  <c r="E6" i="30" s="1"/>
  <c r="BI192" i="40"/>
  <c r="BH192" i="40"/>
  <c r="L17" i="36" s="1"/>
  <c r="BG192" i="40"/>
  <c r="K17" i="36" s="1"/>
  <c r="BF192" i="40"/>
  <c r="J17" i="36" s="1"/>
  <c r="BD192" i="40"/>
  <c r="H17" i="36" s="1"/>
  <c r="BB192" i="40"/>
  <c r="F17" i="36" s="1"/>
  <c r="BA192" i="40"/>
  <c r="E17" i="36" s="1"/>
  <c r="AZ192" i="40"/>
  <c r="D17" i="36" s="1"/>
  <c r="BI191" i="40"/>
  <c r="BG191" i="40"/>
  <c r="K16" i="36" s="1"/>
  <c r="BE191" i="40"/>
  <c r="I16" i="36" s="1"/>
  <c r="BD191" i="40"/>
  <c r="H16" i="36" s="1"/>
  <c r="BC191" i="40"/>
  <c r="G16" i="36" s="1"/>
  <c r="BB191" i="40"/>
  <c r="BA191" i="40"/>
  <c r="BH190" i="40"/>
  <c r="L15" i="36" s="1"/>
  <c r="BG190" i="40"/>
  <c r="K15" i="36" s="1"/>
  <c r="BE190" i="40"/>
  <c r="BD190" i="40"/>
  <c r="BB190" i="40"/>
  <c r="F15" i="36" s="1"/>
  <c r="AZ190" i="40"/>
  <c r="D15" i="36" s="1"/>
  <c r="BI189" i="40"/>
  <c r="BH189" i="40"/>
  <c r="L14" i="36" s="1"/>
  <c r="BG189" i="40"/>
  <c r="K14" i="36" s="1"/>
  <c r="BE189" i="40"/>
  <c r="I14" i="36" s="1"/>
  <c r="BC189" i="40"/>
  <c r="G14" i="36" s="1"/>
  <c r="BB189" i="40"/>
  <c r="BA189" i="40"/>
  <c r="AZ189" i="40"/>
  <c r="D14" i="36" s="1"/>
  <c r="BH188" i="40"/>
  <c r="BF188" i="40"/>
  <c r="BE188" i="40"/>
  <c r="BD188" i="40"/>
  <c r="H13" i="36" s="1"/>
  <c r="BC188" i="40"/>
  <c r="G13" i="36" s="1"/>
  <c r="BB188" i="40"/>
  <c r="F13" i="36" s="1"/>
  <c r="AZ188" i="40"/>
  <c r="BI187" i="40"/>
  <c r="BH187" i="40"/>
  <c r="L12" i="36" s="1"/>
  <c r="BG187" i="40"/>
  <c r="K12" i="36" s="1"/>
  <c r="BF187" i="40"/>
  <c r="BE187" i="40"/>
  <c r="I12" i="36" s="1"/>
  <c r="BC187" i="40"/>
  <c r="BA187" i="40"/>
  <c r="E12" i="36" s="1"/>
  <c r="AZ187" i="40"/>
  <c r="BI186" i="40"/>
  <c r="M11" i="36" s="1"/>
  <c r="BH186" i="40"/>
  <c r="L11" i="36" s="1"/>
  <c r="BF186" i="40"/>
  <c r="BD186" i="40"/>
  <c r="BC186" i="40"/>
  <c r="G11" i="36" s="1"/>
  <c r="BB186" i="40"/>
  <c r="F11" i="36" s="1"/>
  <c r="BA186" i="40"/>
  <c r="E11" i="36" s="1"/>
  <c r="AZ186" i="40"/>
  <c r="D11" i="36" s="1"/>
  <c r="BI185" i="40"/>
  <c r="BF185" i="40"/>
  <c r="J10" i="36" s="1"/>
  <c r="BE185" i="40"/>
  <c r="I10" i="36" s="1"/>
  <c r="BD185" i="40"/>
  <c r="H10" i="36" s="1"/>
  <c r="BC185" i="40"/>
  <c r="BA185" i="40"/>
  <c r="BI184" i="40"/>
  <c r="M9" i="36" s="1"/>
  <c r="BH184" i="40"/>
  <c r="L9" i="36" s="1"/>
  <c r="BG184" i="40"/>
  <c r="K9" i="36" s="1"/>
  <c r="BF184" i="40"/>
  <c r="J9" i="36" s="1"/>
  <c r="BD184" i="40"/>
  <c r="BA184" i="40"/>
  <c r="E9" i="36" s="1"/>
  <c r="AZ184" i="40"/>
  <c r="D9" i="36" s="1"/>
  <c r="BI183" i="40"/>
  <c r="BG183" i="40"/>
  <c r="BD183" i="40"/>
  <c r="H8" i="36" s="1"/>
  <c r="BC183" i="40"/>
  <c r="G8" i="36" s="1"/>
  <c r="BB183" i="40"/>
  <c r="F8" i="36" s="1"/>
  <c r="BA183" i="40"/>
  <c r="BG182" i="40"/>
  <c r="K7" i="36" s="1"/>
  <c r="BF182" i="40"/>
  <c r="J7" i="36" s="1"/>
  <c r="BE182" i="40"/>
  <c r="I7" i="36" s="1"/>
  <c r="BD182" i="40"/>
  <c r="BB182" i="40"/>
  <c r="F7" i="36" s="1"/>
  <c r="BI181" i="40"/>
  <c r="M6" i="36" s="1"/>
  <c r="BH181" i="40"/>
  <c r="BG181" i="40"/>
  <c r="K6" i="36" s="1"/>
  <c r="BE181" i="40"/>
  <c r="I6" i="36" s="1"/>
  <c r="BB181" i="40"/>
  <c r="F6" i="36" s="1"/>
  <c r="BA181" i="40"/>
  <c r="AZ181" i="40"/>
  <c r="AR192" i="40"/>
  <c r="L17" i="35" s="1"/>
  <c r="AP192" i="40"/>
  <c r="J17" i="35" s="1"/>
  <c r="AO192" i="40"/>
  <c r="AM192" i="40"/>
  <c r="G17" i="35" s="1"/>
  <c r="AJ192" i="40"/>
  <c r="D17" i="35" s="1"/>
  <c r="AS191" i="40"/>
  <c r="AR191" i="40"/>
  <c r="L16" i="35" s="1"/>
  <c r="AP191" i="40"/>
  <c r="J16" i="35" s="1"/>
  <c r="AM191" i="40"/>
  <c r="G16" i="35" s="1"/>
  <c r="AK191" i="40"/>
  <c r="AJ191" i="40"/>
  <c r="AS190" i="40"/>
  <c r="M15" i="35" s="1"/>
  <c r="AP190" i="40"/>
  <c r="AN190" i="40"/>
  <c r="H15" i="35" s="1"/>
  <c r="AM190" i="40"/>
  <c r="AK190" i="40"/>
  <c r="E15" i="35" s="1"/>
  <c r="AS189" i="40"/>
  <c r="M14" i="35" s="1"/>
  <c r="AQ189" i="40"/>
  <c r="AP189" i="40"/>
  <c r="J14" i="35" s="1"/>
  <c r="AN189" i="40"/>
  <c r="H14" i="35" s="1"/>
  <c r="AK189" i="40"/>
  <c r="E14" i="35" s="1"/>
  <c r="AS188" i="40"/>
  <c r="M13" i="35" s="1"/>
  <c r="AQ188" i="40"/>
  <c r="AO188" i="40"/>
  <c r="I13" i="35" s="1"/>
  <c r="AN188" i="40"/>
  <c r="AL188" i="40"/>
  <c r="F13" i="35" s="1"/>
  <c r="AK188" i="40"/>
  <c r="E13" i="35" s="1"/>
  <c r="AQ187" i="40"/>
  <c r="K12" i="35" s="1"/>
  <c r="AO187" i="40"/>
  <c r="I12" i="35" s="1"/>
  <c r="AN187" i="40"/>
  <c r="H12" i="35" s="1"/>
  <c r="AL187" i="40"/>
  <c r="F12" i="35" s="1"/>
  <c r="AR186" i="40"/>
  <c r="L11" i="35" s="1"/>
  <c r="AQ186" i="40"/>
  <c r="K11" i="35" s="1"/>
  <c r="AO186" i="40"/>
  <c r="AL186" i="40"/>
  <c r="AJ186" i="40"/>
  <c r="D11" i="35" s="1"/>
  <c r="AR185" i="40"/>
  <c r="L10" i="35" s="1"/>
  <c r="AO185" i="40"/>
  <c r="I10" i="35" s="1"/>
  <c r="AM185" i="40"/>
  <c r="AL185" i="40"/>
  <c r="AJ185" i="40"/>
  <c r="D10" i="35" s="1"/>
  <c r="AR184" i="40"/>
  <c r="AP184" i="40"/>
  <c r="J9" i="35" s="1"/>
  <c r="AO184" i="40"/>
  <c r="I9" i="35" s="1"/>
  <c r="AM184" i="40"/>
  <c r="AJ184" i="40"/>
  <c r="AS183" i="40"/>
  <c r="M8" i="35" s="1"/>
  <c r="AR183" i="40"/>
  <c r="L8" i="35" s="1"/>
  <c r="AP183" i="40"/>
  <c r="J8" i="35" s="1"/>
  <c r="AM183" i="40"/>
  <c r="AK183" i="40"/>
  <c r="AJ183" i="40"/>
  <c r="D8" i="35" s="1"/>
  <c r="AS182" i="40"/>
  <c r="M7" i="35" s="1"/>
  <c r="AQ182" i="40"/>
  <c r="K7" i="35" s="1"/>
  <c r="AP182" i="40"/>
  <c r="J7" i="35" s="1"/>
  <c r="AN182" i="40"/>
  <c r="H7" i="35" s="1"/>
  <c r="AM182" i="40"/>
  <c r="G7" i="35" s="1"/>
  <c r="AK182" i="40"/>
  <c r="AS181" i="40"/>
  <c r="AQ181" i="40"/>
  <c r="K6" i="35" s="1"/>
  <c r="AP181" i="40"/>
  <c r="J6" i="35" s="1"/>
  <c r="AN181" i="40"/>
  <c r="H6" i="35" s="1"/>
  <c r="AK181" i="40"/>
  <c r="L35" i="43"/>
  <c r="K35" i="43"/>
  <c r="J35" i="43"/>
  <c r="I35" i="43"/>
  <c r="H35" i="43"/>
  <c r="F35" i="43"/>
  <c r="D35" i="43"/>
  <c r="M34" i="43"/>
  <c r="L34" i="43"/>
  <c r="K34" i="43"/>
  <c r="I34" i="43"/>
  <c r="G34" i="43"/>
  <c r="F34" i="43"/>
  <c r="E34" i="43"/>
  <c r="D34" i="43"/>
  <c r="L33" i="43"/>
  <c r="J33" i="43"/>
  <c r="I33" i="43"/>
  <c r="H33" i="43"/>
  <c r="G33" i="43"/>
  <c r="F33" i="43"/>
  <c r="D33" i="43"/>
  <c r="M32" i="43"/>
  <c r="L32" i="43"/>
  <c r="K32" i="43"/>
  <c r="J32" i="43"/>
  <c r="I32" i="43"/>
  <c r="G32" i="43"/>
  <c r="E32" i="43"/>
  <c r="D32" i="43"/>
  <c r="M31" i="43"/>
  <c r="L31" i="43"/>
  <c r="J31" i="43"/>
  <c r="H31" i="43"/>
  <c r="G31" i="43"/>
  <c r="F31" i="43"/>
  <c r="E31" i="43"/>
  <c r="D31" i="43"/>
  <c r="M30" i="43"/>
  <c r="K30" i="43"/>
  <c r="J30" i="43"/>
  <c r="I30" i="43"/>
  <c r="H30" i="43"/>
  <c r="G30" i="43"/>
  <c r="F30" i="43"/>
  <c r="E30" i="43"/>
  <c r="M29" i="43"/>
  <c r="L29" i="43"/>
  <c r="K29" i="43"/>
  <c r="J29" i="43"/>
  <c r="H29" i="43"/>
  <c r="F29" i="43"/>
  <c r="E29" i="43"/>
  <c r="D29" i="43"/>
  <c r="M28" i="43"/>
  <c r="K28" i="43"/>
  <c r="I28" i="43"/>
  <c r="H28" i="43"/>
  <c r="G28" i="43"/>
  <c r="F28" i="43"/>
  <c r="E28" i="43"/>
  <c r="L27" i="43"/>
  <c r="K27" i="43"/>
  <c r="J27" i="43"/>
  <c r="I27" i="43"/>
  <c r="H27" i="43"/>
  <c r="F27" i="43"/>
  <c r="D27" i="43"/>
  <c r="M26" i="43"/>
  <c r="L26" i="43"/>
  <c r="K26" i="43"/>
  <c r="I26" i="43"/>
  <c r="G26" i="43"/>
  <c r="F26" i="43"/>
  <c r="E26" i="43"/>
  <c r="D26" i="43"/>
  <c r="L25" i="43"/>
  <c r="J25" i="43"/>
  <c r="I25" i="43"/>
  <c r="H25" i="43"/>
  <c r="G25" i="43"/>
  <c r="F25" i="43"/>
  <c r="D25" i="43"/>
  <c r="M24" i="43"/>
  <c r="L24" i="43"/>
  <c r="K24" i="43"/>
  <c r="J24" i="43"/>
  <c r="I24" i="43"/>
  <c r="H24" i="43"/>
  <c r="G24" i="43"/>
  <c r="E24" i="43"/>
  <c r="D24" i="43"/>
  <c r="AB176" i="40"/>
  <c r="AA176" i="40"/>
  <c r="K17" i="29" s="1"/>
  <c r="Y176" i="40"/>
  <c r="X176" i="40"/>
  <c r="H17" i="29" s="1"/>
  <c r="V176" i="40"/>
  <c r="T176" i="40"/>
  <c r="AB175" i="40"/>
  <c r="AA175" i="40"/>
  <c r="Y175" i="40"/>
  <c r="I16" i="29" s="1"/>
  <c r="W175" i="40"/>
  <c r="G16" i="29" s="1"/>
  <c r="V175" i="40"/>
  <c r="F16" i="29" s="1"/>
  <c r="T175" i="40"/>
  <c r="D16" i="29" s="1"/>
  <c r="AB174" i="40"/>
  <c r="L15" i="29" s="1"/>
  <c r="Z174" i="40"/>
  <c r="J15" i="29" s="1"/>
  <c r="Y174" i="40"/>
  <c r="I15" i="29" s="1"/>
  <c r="V174" i="40"/>
  <c r="U174" i="40"/>
  <c r="T174" i="40"/>
  <c r="AC173" i="40"/>
  <c r="AB173" i="40"/>
  <c r="Z173" i="40"/>
  <c r="J14" i="29" s="1"/>
  <c r="Y173" i="40"/>
  <c r="W173" i="40"/>
  <c r="U173" i="40"/>
  <c r="T173" i="40"/>
  <c r="AC172" i="40"/>
  <c r="M13" i="29" s="1"/>
  <c r="AB172" i="40"/>
  <c r="Z172" i="40"/>
  <c r="U172" i="40"/>
  <c r="T172" i="40"/>
  <c r="D13" i="29" s="1"/>
  <c r="Z171" i="40"/>
  <c r="J12" i="29" s="1"/>
  <c r="X171" i="40"/>
  <c r="W171" i="40"/>
  <c r="G12" i="29" s="1"/>
  <c r="U171" i="40"/>
  <c r="AC170" i="40"/>
  <c r="AA170" i="40"/>
  <c r="Z170" i="40"/>
  <c r="J11" i="29" s="1"/>
  <c r="X170" i="40"/>
  <c r="H11" i="29" s="1"/>
  <c r="V170" i="40"/>
  <c r="U170" i="40"/>
  <c r="E11" i="29" s="1"/>
  <c r="AC169" i="40"/>
  <c r="AA169" i="40"/>
  <c r="K10" i="29" s="1"/>
  <c r="Y169" i="40"/>
  <c r="V169" i="40"/>
  <c r="F10" i="29" s="1"/>
  <c r="AB168" i="40"/>
  <c r="AA168" i="40"/>
  <c r="Y168" i="40"/>
  <c r="I9" i="29" s="1"/>
  <c r="X168" i="40"/>
  <c r="H9" i="29" s="1"/>
  <c r="V168" i="40"/>
  <c r="T168" i="40"/>
  <c r="D9" i="29" s="1"/>
  <c r="AB167" i="40"/>
  <c r="AA167" i="40"/>
  <c r="Y167" i="40"/>
  <c r="I8" i="29" s="1"/>
  <c r="W167" i="40"/>
  <c r="V167" i="40"/>
  <c r="F8" i="29" s="1"/>
  <c r="T167" i="40"/>
  <c r="AB166" i="40"/>
  <c r="L7" i="29" s="1"/>
  <c r="Z166" i="40"/>
  <c r="J7" i="29" s="1"/>
  <c r="Y166" i="40"/>
  <c r="W166" i="40"/>
  <c r="G7" i="29" s="1"/>
  <c r="V166" i="40"/>
  <c r="F7" i="29" s="1"/>
  <c r="T166" i="40"/>
  <c r="D7" i="29" s="1"/>
  <c r="AC165" i="40"/>
  <c r="M6" i="29" s="1"/>
  <c r="AB165" i="40"/>
  <c r="Z165" i="40"/>
  <c r="Y165" i="40"/>
  <c r="I6" i="29" s="1"/>
  <c r="W165" i="40"/>
  <c r="G6" i="29" s="1"/>
  <c r="U165" i="40"/>
  <c r="E6" i="29" s="1"/>
  <c r="T165" i="40"/>
  <c r="D6" i="29" s="1"/>
  <c r="AA192" i="40"/>
  <c r="Y192" i="40"/>
  <c r="I17" i="34" s="1"/>
  <c r="X192" i="40"/>
  <c r="V192" i="40"/>
  <c r="AB191" i="40"/>
  <c r="L16" i="34" s="1"/>
  <c r="AA191" i="40"/>
  <c r="K16" i="34" s="1"/>
  <c r="Y191" i="40"/>
  <c r="V191" i="40"/>
  <c r="F16" i="34" s="1"/>
  <c r="T191" i="40"/>
  <c r="AB190" i="40"/>
  <c r="L15" i="34" s="1"/>
  <c r="Y190" i="40"/>
  <c r="I15" i="34" s="1"/>
  <c r="W190" i="40"/>
  <c r="V190" i="40"/>
  <c r="T190" i="40"/>
  <c r="AC189" i="40"/>
  <c r="M14" i="34" s="1"/>
  <c r="AB189" i="40"/>
  <c r="Z189" i="40"/>
  <c r="J14" i="34" s="1"/>
  <c r="Y189" i="40"/>
  <c r="I14" i="34" s="1"/>
  <c r="W189" i="40"/>
  <c r="G14" i="34" s="1"/>
  <c r="T189" i="40"/>
  <c r="AC188" i="40"/>
  <c r="M13" i="34" s="1"/>
  <c r="AB188" i="40"/>
  <c r="L13" i="34" s="1"/>
  <c r="Z188" i="40"/>
  <c r="W188" i="40"/>
  <c r="G13" i="34" s="1"/>
  <c r="U188" i="40"/>
  <c r="E13" i="34" s="1"/>
  <c r="T188" i="40"/>
  <c r="AC187" i="40"/>
  <c r="M12" i="34" s="1"/>
  <c r="Z187" i="40"/>
  <c r="J12" i="34" s="1"/>
  <c r="X187" i="40"/>
  <c r="W187" i="40"/>
  <c r="G12" i="34" s="1"/>
  <c r="U187" i="40"/>
  <c r="AC186" i="40"/>
  <c r="AA186" i="40"/>
  <c r="Z186" i="40"/>
  <c r="X186" i="40"/>
  <c r="H11" i="34" s="1"/>
  <c r="U186" i="40"/>
  <c r="AC185" i="40"/>
  <c r="M10" i="34" s="1"/>
  <c r="AA185" i="40"/>
  <c r="K10" i="34" s="1"/>
  <c r="V185" i="40"/>
  <c r="U185" i="40"/>
  <c r="E10" i="34" s="1"/>
  <c r="AA184" i="40"/>
  <c r="K9" i="34" s="1"/>
  <c r="Y184" i="40"/>
  <c r="I9" i="34" s="1"/>
  <c r="X184" i="40"/>
  <c r="V184" i="40"/>
  <c r="F9" i="34" s="1"/>
  <c r="AB183" i="40"/>
  <c r="L8" i="34" s="1"/>
  <c r="AA183" i="40"/>
  <c r="K8" i="34" s="1"/>
  <c r="Y183" i="40"/>
  <c r="I8" i="34" s="1"/>
  <c r="V183" i="40"/>
  <c r="T183" i="40"/>
  <c r="D8" i="34" s="1"/>
  <c r="AB182" i="40"/>
  <c r="Y182" i="40"/>
  <c r="I7" i="34" s="1"/>
  <c r="W182" i="40"/>
  <c r="G7" i="34" s="1"/>
  <c r="V182" i="40"/>
  <c r="U182" i="40"/>
  <c r="T182" i="40"/>
  <c r="AB181" i="40"/>
  <c r="L6" i="34" s="1"/>
  <c r="Z181" i="40"/>
  <c r="Y181" i="40"/>
  <c r="I6" i="34" s="1"/>
  <c r="W181" i="40"/>
  <c r="G6" i="34" s="1"/>
  <c r="T181" i="40"/>
  <c r="C58" i="41"/>
  <c r="C88" i="41"/>
  <c r="C96" i="41"/>
  <c r="C133" i="41"/>
  <c r="C141" i="41"/>
  <c r="C152" i="41"/>
  <c r="C160" i="41"/>
  <c r="C24" i="41"/>
  <c r="C39" i="41"/>
  <c r="C47" i="41"/>
  <c r="C69" i="41"/>
  <c r="C77" i="41"/>
  <c r="C103" i="41"/>
  <c r="C111" i="41"/>
  <c r="C122" i="41"/>
  <c r="C55" i="41"/>
  <c r="C63" i="41"/>
  <c r="C85" i="41"/>
  <c r="C93" i="41"/>
  <c r="C7" i="41"/>
  <c r="C71" i="41"/>
  <c r="C79" i="41"/>
  <c r="C120" i="41"/>
  <c r="C128" i="41"/>
  <c r="C135" i="41"/>
  <c r="C143" i="41"/>
  <c r="C15" i="41"/>
  <c r="C151" i="41"/>
  <c r="C155" i="41"/>
  <c r="C159" i="41"/>
  <c r="C74" i="41"/>
  <c r="C104" i="41"/>
  <c r="C112" i="41"/>
  <c r="C119" i="41"/>
  <c r="C127" i="41"/>
  <c r="C138" i="41"/>
  <c r="C149" i="41"/>
  <c r="C157" i="41"/>
  <c r="C64" i="41"/>
  <c r="C90" i="41"/>
  <c r="C101" i="41"/>
  <c r="C109" i="41"/>
  <c r="C154" i="41"/>
  <c r="C23" i="41"/>
  <c r="C31" i="41"/>
  <c r="C72" i="41"/>
  <c r="C80" i="41"/>
  <c r="C87" i="41"/>
  <c r="C95" i="41"/>
  <c r="C106" i="41"/>
  <c r="C117" i="41"/>
  <c r="C125" i="41"/>
  <c r="C136" i="41"/>
  <c r="C144" i="41"/>
  <c r="H71" i="39"/>
  <c r="D71" i="39"/>
  <c r="H113" i="39"/>
  <c r="J191" i="40"/>
  <c r="J16" i="33" s="1"/>
  <c r="G184" i="40"/>
  <c r="G9" i="33" s="1"/>
  <c r="E182" i="40"/>
  <c r="E7" i="33" s="1"/>
  <c r="K180" i="40"/>
  <c r="K164" i="40"/>
  <c r="K5" i="10" s="1"/>
  <c r="K167" i="40"/>
  <c r="G169" i="40"/>
  <c r="G10" i="10" s="1"/>
  <c r="G172" i="40"/>
  <c r="G13" i="10" s="1"/>
  <c r="K173" i="40"/>
  <c r="C176" i="40"/>
  <c r="C17" i="10" s="1"/>
  <c r="G5" i="43"/>
  <c r="G113" i="40"/>
  <c r="G214" i="40" s="1"/>
  <c r="K5" i="43"/>
  <c r="C6" i="43"/>
  <c r="G6" i="43"/>
  <c r="K6" i="43"/>
  <c r="C7" i="43"/>
  <c r="G7" i="43"/>
  <c r="K7" i="43"/>
  <c r="C8" i="43"/>
  <c r="K8" i="43"/>
  <c r="C9" i="43"/>
  <c r="G9" i="43"/>
  <c r="K9" i="43"/>
  <c r="C10" i="43"/>
  <c r="G10" i="43"/>
  <c r="K10" i="43"/>
  <c r="C11" i="43"/>
  <c r="G11" i="43"/>
  <c r="K11" i="43"/>
  <c r="G12" i="43"/>
  <c r="C13" i="43"/>
  <c r="G13" i="43"/>
  <c r="K13" i="43"/>
  <c r="C14" i="43"/>
  <c r="G14" i="43"/>
  <c r="K14" i="43"/>
  <c r="C15" i="43"/>
  <c r="G15" i="43"/>
  <c r="K15" i="43"/>
  <c r="C16" i="43"/>
  <c r="K16" i="43"/>
  <c r="C17" i="43"/>
  <c r="G17" i="43"/>
  <c r="K17" i="43"/>
  <c r="G129" i="40"/>
  <c r="S180" i="40"/>
  <c r="C5" i="34" s="1"/>
  <c r="W180" i="40"/>
  <c r="G5" i="34" s="1"/>
  <c r="AA180" i="40"/>
  <c r="K5" i="34" s="1"/>
  <c r="S183" i="40"/>
  <c r="S184" i="40"/>
  <c r="C9" i="34" s="1"/>
  <c r="S185" i="40"/>
  <c r="C10" i="34" s="1"/>
  <c r="S186" i="40"/>
  <c r="C11" i="34" s="1"/>
  <c r="S191" i="40"/>
  <c r="S192" i="40"/>
  <c r="C17" i="34" s="1"/>
  <c r="S164" i="40"/>
  <c r="C5" i="29" s="1"/>
  <c r="AA164" i="40"/>
  <c r="S167" i="40"/>
  <c r="C8" i="29" s="1"/>
  <c r="S168" i="40"/>
  <c r="S169" i="40"/>
  <c r="C10" i="29" s="1"/>
  <c r="S170" i="40"/>
  <c r="S171" i="40"/>
  <c r="C12" i="29" s="1"/>
  <c r="S172" i="40"/>
  <c r="S175" i="40"/>
  <c r="C16" i="29" s="1"/>
  <c r="S176" i="40"/>
  <c r="C17" i="29" s="1"/>
  <c r="S81" i="40"/>
  <c r="G23" i="43"/>
  <c r="K23" i="43"/>
  <c r="C24" i="43"/>
  <c r="C25" i="43"/>
  <c r="C26" i="43"/>
  <c r="C27" i="43"/>
  <c r="C28" i="43"/>
  <c r="C29" i="43"/>
  <c r="C30" i="43"/>
  <c r="C31" i="43"/>
  <c r="C32" i="43"/>
  <c r="C33" i="43"/>
  <c r="C34" i="43"/>
  <c r="C35" i="43"/>
  <c r="AI180" i="40"/>
  <c r="C5" i="35" s="1"/>
  <c r="AQ180" i="40"/>
  <c r="AI181" i="40"/>
  <c r="C6" i="35" s="1"/>
  <c r="AI183" i="40"/>
  <c r="C8" i="35" s="1"/>
  <c r="AI186" i="40"/>
  <c r="AI187" i="40"/>
  <c r="C12" i="35" s="1"/>
  <c r="AI188" i="40"/>
  <c r="AI189" i="40"/>
  <c r="AI191" i="40"/>
  <c r="C16" i="35" s="1"/>
  <c r="AY180" i="40"/>
  <c r="BC180" i="40"/>
  <c r="G5" i="36" s="1"/>
  <c r="AY181" i="40"/>
  <c r="C6" i="36" s="1"/>
  <c r="AY182" i="40"/>
  <c r="C7" i="36" s="1"/>
  <c r="AY183" i="40"/>
  <c r="AY184" i="40"/>
  <c r="C9" i="36" s="1"/>
  <c r="AY186" i="40"/>
  <c r="C11" i="36" s="1"/>
  <c r="AY187" i="40"/>
  <c r="C12" i="36" s="1"/>
  <c r="AY189" i="40"/>
  <c r="C14" i="36" s="1"/>
  <c r="AY190" i="40"/>
  <c r="C15" i="36" s="1"/>
  <c r="AY191" i="40"/>
  <c r="C16" i="36" s="1"/>
  <c r="AY192" i="40"/>
  <c r="C17" i="36" s="1"/>
  <c r="AI164" i="40"/>
  <c r="AM164" i="40"/>
  <c r="G5" i="30" s="1"/>
  <c r="AQ164" i="40"/>
  <c r="K5" i="30" s="1"/>
  <c r="AI165" i="40"/>
  <c r="AI166" i="40"/>
  <c r="C7" i="30" s="1"/>
  <c r="AI167" i="40"/>
  <c r="AI170" i="40"/>
  <c r="C11" i="30" s="1"/>
  <c r="AI171" i="40"/>
  <c r="AI172" i="40"/>
  <c r="C13" i="30" s="1"/>
  <c r="AI173" i="40"/>
  <c r="C14" i="30" s="1"/>
  <c r="AI174" i="40"/>
  <c r="AI175" i="40"/>
  <c r="C16" i="30" s="1"/>
  <c r="AY164" i="40"/>
  <c r="C5" i="31" s="1"/>
  <c r="AY165" i="40"/>
  <c r="C6" i="31" s="1"/>
  <c r="AY166" i="40"/>
  <c r="C7" i="31" s="1"/>
  <c r="AY167" i="40"/>
  <c r="C8" i="31" s="1"/>
  <c r="AY168" i="40"/>
  <c r="AY169" i="40"/>
  <c r="AY170" i="40"/>
  <c r="C11" i="31" s="1"/>
  <c r="AY173" i="40"/>
  <c r="C14" i="31" s="1"/>
  <c r="AY174" i="40"/>
  <c r="C15" i="31" s="1"/>
  <c r="K15" i="31"/>
  <c r="AY175" i="40"/>
  <c r="AY176" i="40"/>
  <c r="C17" i="31" s="1"/>
  <c r="AY65" i="40"/>
  <c r="C41" i="43"/>
  <c r="G41" i="43"/>
  <c r="K41" i="43"/>
  <c r="C42" i="43"/>
  <c r="C43" i="43"/>
  <c r="C44" i="43"/>
  <c r="C45" i="43"/>
  <c r="C47" i="43"/>
  <c r="C48" i="43"/>
  <c r="C49" i="43"/>
  <c r="C50" i="43"/>
  <c r="C51" i="43"/>
  <c r="C52" i="43"/>
  <c r="C53" i="43"/>
  <c r="AY113" i="40"/>
  <c r="AY214" i="40" s="1"/>
  <c r="G59" i="43"/>
  <c r="C60" i="43"/>
  <c r="C61" i="43"/>
  <c r="C62" i="43"/>
  <c r="C63" i="43"/>
  <c r="C64" i="43"/>
  <c r="C65" i="43"/>
  <c r="C66" i="43"/>
  <c r="C68" i="43"/>
  <c r="C69" i="43"/>
  <c r="C70" i="43"/>
  <c r="C71" i="43"/>
  <c r="H15" i="39"/>
  <c r="L15" i="39"/>
  <c r="D57" i="39"/>
  <c r="H57" i="39"/>
  <c r="L57" i="39"/>
  <c r="C190" i="40"/>
  <c r="C15" i="33" s="1"/>
  <c r="G192" i="40"/>
  <c r="M190" i="40"/>
  <c r="M15" i="33" s="1"/>
  <c r="H189" i="40"/>
  <c r="M186" i="40"/>
  <c r="M11" i="33" s="1"/>
  <c r="L185" i="40"/>
  <c r="L10" i="33" s="1"/>
  <c r="G164" i="40"/>
  <c r="K165" i="40"/>
  <c r="K6" i="10" s="1"/>
  <c r="C167" i="40"/>
  <c r="C8" i="10" s="1"/>
  <c r="C168" i="40"/>
  <c r="C169" i="40"/>
  <c r="C10" i="10" s="1"/>
  <c r="G171" i="40"/>
  <c r="G12" i="10" s="1"/>
  <c r="C172" i="40"/>
  <c r="C13" i="10" s="1"/>
  <c r="C173" i="40"/>
  <c r="C14" i="10" s="1"/>
  <c r="C175" i="40"/>
  <c r="K176" i="40"/>
  <c r="K17" i="10" s="1"/>
  <c r="C185" i="40"/>
  <c r="C10" i="33" s="1"/>
  <c r="J192" i="40"/>
  <c r="J17" i="33" s="1"/>
  <c r="D190" i="40"/>
  <c r="F188" i="40"/>
  <c r="F13" i="33" s="1"/>
  <c r="E187" i="40"/>
  <c r="E12" i="33" s="1"/>
  <c r="J184" i="40"/>
  <c r="J9" i="33" s="1"/>
  <c r="G181" i="40"/>
  <c r="F180" i="40"/>
  <c r="F5" i="33" s="1"/>
  <c r="D165" i="40"/>
  <c r="D6" i="10" s="1"/>
  <c r="D166" i="40"/>
  <c r="D7" i="10" s="1"/>
  <c r="D167" i="40"/>
  <c r="D8" i="10" s="1"/>
  <c r="H168" i="40"/>
  <c r="H9" i="10" s="1"/>
  <c r="H170" i="40"/>
  <c r="D172" i="40"/>
  <c r="D13" i="10" s="1"/>
  <c r="D173" i="40"/>
  <c r="D14" i="10" s="1"/>
  <c r="L173" i="40"/>
  <c r="L14" i="10" s="1"/>
  <c r="L174" i="40"/>
  <c r="L15" i="10" s="1"/>
  <c r="H175" i="40"/>
  <c r="H176" i="40"/>
  <c r="H17" i="10" s="1"/>
  <c r="L81" i="40"/>
  <c r="D5" i="43"/>
  <c r="L5" i="43"/>
  <c r="L113" i="40"/>
  <c r="L214" i="40" s="1"/>
  <c r="D6" i="43"/>
  <c r="H6" i="43"/>
  <c r="L6" i="43"/>
  <c r="D7" i="43"/>
  <c r="H7" i="43"/>
  <c r="L7" i="43"/>
  <c r="D8" i="43"/>
  <c r="H8" i="43"/>
  <c r="L8" i="43"/>
  <c r="H9" i="43"/>
  <c r="D10" i="43"/>
  <c r="H10" i="43"/>
  <c r="L10" i="43"/>
  <c r="D11" i="43"/>
  <c r="H11" i="43"/>
  <c r="L11" i="43"/>
  <c r="D12" i="43"/>
  <c r="H12" i="43"/>
  <c r="L12" i="43"/>
  <c r="D13" i="43"/>
  <c r="L13" i="43"/>
  <c r="D14" i="43"/>
  <c r="H14" i="43"/>
  <c r="L14" i="43"/>
  <c r="D15" i="43"/>
  <c r="H15" i="43"/>
  <c r="L15" i="43"/>
  <c r="D16" i="43"/>
  <c r="H16" i="43"/>
  <c r="L16" i="43"/>
  <c r="H17" i="43"/>
  <c r="D145" i="40"/>
  <c r="T180" i="40"/>
  <c r="AB180" i="40"/>
  <c r="L5" i="34" s="1"/>
  <c r="T164" i="40"/>
  <c r="AB164" i="40"/>
  <c r="L5" i="29" s="1"/>
  <c r="D23" i="43"/>
  <c r="H23" i="43"/>
  <c r="L23" i="43"/>
  <c r="AJ180" i="40"/>
  <c r="D5" i="35" s="1"/>
  <c r="AN180" i="40"/>
  <c r="AR180" i="40"/>
  <c r="L5" i="35" s="1"/>
  <c r="AZ180" i="40"/>
  <c r="D5" i="36" s="1"/>
  <c r="BH180" i="40"/>
  <c r="L5" i="36" s="1"/>
  <c r="AJ164" i="40"/>
  <c r="D5" i="30" s="1"/>
  <c r="AR164" i="40"/>
  <c r="AZ164" i="40"/>
  <c r="D5" i="31" s="1"/>
  <c r="BH164" i="40"/>
  <c r="L5" i="31" s="1"/>
  <c r="D41" i="43"/>
  <c r="AJ113" i="40"/>
  <c r="AJ214" i="40" s="1"/>
  <c r="H41" i="43"/>
  <c r="L41" i="43"/>
  <c r="D59" i="43"/>
  <c r="H59" i="43"/>
  <c r="BD113" i="40"/>
  <c r="BD214" i="40" s="1"/>
  <c r="L59" i="43"/>
  <c r="E57" i="39"/>
  <c r="I57" i="39"/>
  <c r="M57" i="39"/>
  <c r="C180" i="40"/>
  <c r="C5" i="33" s="1"/>
  <c r="I186" i="40"/>
  <c r="I11" i="33" s="1"/>
  <c r="D185" i="40"/>
  <c r="D10" i="33" s="1"/>
  <c r="J183" i="40"/>
  <c r="J8" i="33" s="1"/>
  <c r="C164" i="40"/>
  <c r="C5" i="10" s="1"/>
  <c r="C59" i="10" s="1"/>
  <c r="C165" i="40"/>
  <c r="C6" i="10" s="1"/>
  <c r="C166" i="40"/>
  <c r="C7" i="10" s="1"/>
  <c r="G167" i="40"/>
  <c r="G8" i="10" s="1"/>
  <c r="K168" i="40"/>
  <c r="G170" i="40"/>
  <c r="G11" i="10" s="1"/>
  <c r="G173" i="40"/>
  <c r="G14" i="10" s="1"/>
  <c r="K174" i="40"/>
  <c r="K15" i="10" s="1"/>
  <c r="G176" i="40"/>
  <c r="C181" i="40"/>
  <c r="C6" i="33" s="1"/>
  <c r="M191" i="40"/>
  <c r="M16" i="33" s="1"/>
  <c r="E191" i="40"/>
  <c r="E16" i="33" s="1"/>
  <c r="G189" i="40"/>
  <c r="J188" i="40"/>
  <c r="J13" i="33" s="1"/>
  <c r="I187" i="40"/>
  <c r="I12" i="33" s="1"/>
  <c r="L186" i="40"/>
  <c r="D186" i="40"/>
  <c r="M183" i="40"/>
  <c r="M8" i="33" s="1"/>
  <c r="L182" i="40"/>
  <c r="L7" i="33" s="1"/>
  <c r="D182" i="40"/>
  <c r="D164" i="40"/>
  <c r="D5" i="10" s="1"/>
  <c r="H165" i="40"/>
  <c r="H6" i="10" s="1"/>
  <c r="H167" i="40"/>
  <c r="L169" i="40"/>
  <c r="L10" i="10" s="1"/>
  <c r="L170" i="40"/>
  <c r="L11" i="10" s="1"/>
  <c r="L171" i="40"/>
  <c r="L12" i="10" s="1"/>
  <c r="H173" i="40"/>
  <c r="D174" i="40"/>
  <c r="E192" i="40"/>
  <c r="L191" i="40"/>
  <c r="L16" i="33" s="1"/>
  <c r="H191" i="40"/>
  <c r="H16" i="33" s="1"/>
  <c r="K190" i="40"/>
  <c r="G190" i="40"/>
  <c r="G15" i="33" s="1"/>
  <c r="F189" i="40"/>
  <c r="F14" i="33" s="1"/>
  <c r="I188" i="40"/>
  <c r="I13" i="33" s="1"/>
  <c r="E188" i="40"/>
  <c r="E13" i="33" s="1"/>
  <c r="L187" i="40"/>
  <c r="H187" i="40"/>
  <c r="H12" i="33" s="1"/>
  <c r="D187" i="40"/>
  <c r="D12" i="33" s="1"/>
  <c r="G186" i="40"/>
  <c r="G11" i="33" s="1"/>
  <c r="J185" i="40"/>
  <c r="J10" i="33" s="1"/>
  <c r="F185" i="40"/>
  <c r="M184" i="40"/>
  <c r="E184" i="40"/>
  <c r="E9" i="33" s="1"/>
  <c r="L183" i="40"/>
  <c r="L8" i="33" s="1"/>
  <c r="H183" i="40"/>
  <c r="K182" i="40"/>
  <c r="K7" i="33" s="1"/>
  <c r="G182" i="40"/>
  <c r="J181" i="40"/>
  <c r="F181" i="40"/>
  <c r="F6" i="33" s="1"/>
  <c r="M180" i="40"/>
  <c r="M5" i="33" s="1"/>
  <c r="I180" i="40"/>
  <c r="I5" i="33" s="1"/>
  <c r="E17" i="40"/>
  <c r="I164" i="40"/>
  <c r="I5" i="10" s="1"/>
  <c r="M164" i="40"/>
  <c r="M5" i="10" s="1"/>
  <c r="I166" i="40"/>
  <c r="M166" i="40"/>
  <c r="M7" i="10" s="1"/>
  <c r="E167" i="40"/>
  <c r="E8" i="10" s="1"/>
  <c r="M167" i="40"/>
  <c r="E168" i="40"/>
  <c r="I168" i="40"/>
  <c r="I9" i="10" s="1"/>
  <c r="E169" i="40"/>
  <c r="E10" i="10" s="1"/>
  <c r="M169" i="40"/>
  <c r="M10" i="10" s="1"/>
  <c r="E170" i="40"/>
  <c r="E11" i="10" s="1"/>
  <c r="I170" i="40"/>
  <c r="M170" i="40"/>
  <c r="M11" i="10" s="1"/>
  <c r="E171" i="40"/>
  <c r="I171" i="40"/>
  <c r="I12" i="10" s="1"/>
  <c r="M171" i="40"/>
  <c r="I172" i="40"/>
  <c r="M172" i="40"/>
  <c r="M13" i="10" s="1"/>
  <c r="E173" i="40"/>
  <c r="E14" i="10" s="1"/>
  <c r="I173" i="40"/>
  <c r="I174" i="40"/>
  <c r="I15" i="10" s="1"/>
  <c r="M174" i="40"/>
  <c r="E175" i="40"/>
  <c r="M175" i="40"/>
  <c r="M16" i="10" s="1"/>
  <c r="E176" i="40"/>
  <c r="E17" i="10" s="1"/>
  <c r="I176" i="40"/>
  <c r="M176" i="40"/>
  <c r="M17" i="10" s="1"/>
  <c r="I81" i="40"/>
  <c r="E5" i="43"/>
  <c r="I5" i="43"/>
  <c r="M5" i="43"/>
  <c r="I6" i="43"/>
  <c r="E7" i="43"/>
  <c r="I7" i="43"/>
  <c r="M7" i="43"/>
  <c r="E8" i="43"/>
  <c r="I8" i="43"/>
  <c r="M8" i="43"/>
  <c r="E9" i="43"/>
  <c r="I9" i="43"/>
  <c r="M9" i="43"/>
  <c r="E10" i="43"/>
  <c r="M10" i="43"/>
  <c r="E11" i="43"/>
  <c r="I11" i="43"/>
  <c r="M11" i="43"/>
  <c r="E12" i="43"/>
  <c r="I12" i="43"/>
  <c r="M12" i="43"/>
  <c r="E13" i="43"/>
  <c r="I13" i="43"/>
  <c r="M13" i="43"/>
  <c r="I14" i="43"/>
  <c r="E15" i="43"/>
  <c r="I15" i="43"/>
  <c r="M15" i="43"/>
  <c r="E16" i="43"/>
  <c r="I16" i="43"/>
  <c r="M16" i="43"/>
  <c r="E17" i="43"/>
  <c r="I17" i="43"/>
  <c r="M17" i="43"/>
  <c r="E145" i="40"/>
  <c r="U180" i="40"/>
  <c r="AC180" i="40"/>
  <c r="U164" i="40"/>
  <c r="E5" i="29" s="1"/>
  <c r="AC164" i="40"/>
  <c r="M5" i="29" s="1"/>
  <c r="E23" i="43"/>
  <c r="I101" i="34"/>
  <c r="I91" i="43" s="1"/>
  <c r="M23" i="43"/>
  <c r="AK180" i="40"/>
  <c r="AO180" i="40"/>
  <c r="I5" i="35" s="1"/>
  <c r="AS180" i="40"/>
  <c r="BA180" i="40"/>
  <c r="BA17" i="40"/>
  <c r="BE180" i="40"/>
  <c r="BI180" i="40"/>
  <c r="AK164" i="40"/>
  <c r="AO164" i="40"/>
  <c r="AS164" i="40"/>
  <c r="M5" i="30" s="1"/>
  <c r="BA164" i="40"/>
  <c r="BE164" i="40"/>
  <c r="BI164" i="40"/>
  <c r="M5" i="31" s="1"/>
  <c r="E41" i="43"/>
  <c r="I41" i="43"/>
  <c r="M41" i="43"/>
  <c r="AS113" i="40"/>
  <c r="E59" i="43"/>
  <c r="I59" i="43"/>
  <c r="M59" i="43"/>
  <c r="J15" i="39"/>
  <c r="F57" i="39"/>
  <c r="C182" i="40"/>
  <c r="E190" i="40"/>
  <c r="E15" i="33" s="1"/>
  <c r="K188" i="40"/>
  <c r="F187" i="40"/>
  <c r="M182" i="40"/>
  <c r="M7" i="33" s="1"/>
  <c r="H181" i="40"/>
  <c r="H6" i="33" s="1"/>
  <c r="G165" i="40"/>
  <c r="G6" i="10" s="1"/>
  <c r="K166" i="40"/>
  <c r="G168" i="40"/>
  <c r="G9" i="10" s="1"/>
  <c r="K169" i="40"/>
  <c r="K172" i="40"/>
  <c r="C174" i="40"/>
  <c r="K175" i="40"/>
  <c r="C189" i="40"/>
  <c r="F192" i="40"/>
  <c r="F17" i="33" s="1"/>
  <c r="L190" i="40"/>
  <c r="L15" i="33" s="1"/>
  <c r="K189" i="40"/>
  <c r="M187" i="40"/>
  <c r="M12" i="33" s="1"/>
  <c r="H186" i="40"/>
  <c r="H11" i="33" s="1"/>
  <c r="G185" i="40"/>
  <c r="F184" i="40"/>
  <c r="E183" i="40"/>
  <c r="K181" i="40"/>
  <c r="J180" i="40"/>
  <c r="L164" i="40"/>
  <c r="L5" i="10" s="1"/>
  <c r="L165" i="40"/>
  <c r="L6" i="10" s="1"/>
  <c r="L166" i="40"/>
  <c r="D169" i="40"/>
  <c r="D170" i="40"/>
  <c r="D11" i="10" s="1"/>
  <c r="D171" i="40"/>
  <c r="L172" i="40"/>
  <c r="L13" i="10" s="1"/>
  <c r="C188" i="40"/>
  <c r="M192" i="40"/>
  <c r="C191" i="40"/>
  <c r="C16" i="33" s="1"/>
  <c r="C187" i="40"/>
  <c r="C12" i="33" s="1"/>
  <c r="C183" i="40"/>
  <c r="H192" i="40"/>
  <c r="K191" i="40"/>
  <c r="F190" i="40"/>
  <c r="F15" i="33" s="1"/>
  <c r="I189" i="40"/>
  <c r="L188" i="40"/>
  <c r="L13" i="33" s="1"/>
  <c r="D188" i="40"/>
  <c r="D13" i="33" s="1"/>
  <c r="G187" i="40"/>
  <c r="J186" i="40"/>
  <c r="J11" i="33" s="1"/>
  <c r="M185" i="40"/>
  <c r="E185" i="40"/>
  <c r="H184" i="40"/>
  <c r="K183" i="40"/>
  <c r="K8" i="33" s="1"/>
  <c r="F182" i="40"/>
  <c r="F7" i="33" s="1"/>
  <c r="L180" i="40"/>
  <c r="D180" i="40"/>
  <c r="D5" i="33" s="1"/>
  <c r="D17" i="40"/>
  <c r="F164" i="40"/>
  <c r="J164" i="40"/>
  <c r="J5" i="10" s="1"/>
  <c r="F165" i="40"/>
  <c r="F6" i="10" s="1"/>
  <c r="F166" i="40"/>
  <c r="F7" i="10" s="1"/>
  <c r="F167" i="40"/>
  <c r="J167" i="40"/>
  <c r="J8" i="10" s="1"/>
  <c r="F168" i="40"/>
  <c r="F9" i="10" s="1"/>
  <c r="J168" i="40"/>
  <c r="F169" i="40"/>
  <c r="F10" i="10" s="1"/>
  <c r="J169" i="40"/>
  <c r="J10" i="10" s="1"/>
  <c r="J170" i="40"/>
  <c r="J11" i="10" s="1"/>
  <c r="F171" i="40"/>
  <c r="J171" i="40"/>
  <c r="J12" i="10" s="1"/>
  <c r="F172" i="40"/>
  <c r="F13" i="10" s="1"/>
  <c r="J172" i="40"/>
  <c r="J13" i="10" s="1"/>
  <c r="F173" i="40"/>
  <c r="F14" i="10" s="1"/>
  <c r="F174" i="40"/>
  <c r="F15" i="10" s="1"/>
  <c r="F175" i="40"/>
  <c r="J175" i="40"/>
  <c r="J16" i="10" s="1"/>
  <c r="F176" i="40"/>
  <c r="F17" i="10" s="1"/>
  <c r="J176" i="40"/>
  <c r="F97" i="40"/>
  <c r="F5" i="43"/>
  <c r="J5" i="43"/>
  <c r="F6" i="43"/>
  <c r="J6" i="43"/>
  <c r="F7" i="43"/>
  <c r="F8" i="43"/>
  <c r="J8" i="43"/>
  <c r="F9" i="43"/>
  <c r="J9" i="43"/>
  <c r="F10" i="43"/>
  <c r="J10" i="43"/>
  <c r="F11" i="43"/>
  <c r="J11" i="43"/>
  <c r="F12" i="43"/>
  <c r="J12" i="43"/>
  <c r="F13" i="43"/>
  <c r="J13" i="43"/>
  <c r="F14" i="43"/>
  <c r="J14" i="43"/>
  <c r="F15" i="43"/>
  <c r="F16" i="43"/>
  <c r="J16" i="43"/>
  <c r="F17" i="43"/>
  <c r="J17" i="43"/>
  <c r="F145" i="40"/>
  <c r="Z180" i="40"/>
  <c r="V164" i="40"/>
  <c r="F5" i="29" s="1"/>
  <c r="Z164" i="40"/>
  <c r="Z33" i="40"/>
  <c r="F23" i="43"/>
  <c r="F101" i="34"/>
  <c r="F91" i="43" s="1"/>
  <c r="J23" i="43"/>
  <c r="AL180" i="40"/>
  <c r="AP17" i="40"/>
  <c r="BB180" i="40"/>
  <c r="F5" i="36" s="1"/>
  <c r="AL164" i="40"/>
  <c r="F5" i="30" s="1"/>
  <c r="BB164" i="40"/>
  <c r="BF164" i="40"/>
  <c r="F41" i="43"/>
  <c r="F59" i="43"/>
  <c r="J59" i="43"/>
  <c r="BF113" i="40"/>
  <c r="C43" i="39"/>
  <c r="C57" i="39"/>
  <c r="G57" i="39"/>
  <c r="K57" i="39"/>
  <c r="C71" i="39"/>
  <c r="D93" i="33"/>
  <c r="E93" i="33"/>
  <c r="E90" i="43" s="1"/>
  <c r="F93" i="33"/>
  <c r="G93" i="33"/>
  <c r="H93" i="33"/>
  <c r="I93" i="33"/>
  <c r="J93" i="33"/>
  <c r="K93" i="33"/>
  <c r="L93" i="33"/>
  <c r="L90" i="43" s="1"/>
  <c r="M93" i="33"/>
  <c r="M90" i="43" s="1"/>
  <c r="N93" i="33"/>
  <c r="N90" i="43" s="1"/>
  <c r="O93" i="33"/>
  <c r="P93" i="33"/>
  <c r="Q93" i="33"/>
  <c r="R93" i="33"/>
  <c r="S93" i="33"/>
  <c r="T93" i="33"/>
  <c r="U93" i="33"/>
  <c r="U90" i="43" s="1"/>
  <c r="V93" i="33"/>
  <c r="W93" i="33"/>
  <c r="X93" i="33"/>
  <c r="Y93" i="33"/>
  <c r="Z93" i="33"/>
  <c r="AA93" i="33"/>
  <c r="C93" i="33"/>
  <c r="D93" i="36"/>
  <c r="E93" i="36"/>
  <c r="F93" i="36"/>
  <c r="G93" i="36"/>
  <c r="H93" i="36"/>
  <c r="I93" i="36"/>
  <c r="J93" i="36"/>
  <c r="K93" i="36"/>
  <c r="L93" i="36"/>
  <c r="M93" i="36"/>
  <c r="N93" i="36"/>
  <c r="O93" i="36"/>
  <c r="P93" i="36"/>
  <c r="Q93" i="36"/>
  <c r="R93" i="36"/>
  <c r="S93" i="36"/>
  <c r="T93" i="36"/>
  <c r="U93" i="36"/>
  <c r="V93" i="36"/>
  <c r="W93" i="36"/>
  <c r="X93" i="36"/>
  <c r="Y93" i="36"/>
  <c r="Z93" i="36"/>
  <c r="AA93" i="36"/>
  <c r="D94" i="36"/>
  <c r="E94" i="36"/>
  <c r="F94" i="36"/>
  <c r="G94" i="36"/>
  <c r="H94" i="36"/>
  <c r="I94" i="36"/>
  <c r="J94" i="36"/>
  <c r="K94" i="36"/>
  <c r="L94" i="36"/>
  <c r="M94" i="36"/>
  <c r="N94" i="36"/>
  <c r="O94" i="36"/>
  <c r="P94" i="36"/>
  <c r="Q94" i="36"/>
  <c r="R94" i="36"/>
  <c r="S94" i="36"/>
  <c r="T94" i="36"/>
  <c r="U94" i="36"/>
  <c r="V94" i="36"/>
  <c r="W94" i="36"/>
  <c r="X94" i="36"/>
  <c r="Y94" i="36"/>
  <c r="Z94" i="36"/>
  <c r="AA94" i="36"/>
  <c r="D95" i="36"/>
  <c r="E95" i="36"/>
  <c r="F95" i="36"/>
  <c r="G95" i="36"/>
  <c r="H95" i="36"/>
  <c r="I95" i="36"/>
  <c r="J95" i="36"/>
  <c r="K95" i="36"/>
  <c r="L95" i="36"/>
  <c r="M95" i="36"/>
  <c r="N95" i="36"/>
  <c r="O95" i="36"/>
  <c r="P95" i="36"/>
  <c r="Q95" i="36"/>
  <c r="R95" i="36"/>
  <c r="S95" i="36"/>
  <c r="T95" i="36"/>
  <c r="U95" i="36"/>
  <c r="V95" i="36"/>
  <c r="W95" i="36"/>
  <c r="X95" i="36"/>
  <c r="Y95" i="36"/>
  <c r="Z95" i="36"/>
  <c r="AA95" i="36"/>
  <c r="D96" i="36"/>
  <c r="E96" i="36"/>
  <c r="F96" i="36"/>
  <c r="G96" i="36"/>
  <c r="H96" i="36"/>
  <c r="I96" i="36"/>
  <c r="J96" i="36"/>
  <c r="K96" i="36"/>
  <c r="L96" i="36"/>
  <c r="M96" i="36"/>
  <c r="N96" i="36"/>
  <c r="O96" i="36"/>
  <c r="P96" i="36"/>
  <c r="Q96" i="36"/>
  <c r="R96" i="36"/>
  <c r="S96" i="36"/>
  <c r="T96" i="36"/>
  <c r="U96" i="36"/>
  <c r="V96" i="36"/>
  <c r="W96" i="36"/>
  <c r="X96" i="36"/>
  <c r="Y96" i="36"/>
  <c r="Z96" i="36"/>
  <c r="AA96" i="36"/>
  <c r="D97" i="36"/>
  <c r="E97" i="36"/>
  <c r="F97" i="36"/>
  <c r="G97" i="36"/>
  <c r="H97" i="36"/>
  <c r="I97" i="36"/>
  <c r="J97" i="36"/>
  <c r="K97" i="36"/>
  <c r="L97" i="36"/>
  <c r="M97" i="36"/>
  <c r="N97" i="36"/>
  <c r="O97" i="36"/>
  <c r="P97" i="36"/>
  <c r="Q97" i="36"/>
  <c r="R97" i="36"/>
  <c r="S97" i="36"/>
  <c r="T97" i="36"/>
  <c r="U97" i="36"/>
  <c r="V97" i="36"/>
  <c r="W97" i="36"/>
  <c r="X97" i="36"/>
  <c r="Y97" i="36"/>
  <c r="Z97" i="36"/>
  <c r="AA97" i="36"/>
  <c r="D98" i="36"/>
  <c r="E98" i="36"/>
  <c r="F98" i="36"/>
  <c r="G98" i="36"/>
  <c r="H98" i="36"/>
  <c r="I98" i="36"/>
  <c r="J98" i="36"/>
  <c r="K98" i="36"/>
  <c r="L98" i="36"/>
  <c r="M98" i="36"/>
  <c r="N98" i="36"/>
  <c r="O98" i="36"/>
  <c r="P98" i="36"/>
  <c r="Q98" i="36"/>
  <c r="R98" i="36"/>
  <c r="S98" i="36"/>
  <c r="T98" i="36"/>
  <c r="U98" i="36"/>
  <c r="V98" i="36"/>
  <c r="W98" i="36"/>
  <c r="X98" i="36"/>
  <c r="Y98" i="36"/>
  <c r="Z98" i="36"/>
  <c r="AA98" i="36"/>
  <c r="D99" i="36"/>
  <c r="E99" i="36"/>
  <c r="F99" i="36"/>
  <c r="G99" i="36"/>
  <c r="H99" i="36"/>
  <c r="I99" i="36"/>
  <c r="J99" i="36"/>
  <c r="K99" i="36"/>
  <c r="L99" i="36"/>
  <c r="M99" i="36"/>
  <c r="N99" i="36"/>
  <c r="O99" i="36"/>
  <c r="P99" i="36"/>
  <c r="Q99" i="36"/>
  <c r="R99" i="36"/>
  <c r="S99" i="36"/>
  <c r="T99" i="36"/>
  <c r="U99" i="36"/>
  <c r="V99" i="36"/>
  <c r="W99" i="36"/>
  <c r="X99" i="36"/>
  <c r="Y99" i="36"/>
  <c r="Z99" i="36"/>
  <c r="AA99" i="36"/>
  <c r="D100" i="36"/>
  <c r="E100" i="36"/>
  <c r="F100" i="36"/>
  <c r="G100" i="36"/>
  <c r="H100" i="36"/>
  <c r="I100" i="36"/>
  <c r="J100" i="36"/>
  <c r="K100" i="36"/>
  <c r="L100" i="36"/>
  <c r="M100" i="36"/>
  <c r="N100" i="36"/>
  <c r="O100" i="36"/>
  <c r="P100" i="36"/>
  <c r="Q100" i="36"/>
  <c r="R100" i="36"/>
  <c r="S100" i="36"/>
  <c r="T100" i="36"/>
  <c r="U100" i="36"/>
  <c r="V100" i="36"/>
  <c r="W100" i="36"/>
  <c r="X100" i="36"/>
  <c r="Y100" i="36"/>
  <c r="Z100" i="36"/>
  <c r="AA100" i="36"/>
  <c r="D101" i="36"/>
  <c r="E101" i="36"/>
  <c r="F101" i="36"/>
  <c r="G101" i="36"/>
  <c r="H101" i="36"/>
  <c r="I101" i="36"/>
  <c r="I93" i="43" s="1"/>
  <c r="J101" i="36"/>
  <c r="K101" i="36"/>
  <c r="L101" i="36"/>
  <c r="M101" i="36"/>
  <c r="N101" i="36"/>
  <c r="O101" i="36"/>
  <c r="P101" i="36"/>
  <c r="Q101" i="36"/>
  <c r="R101" i="36"/>
  <c r="S101" i="36"/>
  <c r="T101" i="36"/>
  <c r="U101" i="36"/>
  <c r="V101" i="36"/>
  <c r="W101" i="36"/>
  <c r="X101" i="36"/>
  <c r="Y101" i="36"/>
  <c r="Z101" i="36"/>
  <c r="AA101" i="36"/>
  <c r="D102" i="36"/>
  <c r="E102" i="36"/>
  <c r="F102" i="36"/>
  <c r="G102" i="36"/>
  <c r="H102" i="36"/>
  <c r="I102" i="36"/>
  <c r="J102" i="36"/>
  <c r="K102" i="36"/>
  <c r="L102" i="36"/>
  <c r="M102" i="36"/>
  <c r="N102" i="36"/>
  <c r="O102" i="36"/>
  <c r="P102" i="36"/>
  <c r="Q102" i="36"/>
  <c r="R102" i="36"/>
  <c r="S102" i="36"/>
  <c r="T102" i="36"/>
  <c r="U102" i="36"/>
  <c r="V102" i="36"/>
  <c r="W102" i="36"/>
  <c r="X102" i="36"/>
  <c r="Y102" i="36"/>
  <c r="Z102" i="36"/>
  <c r="AA102" i="36"/>
  <c r="D103" i="36"/>
  <c r="E103" i="36"/>
  <c r="F103" i="36"/>
  <c r="G103" i="36"/>
  <c r="H103" i="36"/>
  <c r="I103" i="36"/>
  <c r="J103" i="36"/>
  <c r="K103" i="36"/>
  <c r="L103" i="36"/>
  <c r="M103" i="36"/>
  <c r="N103" i="36"/>
  <c r="O103" i="36"/>
  <c r="P103" i="36"/>
  <c r="Q103" i="36"/>
  <c r="R103" i="36"/>
  <c r="S103" i="36"/>
  <c r="T103" i="36"/>
  <c r="U103" i="36"/>
  <c r="V103" i="36"/>
  <c r="W103" i="36"/>
  <c r="X103" i="36"/>
  <c r="Y103" i="36"/>
  <c r="Z103" i="36"/>
  <c r="AA103" i="36"/>
  <c r="D104" i="36"/>
  <c r="E104" i="36"/>
  <c r="F104" i="36"/>
  <c r="G104" i="36"/>
  <c r="H104" i="36"/>
  <c r="I104" i="36"/>
  <c r="J104" i="36"/>
  <c r="K104" i="36"/>
  <c r="L104" i="36"/>
  <c r="M104" i="36"/>
  <c r="N104" i="36"/>
  <c r="O104" i="36"/>
  <c r="P104" i="36"/>
  <c r="Q104" i="36"/>
  <c r="R104" i="36"/>
  <c r="S104" i="36"/>
  <c r="T104" i="36"/>
  <c r="U104" i="36"/>
  <c r="V104" i="36"/>
  <c r="W104" i="36"/>
  <c r="X104" i="36"/>
  <c r="Y104" i="36"/>
  <c r="Z104" i="36"/>
  <c r="AA104" i="36"/>
  <c r="D105" i="36"/>
  <c r="E105" i="36"/>
  <c r="F105" i="36"/>
  <c r="G105" i="36"/>
  <c r="H105" i="36"/>
  <c r="I105" i="36"/>
  <c r="J105" i="36"/>
  <c r="K105" i="36"/>
  <c r="L105" i="36"/>
  <c r="M105" i="36"/>
  <c r="N105" i="36"/>
  <c r="O105" i="36"/>
  <c r="P105" i="36"/>
  <c r="Q105" i="36"/>
  <c r="R105" i="36"/>
  <c r="S105" i="36"/>
  <c r="T105" i="36"/>
  <c r="U105" i="36"/>
  <c r="V105" i="36"/>
  <c r="W105" i="36"/>
  <c r="X105" i="36"/>
  <c r="Y105" i="36"/>
  <c r="Z105" i="36"/>
  <c r="AA105" i="36"/>
  <c r="C94" i="36"/>
  <c r="C95" i="36"/>
  <c r="C96" i="36"/>
  <c r="C97" i="36"/>
  <c r="C98" i="36"/>
  <c r="C99" i="36"/>
  <c r="C100" i="36"/>
  <c r="C101" i="36"/>
  <c r="C93" i="43" s="1"/>
  <c r="C102" i="36"/>
  <c r="C103" i="36"/>
  <c r="C104" i="36"/>
  <c r="C105" i="36"/>
  <c r="C93" i="36"/>
  <c r="D93" i="35"/>
  <c r="E93" i="35"/>
  <c r="F93" i="35"/>
  <c r="G93" i="35"/>
  <c r="H93" i="35"/>
  <c r="I93" i="35"/>
  <c r="J93" i="35"/>
  <c r="K93" i="35"/>
  <c r="L93" i="35"/>
  <c r="M93" i="35"/>
  <c r="N93" i="35"/>
  <c r="O93" i="35"/>
  <c r="P93" i="35"/>
  <c r="Q93" i="35"/>
  <c r="R93" i="35"/>
  <c r="S93" i="35"/>
  <c r="T93" i="35"/>
  <c r="U93" i="35"/>
  <c r="V93" i="35"/>
  <c r="W93" i="35"/>
  <c r="X93" i="35"/>
  <c r="Y93" i="35"/>
  <c r="Z93" i="35"/>
  <c r="AA93" i="35"/>
  <c r="D94" i="35"/>
  <c r="E94" i="35"/>
  <c r="F94" i="35"/>
  <c r="G94" i="35"/>
  <c r="H94" i="35"/>
  <c r="I94" i="35"/>
  <c r="J94" i="35"/>
  <c r="K94" i="35"/>
  <c r="L94" i="35"/>
  <c r="M94" i="35"/>
  <c r="N94" i="35"/>
  <c r="O94" i="35"/>
  <c r="P94" i="35"/>
  <c r="Q94" i="35"/>
  <c r="R94" i="35"/>
  <c r="S94" i="35"/>
  <c r="T94" i="35"/>
  <c r="U94" i="35"/>
  <c r="V94" i="35"/>
  <c r="W94" i="35"/>
  <c r="X94" i="35"/>
  <c r="Y94" i="35"/>
  <c r="Z94" i="35"/>
  <c r="AA94" i="35"/>
  <c r="D95" i="35"/>
  <c r="E95" i="35"/>
  <c r="F95" i="35"/>
  <c r="G95" i="35"/>
  <c r="H95" i="35"/>
  <c r="I95" i="35"/>
  <c r="J95" i="35"/>
  <c r="K95" i="35"/>
  <c r="L95" i="35"/>
  <c r="M95" i="35"/>
  <c r="N95" i="35"/>
  <c r="O95" i="35"/>
  <c r="P95" i="35"/>
  <c r="Q95" i="35"/>
  <c r="R95" i="35"/>
  <c r="S95" i="35"/>
  <c r="T95" i="35"/>
  <c r="U95" i="35"/>
  <c r="V95" i="35"/>
  <c r="W95" i="35"/>
  <c r="X95" i="35"/>
  <c r="Y95" i="35"/>
  <c r="Z95" i="35"/>
  <c r="AA95" i="35"/>
  <c r="D96" i="35"/>
  <c r="E96" i="35"/>
  <c r="F96" i="35"/>
  <c r="G96" i="35"/>
  <c r="H96" i="35"/>
  <c r="I96" i="35"/>
  <c r="J96" i="35"/>
  <c r="K96" i="35"/>
  <c r="L96" i="35"/>
  <c r="M96" i="35"/>
  <c r="N96" i="35"/>
  <c r="O96" i="35"/>
  <c r="P96" i="35"/>
  <c r="Q96" i="35"/>
  <c r="R96" i="35"/>
  <c r="S96" i="35"/>
  <c r="T96" i="35"/>
  <c r="U96" i="35"/>
  <c r="V96" i="35"/>
  <c r="W96" i="35"/>
  <c r="X96" i="35"/>
  <c r="Y96" i="35"/>
  <c r="Z96" i="35"/>
  <c r="AA96" i="35"/>
  <c r="D97" i="35"/>
  <c r="E97" i="35"/>
  <c r="F97" i="35"/>
  <c r="G97" i="35"/>
  <c r="H97" i="35"/>
  <c r="I97" i="35"/>
  <c r="J97" i="35"/>
  <c r="K97" i="35"/>
  <c r="L97" i="35"/>
  <c r="M97" i="35"/>
  <c r="N97" i="35"/>
  <c r="O97" i="35"/>
  <c r="P97" i="35"/>
  <c r="Q97" i="35"/>
  <c r="R97" i="35"/>
  <c r="S97" i="35"/>
  <c r="T97" i="35"/>
  <c r="U97" i="35"/>
  <c r="V97" i="35"/>
  <c r="W97" i="35"/>
  <c r="X97" i="35"/>
  <c r="Y97" i="35"/>
  <c r="Z97" i="35"/>
  <c r="AA97" i="35"/>
  <c r="D98" i="35"/>
  <c r="E98" i="35"/>
  <c r="F98" i="35"/>
  <c r="G98" i="35"/>
  <c r="H98" i="35"/>
  <c r="I98" i="35"/>
  <c r="J98" i="35"/>
  <c r="K98" i="35"/>
  <c r="L98" i="35"/>
  <c r="M98" i="35"/>
  <c r="N98" i="35"/>
  <c r="O98" i="35"/>
  <c r="P98" i="35"/>
  <c r="Q98" i="35"/>
  <c r="R98" i="35"/>
  <c r="S98" i="35"/>
  <c r="T98" i="35"/>
  <c r="U98" i="35"/>
  <c r="V98" i="35"/>
  <c r="W98" i="35"/>
  <c r="X98" i="35"/>
  <c r="Y98" i="35"/>
  <c r="Z98" i="35"/>
  <c r="AA98" i="35"/>
  <c r="D99" i="35"/>
  <c r="E99" i="35"/>
  <c r="F99" i="35"/>
  <c r="G99" i="35"/>
  <c r="H99" i="35"/>
  <c r="I99" i="35"/>
  <c r="J99" i="35"/>
  <c r="K99" i="35"/>
  <c r="L99" i="35"/>
  <c r="M99" i="35"/>
  <c r="N99" i="35"/>
  <c r="O99" i="35"/>
  <c r="P99" i="35"/>
  <c r="Q99" i="35"/>
  <c r="R99" i="35"/>
  <c r="S99" i="35"/>
  <c r="T99" i="35"/>
  <c r="U99" i="35"/>
  <c r="V99" i="35"/>
  <c r="W99" i="35"/>
  <c r="X99" i="35"/>
  <c r="Y99" i="35"/>
  <c r="Z99" i="35"/>
  <c r="AA99" i="35"/>
  <c r="D100" i="35"/>
  <c r="E100" i="35"/>
  <c r="F100" i="35"/>
  <c r="G100" i="35"/>
  <c r="H100" i="35"/>
  <c r="I100" i="35"/>
  <c r="J100" i="35"/>
  <c r="K100" i="35"/>
  <c r="L100" i="35"/>
  <c r="M100" i="35"/>
  <c r="N100" i="35"/>
  <c r="O100" i="35"/>
  <c r="P100" i="35"/>
  <c r="Q100" i="35"/>
  <c r="R100" i="35"/>
  <c r="S100" i="35"/>
  <c r="T100" i="35"/>
  <c r="U100" i="35"/>
  <c r="V100" i="35"/>
  <c r="W100" i="35"/>
  <c r="X100" i="35"/>
  <c r="Y100" i="35"/>
  <c r="Z100" i="35"/>
  <c r="AA100" i="35"/>
  <c r="D101" i="35"/>
  <c r="E101" i="35"/>
  <c r="F101" i="35"/>
  <c r="G101" i="35"/>
  <c r="H101" i="35"/>
  <c r="I101" i="35"/>
  <c r="J101" i="35"/>
  <c r="K101" i="35"/>
  <c r="L101" i="35"/>
  <c r="M101" i="35"/>
  <c r="M92" i="43" s="1"/>
  <c r="N101" i="35"/>
  <c r="N92" i="43" s="1"/>
  <c r="O101" i="35"/>
  <c r="P101" i="35"/>
  <c r="Q101" i="35"/>
  <c r="R101" i="35"/>
  <c r="S101" i="35"/>
  <c r="T101" i="35"/>
  <c r="U101" i="35"/>
  <c r="V101" i="35"/>
  <c r="V92" i="43" s="1"/>
  <c r="W101" i="35"/>
  <c r="X101" i="35"/>
  <c r="Y101" i="35"/>
  <c r="Z101" i="35"/>
  <c r="Z92" i="43" s="1"/>
  <c r="AA101" i="35"/>
  <c r="D102" i="35"/>
  <c r="E102" i="35"/>
  <c r="F102" i="35"/>
  <c r="G102" i="35"/>
  <c r="H102" i="35"/>
  <c r="I102" i="35"/>
  <c r="J102" i="35"/>
  <c r="K102" i="35"/>
  <c r="L102" i="35"/>
  <c r="M102" i="35"/>
  <c r="N102" i="35"/>
  <c r="O102" i="35"/>
  <c r="P102" i="35"/>
  <c r="Q102" i="35"/>
  <c r="R102" i="35"/>
  <c r="S102" i="35"/>
  <c r="T102" i="35"/>
  <c r="U102" i="35"/>
  <c r="V102" i="35"/>
  <c r="W102" i="35"/>
  <c r="X102" i="35"/>
  <c r="Y102" i="35"/>
  <c r="Z102" i="35"/>
  <c r="AA102" i="35"/>
  <c r="D103" i="35"/>
  <c r="E103" i="35"/>
  <c r="F103" i="35"/>
  <c r="G103" i="35"/>
  <c r="H103" i="35"/>
  <c r="I103" i="35"/>
  <c r="J103" i="35"/>
  <c r="K103" i="35"/>
  <c r="L103" i="35"/>
  <c r="M103" i="35"/>
  <c r="N103" i="35"/>
  <c r="O103" i="35"/>
  <c r="P103" i="35"/>
  <c r="Q103" i="35"/>
  <c r="R103" i="35"/>
  <c r="S103" i="35"/>
  <c r="T103" i="35"/>
  <c r="U103" i="35"/>
  <c r="V103" i="35"/>
  <c r="W103" i="35"/>
  <c r="X103" i="35"/>
  <c r="Y103" i="35"/>
  <c r="Z103" i="35"/>
  <c r="AA103" i="35"/>
  <c r="D104" i="35"/>
  <c r="E104" i="35"/>
  <c r="F104" i="35"/>
  <c r="G104" i="35"/>
  <c r="H104" i="35"/>
  <c r="I104" i="35"/>
  <c r="J104" i="35"/>
  <c r="K104" i="35"/>
  <c r="L104" i="35"/>
  <c r="M104" i="35"/>
  <c r="N104" i="35"/>
  <c r="O104" i="35"/>
  <c r="P104" i="35"/>
  <c r="Q104" i="35"/>
  <c r="R104" i="35"/>
  <c r="S104" i="35"/>
  <c r="T104" i="35"/>
  <c r="U104" i="35"/>
  <c r="V104" i="35"/>
  <c r="W104" i="35"/>
  <c r="X104" i="35"/>
  <c r="Y104" i="35"/>
  <c r="Z104" i="35"/>
  <c r="AA104" i="35"/>
  <c r="D105" i="35"/>
  <c r="E105" i="35"/>
  <c r="F105" i="35"/>
  <c r="G105" i="35"/>
  <c r="H105" i="35"/>
  <c r="I105" i="35"/>
  <c r="J105" i="35"/>
  <c r="K105" i="35"/>
  <c r="L105" i="35"/>
  <c r="M105" i="35"/>
  <c r="N105" i="35"/>
  <c r="O105" i="35"/>
  <c r="P105" i="35"/>
  <c r="Q105" i="35"/>
  <c r="R105" i="35"/>
  <c r="S105" i="35"/>
  <c r="T105" i="35"/>
  <c r="U105" i="35"/>
  <c r="V105" i="35"/>
  <c r="W105" i="35"/>
  <c r="X105" i="35"/>
  <c r="Y105" i="35"/>
  <c r="Z105" i="35"/>
  <c r="AA105" i="35"/>
  <c r="C94" i="35"/>
  <c r="C95" i="35"/>
  <c r="C96" i="35"/>
  <c r="C97" i="35"/>
  <c r="C98" i="35"/>
  <c r="C99" i="35"/>
  <c r="C100" i="35"/>
  <c r="C101" i="35"/>
  <c r="C102" i="35"/>
  <c r="C103" i="35"/>
  <c r="C104" i="35"/>
  <c r="C105" i="35"/>
  <c r="C93" i="35"/>
  <c r="D93" i="34"/>
  <c r="E93" i="34"/>
  <c r="F93" i="34"/>
  <c r="G93" i="34"/>
  <c r="H93" i="34"/>
  <c r="I93" i="34"/>
  <c r="J93" i="34"/>
  <c r="K93" i="34"/>
  <c r="L93" i="34"/>
  <c r="M93" i="34"/>
  <c r="N93" i="34"/>
  <c r="O93" i="34"/>
  <c r="P93" i="34"/>
  <c r="Q93" i="34"/>
  <c r="R93" i="34"/>
  <c r="S93" i="34"/>
  <c r="T93" i="34"/>
  <c r="U93" i="34"/>
  <c r="V93" i="34"/>
  <c r="W93" i="34"/>
  <c r="X93" i="34"/>
  <c r="Y93" i="34"/>
  <c r="Z93" i="34"/>
  <c r="D94" i="34"/>
  <c r="E94" i="34"/>
  <c r="F94" i="34"/>
  <c r="G94" i="34"/>
  <c r="H94" i="34"/>
  <c r="I94" i="34"/>
  <c r="J94" i="34"/>
  <c r="K94" i="34"/>
  <c r="L94" i="34"/>
  <c r="M94" i="34"/>
  <c r="N94" i="34"/>
  <c r="O94" i="34"/>
  <c r="P94" i="34"/>
  <c r="Q94" i="34"/>
  <c r="R94" i="34"/>
  <c r="S94" i="34"/>
  <c r="T94" i="34"/>
  <c r="U94" i="34"/>
  <c r="V94" i="34"/>
  <c r="W94" i="34"/>
  <c r="X94" i="34"/>
  <c r="Y94" i="34"/>
  <c r="Z94" i="34"/>
  <c r="D95" i="34"/>
  <c r="E95" i="34"/>
  <c r="F95" i="34"/>
  <c r="G95" i="34"/>
  <c r="H95" i="34"/>
  <c r="I95" i="34"/>
  <c r="J95" i="34"/>
  <c r="K95" i="34"/>
  <c r="L95" i="34"/>
  <c r="M95" i="34"/>
  <c r="N95" i="34"/>
  <c r="O95" i="34"/>
  <c r="P95" i="34"/>
  <c r="Q95" i="34"/>
  <c r="R95" i="34"/>
  <c r="S95" i="34"/>
  <c r="T95" i="34"/>
  <c r="U95" i="34"/>
  <c r="V95" i="34"/>
  <c r="W95" i="34"/>
  <c r="X95" i="34"/>
  <c r="Y95" i="34"/>
  <c r="Z95" i="34"/>
  <c r="D96" i="34"/>
  <c r="E96" i="34"/>
  <c r="F96" i="34"/>
  <c r="G96" i="34"/>
  <c r="H96" i="34"/>
  <c r="I96" i="34"/>
  <c r="J96" i="34"/>
  <c r="K96" i="34"/>
  <c r="L96" i="34"/>
  <c r="M96" i="34"/>
  <c r="N96" i="34"/>
  <c r="O96" i="34"/>
  <c r="P96" i="34"/>
  <c r="Q96" i="34"/>
  <c r="R96" i="34"/>
  <c r="S96" i="34"/>
  <c r="T96" i="34"/>
  <c r="U96" i="34"/>
  <c r="V96" i="34"/>
  <c r="W96" i="34"/>
  <c r="X96" i="34"/>
  <c r="Y96" i="34"/>
  <c r="Z96" i="34"/>
  <c r="D97" i="34"/>
  <c r="E97" i="34"/>
  <c r="F97" i="34"/>
  <c r="G97" i="34"/>
  <c r="H97" i="34"/>
  <c r="I97" i="34"/>
  <c r="J97" i="34"/>
  <c r="K97" i="34"/>
  <c r="L97" i="34"/>
  <c r="M97" i="34"/>
  <c r="N97" i="34"/>
  <c r="O97" i="34"/>
  <c r="P97" i="34"/>
  <c r="Q97" i="34"/>
  <c r="R97" i="34"/>
  <c r="S97" i="34"/>
  <c r="T97" i="34"/>
  <c r="U97" i="34"/>
  <c r="V97" i="34"/>
  <c r="W97" i="34"/>
  <c r="X97" i="34"/>
  <c r="Y97" i="34"/>
  <c r="Z97" i="34"/>
  <c r="D98" i="34"/>
  <c r="E98" i="34"/>
  <c r="F98" i="34"/>
  <c r="G98" i="34"/>
  <c r="H98" i="34"/>
  <c r="I98" i="34"/>
  <c r="J98" i="34"/>
  <c r="K98" i="34"/>
  <c r="L98" i="34"/>
  <c r="M98" i="34"/>
  <c r="N98" i="34"/>
  <c r="O98" i="34"/>
  <c r="P98" i="34"/>
  <c r="Q98" i="34"/>
  <c r="R98" i="34"/>
  <c r="S98" i="34"/>
  <c r="T98" i="34"/>
  <c r="U98" i="34"/>
  <c r="V98" i="34"/>
  <c r="W98" i="34"/>
  <c r="X98" i="34"/>
  <c r="Y98" i="34"/>
  <c r="Z98" i="34"/>
  <c r="D99" i="34"/>
  <c r="E99" i="34"/>
  <c r="F99" i="34"/>
  <c r="G99" i="34"/>
  <c r="H99" i="34"/>
  <c r="I99" i="34"/>
  <c r="J99" i="34"/>
  <c r="K99" i="34"/>
  <c r="L99" i="34"/>
  <c r="M99" i="34"/>
  <c r="N99" i="34"/>
  <c r="O99" i="34"/>
  <c r="P99" i="34"/>
  <c r="Q99" i="34"/>
  <c r="R99" i="34"/>
  <c r="S99" i="34"/>
  <c r="T99" i="34"/>
  <c r="U99" i="34"/>
  <c r="V99" i="34"/>
  <c r="W99" i="34"/>
  <c r="X99" i="34"/>
  <c r="Y99" i="34"/>
  <c r="Z99" i="34"/>
  <c r="D100" i="34"/>
  <c r="E100" i="34"/>
  <c r="F100" i="34"/>
  <c r="G100" i="34"/>
  <c r="H100" i="34"/>
  <c r="I100" i="34"/>
  <c r="J100" i="34"/>
  <c r="K100" i="34"/>
  <c r="L100" i="34"/>
  <c r="M100" i="34"/>
  <c r="N100" i="34"/>
  <c r="O100" i="34"/>
  <c r="P100" i="34"/>
  <c r="Q100" i="34"/>
  <c r="R100" i="34"/>
  <c r="S100" i="34"/>
  <c r="T100" i="34"/>
  <c r="U100" i="34"/>
  <c r="V100" i="34"/>
  <c r="W100" i="34"/>
  <c r="X100" i="34"/>
  <c r="Y100" i="34"/>
  <c r="Z100" i="34"/>
  <c r="D101" i="34"/>
  <c r="E101" i="34"/>
  <c r="E91" i="43" s="1"/>
  <c r="G101" i="34"/>
  <c r="G91" i="43" s="1"/>
  <c r="H101" i="34"/>
  <c r="J101" i="34"/>
  <c r="K101" i="34"/>
  <c r="L101" i="34"/>
  <c r="L91" i="43" s="1"/>
  <c r="M101" i="34"/>
  <c r="N101" i="34"/>
  <c r="O101" i="34"/>
  <c r="O91" i="43" s="1"/>
  <c r="P101" i="34"/>
  <c r="P91" i="43" s="1"/>
  <c r="Q101" i="34"/>
  <c r="R101" i="34"/>
  <c r="S101" i="34"/>
  <c r="S91" i="43" s="1"/>
  <c r="T101" i="34"/>
  <c r="U101" i="34"/>
  <c r="U91" i="43" s="1"/>
  <c r="V101" i="34"/>
  <c r="W101" i="34"/>
  <c r="W91" i="43" s="1"/>
  <c r="X101" i="34"/>
  <c r="X91" i="43" s="1"/>
  <c r="Y101" i="34"/>
  <c r="Z101" i="34"/>
  <c r="AA91" i="43"/>
  <c r="D102" i="34"/>
  <c r="E102" i="34"/>
  <c r="F102" i="34"/>
  <c r="G102" i="34"/>
  <c r="H102" i="34"/>
  <c r="I102" i="34"/>
  <c r="J102" i="34"/>
  <c r="K102" i="34"/>
  <c r="L102" i="34"/>
  <c r="M102" i="34"/>
  <c r="N102" i="34"/>
  <c r="O102" i="34"/>
  <c r="P102" i="34"/>
  <c r="Q102" i="34"/>
  <c r="R102" i="34"/>
  <c r="S102" i="34"/>
  <c r="T102" i="34"/>
  <c r="U102" i="34"/>
  <c r="V102" i="34"/>
  <c r="W102" i="34"/>
  <c r="X102" i="34"/>
  <c r="Y102" i="34"/>
  <c r="Z102" i="34"/>
  <c r="D103" i="34"/>
  <c r="E103" i="34"/>
  <c r="F103" i="34"/>
  <c r="G103" i="34"/>
  <c r="H103" i="34"/>
  <c r="I103" i="34"/>
  <c r="J103" i="34"/>
  <c r="K103" i="34"/>
  <c r="L103" i="34"/>
  <c r="M103" i="34"/>
  <c r="N103" i="34"/>
  <c r="O103" i="34"/>
  <c r="P103" i="34"/>
  <c r="Q103" i="34"/>
  <c r="R103" i="34"/>
  <c r="S103" i="34"/>
  <c r="T103" i="34"/>
  <c r="U103" i="34"/>
  <c r="V103" i="34"/>
  <c r="W103" i="34"/>
  <c r="X103" i="34"/>
  <c r="Y103" i="34"/>
  <c r="Z103" i="34"/>
  <c r="D104" i="34"/>
  <c r="E104" i="34"/>
  <c r="F104" i="34"/>
  <c r="G104" i="34"/>
  <c r="H104" i="34"/>
  <c r="I104" i="34"/>
  <c r="J104" i="34"/>
  <c r="K104" i="34"/>
  <c r="L104" i="34"/>
  <c r="M104" i="34"/>
  <c r="N104" i="34"/>
  <c r="O104" i="34"/>
  <c r="P104" i="34"/>
  <c r="Q104" i="34"/>
  <c r="R104" i="34"/>
  <c r="S104" i="34"/>
  <c r="T104" i="34"/>
  <c r="U104" i="34"/>
  <c r="V104" i="34"/>
  <c r="W104" i="34"/>
  <c r="X104" i="34"/>
  <c r="Y104" i="34"/>
  <c r="Z104" i="34"/>
  <c r="D105" i="34"/>
  <c r="E105" i="34"/>
  <c r="F105" i="34"/>
  <c r="G105" i="34"/>
  <c r="H105" i="34"/>
  <c r="I105" i="34"/>
  <c r="J105" i="34"/>
  <c r="K105" i="34"/>
  <c r="L105" i="34"/>
  <c r="M105" i="34"/>
  <c r="N105" i="34"/>
  <c r="O105" i="34"/>
  <c r="P105" i="34"/>
  <c r="Q105" i="34"/>
  <c r="R105" i="34"/>
  <c r="S105" i="34"/>
  <c r="T105" i="34"/>
  <c r="U105" i="34"/>
  <c r="V105" i="34"/>
  <c r="W105" i="34"/>
  <c r="X105" i="34"/>
  <c r="Y105" i="34"/>
  <c r="Z105" i="34"/>
  <c r="C94" i="34"/>
  <c r="C95" i="34"/>
  <c r="C96" i="34"/>
  <c r="C97" i="34"/>
  <c r="C98" i="34"/>
  <c r="C99" i="34"/>
  <c r="C100" i="34"/>
  <c r="C101" i="34"/>
  <c r="C102" i="34"/>
  <c r="C103" i="34"/>
  <c r="C104" i="34"/>
  <c r="C105" i="34"/>
  <c r="C93" i="34"/>
  <c r="D78" i="32"/>
  <c r="E78" i="32"/>
  <c r="F78" i="32"/>
  <c r="G78" i="32"/>
  <c r="H78" i="32"/>
  <c r="I78" i="32"/>
  <c r="J78" i="32"/>
  <c r="K78" i="32"/>
  <c r="L78" i="32"/>
  <c r="M78" i="32"/>
  <c r="N78" i="32"/>
  <c r="O78" i="32"/>
  <c r="P78" i="32"/>
  <c r="Q78" i="32"/>
  <c r="R78" i="32"/>
  <c r="S78" i="32"/>
  <c r="T78" i="32"/>
  <c r="U78" i="32"/>
  <c r="V78" i="32"/>
  <c r="W78" i="32"/>
  <c r="X78" i="32"/>
  <c r="Y78" i="32"/>
  <c r="Z78" i="32"/>
  <c r="AA78" i="32"/>
  <c r="C78" i="32"/>
  <c r="D90" i="43"/>
  <c r="F90" i="43"/>
  <c r="G90" i="43"/>
  <c r="H90" i="43"/>
  <c r="I90" i="43"/>
  <c r="J90" i="43"/>
  <c r="K90" i="43"/>
  <c r="O90" i="43"/>
  <c r="P90" i="43"/>
  <c r="Q90" i="43"/>
  <c r="R90" i="43"/>
  <c r="S90" i="43"/>
  <c r="T90" i="43"/>
  <c r="V90" i="43"/>
  <c r="W90" i="43"/>
  <c r="X90" i="43"/>
  <c r="Y90" i="43"/>
  <c r="Z90" i="43"/>
  <c r="AA90" i="43"/>
  <c r="D91" i="43"/>
  <c r="H91" i="43"/>
  <c r="J91" i="43"/>
  <c r="K91" i="43"/>
  <c r="M91" i="43"/>
  <c r="N91" i="43"/>
  <c r="Q91" i="43"/>
  <c r="R91" i="43"/>
  <c r="T91" i="43"/>
  <c r="V91" i="43"/>
  <c r="Y91" i="43"/>
  <c r="Z91" i="43"/>
  <c r="D92" i="43"/>
  <c r="E92" i="43"/>
  <c r="F92" i="43"/>
  <c r="G92" i="43"/>
  <c r="H92" i="43"/>
  <c r="I92" i="43"/>
  <c r="J92" i="43"/>
  <c r="K92" i="43"/>
  <c r="L92" i="43"/>
  <c r="O92" i="43"/>
  <c r="P92" i="43"/>
  <c r="Q92" i="43"/>
  <c r="R92" i="43"/>
  <c r="S92" i="43"/>
  <c r="T92" i="43"/>
  <c r="U92" i="43"/>
  <c r="W92" i="43"/>
  <c r="X92" i="43"/>
  <c r="Y92" i="43"/>
  <c r="AA92" i="43"/>
  <c r="D93" i="43"/>
  <c r="E93" i="43"/>
  <c r="F93" i="43"/>
  <c r="G93" i="43"/>
  <c r="H93" i="43"/>
  <c r="J93" i="43"/>
  <c r="K93" i="43"/>
  <c r="L93" i="43"/>
  <c r="M93" i="43"/>
  <c r="N93" i="43"/>
  <c r="O93" i="43"/>
  <c r="P93" i="43"/>
  <c r="Q93" i="43"/>
  <c r="R93" i="43"/>
  <c r="S93" i="43"/>
  <c r="T93" i="43"/>
  <c r="U93" i="43"/>
  <c r="V93" i="43"/>
  <c r="W93" i="43"/>
  <c r="X93" i="43"/>
  <c r="Y93" i="43"/>
  <c r="Z93" i="43"/>
  <c r="AA93" i="43"/>
  <c r="C92" i="43"/>
  <c r="C91" i="43"/>
  <c r="C90" i="43"/>
  <c r="C59" i="43"/>
  <c r="C23" i="43"/>
  <c r="C5" i="43"/>
  <c r="B37" i="43"/>
  <c r="B55" i="43" s="1"/>
  <c r="B73" i="43" s="1"/>
  <c r="B22" i="43"/>
  <c r="B40" i="43" s="1"/>
  <c r="B58" i="43" s="1"/>
  <c r="B23" i="43"/>
  <c r="B24" i="43"/>
  <c r="B42" i="43"/>
  <c r="B60" i="43" s="1"/>
  <c r="B25" i="43"/>
  <c r="B43" i="43"/>
  <c r="B61" i="43" s="1"/>
  <c r="B26" i="43"/>
  <c r="B27" i="43"/>
  <c r="B45" i="43" s="1"/>
  <c r="B63" i="43" s="1"/>
  <c r="B28" i="43"/>
  <c r="B46" i="43"/>
  <c r="B64" i="43" s="1"/>
  <c r="B29" i="43"/>
  <c r="B47" i="43"/>
  <c r="B65" i="43" s="1"/>
  <c r="B30" i="43"/>
  <c r="B31" i="43"/>
  <c r="B49" i="43" s="1"/>
  <c r="B67" i="43" s="1"/>
  <c r="B32" i="43"/>
  <c r="B50" i="43"/>
  <c r="B68" i="43"/>
  <c r="B33" i="43"/>
  <c r="B51" i="43"/>
  <c r="B69" i="43"/>
  <c r="B34" i="43"/>
  <c r="B52" i="43"/>
  <c r="B70" i="43" s="1"/>
  <c r="B35" i="43"/>
  <c r="B53" i="43" s="1"/>
  <c r="B71" i="43" s="1"/>
  <c r="B36" i="43"/>
  <c r="B54" i="43" s="1"/>
  <c r="B41" i="43"/>
  <c r="B59" i="43"/>
  <c r="B44" i="43"/>
  <c r="B62" i="43"/>
  <c r="B48" i="43"/>
  <c r="B66" i="43" s="1"/>
  <c r="C66" i="32"/>
  <c r="C78" i="29"/>
  <c r="X68" i="28"/>
  <c r="T68" i="28"/>
  <c r="P68" i="28"/>
  <c r="P60" i="28" s="1"/>
  <c r="AA68" i="28"/>
  <c r="W68" i="28"/>
  <c r="W60" i="28" s="1"/>
  <c r="S68" i="28"/>
  <c r="Z68" i="28"/>
  <c r="R68" i="28"/>
  <c r="R73" i="28" s="1"/>
  <c r="Y68" i="28"/>
  <c r="Y60" i="28" s="1"/>
  <c r="U68" i="28"/>
  <c r="Q68" i="28"/>
  <c r="Q73" i="28" s="1"/>
  <c r="U60" i="28"/>
  <c r="U73" i="28"/>
  <c r="Y73" i="28"/>
  <c r="R60" i="28"/>
  <c r="O73" i="28"/>
  <c r="Q60" i="28"/>
  <c r="Z73" i="28"/>
  <c r="Z60" i="28"/>
  <c r="W73" i="28"/>
  <c r="X60" i="28"/>
  <c r="X73" i="28"/>
  <c r="V73" i="28"/>
  <c r="AA60" i="28"/>
  <c r="AA73" i="28"/>
  <c r="T60" i="28"/>
  <c r="T73" i="28"/>
  <c r="B36" i="36"/>
  <c r="B54" i="36" s="1"/>
  <c r="B72" i="36" s="1"/>
  <c r="B35" i="36"/>
  <c r="B53" i="36" s="1"/>
  <c r="B71" i="36" s="1"/>
  <c r="B90" i="36" s="1"/>
  <c r="B34" i="36"/>
  <c r="B52" i="36" s="1"/>
  <c r="B70" i="36" s="1"/>
  <c r="B89" i="36" s="1"/>
  <c r="B33" i="36"/>
  <c r="B51" i="36"/>
  <c r="B32" i="36"/>
  <c r="B50" i="36" s="1"/>
  <c r="B68" i="36" s="1"/>
  <c r="B87" i="36" s="1"/>
  <c r="B31" i="36"/>
  <c r="B49" i="36" s="1"/>
  <c r="B67" i="36" s="1"/>
  <c r="B86" i="36" s="1"/>
  <c r="B30" i="36"/>
  <c r="B48" i="36" s="1"/>
  <c r="B66" i="36" s="1"/>
  <c r="B85" i="36" s="1"/>
  <c r="B29" i="36"/>
  <c r="B47" i="36"/>
  <c r="B28" i="36"/>
  <c r="B46" i="36" s="1"/>
  <c r="B64" i="36" s="1"/>
  <c r="B83" i="36" s="1"/>
  <c r="B27" i="36"/>
  <c r="B45" i="36" s="1"/>
  <c r="B63" i="36" s="1"/>
  <c r="B82" i="36" s="1"/>
  <c r="B26" i="36"/>
  <c r="B44" i="36" s="1"/>
  <c r="B62" i="36" s="1"/>
  <c r="B81" i="36" s="1"/>
  <c r="B25" i="36"/>
  <c r="B43" i="36"/>
  <c r="B24" i="36"/>
  <c r="B42" i="36" s="1"/>
  <c r="B60" i="36" s="1"/>
  <c r="B79" i="36" s="1"/>
  <c r="B23" i="36"/>
  <c r="B41" i="36" s="1"/>
  <c r="B59" i="36" s="1"/>
  <c r="B78" i="36" s="1"/>
  <c r="B22" i="36"/>
  <c r="B40" i="36" s="1"/>
  <c r="B19" i="36"/>
  <c r="B37" i="36" s="1"/>
  <c r="B55" i="36" s="1"/>
  <c r="B36" i="35"/>
  <c r="B54" i="35" s="1"/>
  <c r="B72" i="35" s="1"/>
  <c r="B35" i="35"/>
  <c r="B53" i="35" s="1"/>
  <c r="B71" i="35" s="1"/>
  <c r="B90" i="35" s="1"/>
  <c r="B105" i="35" s="1"/>
  <c r="B34" i="35"/>
  <c r="B52" i="35"/>
  <c r="B70" i="35" s="1"/>
  <c r="B89" i="35" s="1"/>
  <c r="B104" i="35" s="1"/>
  <c r="B33" i="35"/>
  <c r="B51" i="35"/>
  <c r="B32" i="35"/>
  <c r="B50" i="35"/>
  <c r="B31" i="35"/>
  <c r="B49" i="35" s="1"/>
  <c r="B67" i="35" s="1"/>
  <c r="B86" i="35" s="1"/>
  <c r="B101" i="35" s="1"/>
  <c r="B30" i="35"/>
  <c r="B48" i="35"/>
  <c r="B66" i="35" s="1"/>
  <c r="B85" i="35" s="1"/>
  <c r="B100" i="35" s="1"/>
  <c r="B29" i="35"/>
  <c r="B47" i="35"/>
  <c r="B28" i="35"/>
  <c r="B46" i="35"/>
  <c r="B27" i="35"/>
  <c r="B45" i="35" s="1"/>
  <c r="B63" i="35" s="1"/>
  <c r="B82" i="35" s="1"/>
  <c r="B97" i="35" s="1"/>
  <c r="B26" i="35"/>
  <c r="B44" i="35"/>
  <c r="B62" i="35" s="1"/>
  <c r="B81" i="35" s="1"/>
  <c r="B96" i="35" s="1"/>
  <c r="B25" i="35"/>
  <c r="B43" i="35"/>
  <c r="B24" i="35"/>
  <c r="B42" i="35"/>
  <c r="B23" i="35"/>
  <c r="B41" i="35" s="1"/>
  <c r="B59" i="35" s="1"/>
  <c r="B78" i="35" s="1"/>
  <c r="B93" i="35" s="1"/>
  <c r="B22" i="35"/>
  <c r="B40" i="35"/>
  <c r="B19" i="35"/>
  <c r="B37" i="35" s="1"/>
  <c r="B55" i="35" s="1"/>
  <c r="B36" i="34"/>
  <c r="B54" i="34" s="1"/>
  <c r="B72" i="34" s="1"/>
  <c r="B35" i="34"/>
  <c r="B53" i="34" s="1"/>
  <c r="B71" i="34" s="1"/>
  <c r="B90" i="34" s="1"/>
  <c r="B34" i="34"/>
  <c r="B52" i="34" s="1"/>
  <c r="B70" i="34" s="1"/>
  <c r="B89" i="34" s="1"/>
  <c r="B33" i="34"/>
  <c r="B51" i="34" s="1"/>
  <c r="B69" i="34" s="1"/>
  <c r="B88" i="34" s="1"/>
  <c r="B32" i="34"/>
  <c r="B50" i="34" s="1"/>
  <c r="B68" i="34" s="1"/>
  <c r="B87" i="34" s="1"/>
  <c r="B31" i="34"/>
  <c r="B49" i="34" s="1"/>
  <c r="B67" i="34" s="1"/>
  <c r="B86" i="34" s="1"/>
  <c r="B30" i="34"/>
  <c r="B48" i="34" s="1"/>
  <c r="B66" i="34" s="1"/>
  <c r="B85" i="34" s="1"/>
  <c r="B29" i="34"/>
  <c r="B47" i="34" s="1"/>
  <c r="B65" i="34" s="1"/>
  <c r="B84" i="34" s="1"/>
  <c r="B28" i="34"/>
  <c r="B46" i="34" s="1"/>
  <c r="B64" i="34" s="1"/>
  <c r="B83" i="34" s="1"/>
  <c r="B27" i="34"/>
  <c r="B45" i="34" s="1"/>
  <c r="B63" i="34" s="1"/>
  <c r="B82" i="34" s="1"/>
  <c r="B26" i="34"/>
  <c r="B44" i="34" s="1"/>
  <c r="B62" i="34" s="1"/>
  <c r="B81" i="34" s="1"/>
  <c r="B25" i="34"/>
  <c r="B43" i="34" s="1"/>
  <c r="B61" i="34" s="1"/>
  <c r="B80" i="34" s="1"/>
  <c r="B24" i="34"/>
  <c r="B42" i="34" s="1"/>
  <c r="B60" i="34" s="1"/>
  <c r="B79" i="34" s="1"/>
  <c r="B23" i="34"/>
  <c r="B41" i="34" s="1"/>
  <c r="B59" i="34" s="1"/>
  <c r="B78" i="34" s="1"/>
  <c r="B19" i="34"/>
  <c r="B37" i="34" s="1"/>
  <c r="B55" i="34" s="1"/>
  <c r="B36" i="33"/>
  <c r="B54" i="33" s="1"/>
  <c r="B72" i="33" s="1"/>
  <c r="B35" i="33"/>
  <c r="B53" i="33" s="1"/>
  <c r="B71" i="33" s="1"/>
  <c r="B90" i="33" s="1"/>
  <c r="B34" i="33"/>
  <c r="B52" i="33" s="1"/>
  <c r="B70" i="33" s="1"/>
  <c r="B89" i="33" s="1"/>
  <c r="B33" i="33"/>
  <c r="B51" i="33"/>
  <c r="B69" i="33" s="1"/>
  <c r="B88" i="33" s="1"/>
  <c r="B32" i="33"/>
  <c r="B50" i="33" s="1"/>
  <c r="B68" i="33" s="1"/>
  <c r="B87" i="33" s="1"/>
  <c r="B31" i="33"/>
  <c r="B49" i="33" s="1"/>
  <c r="B67" i="33" s="1"/>
  <c r="B86" i="33" s="1"/>
  <c r="B30" i="33"/>
  <c r="B48" i="33" s="1"/>
  <c r="B66" i="33" s="1"/>
  <c r="B85" i="33" s="1"/>
  <c r="B29" i="33"/>
  <c r="B47" i="33"/>
  <c r="B28" i="33"/>
  <c r="B46" i="33" s="1"/>
  <c r="B64" i="33" s="1"/>
  <c r="B83" i="33" s="1"/>
  <c r="B27" i="33"/>
  <c r="B45" i="33" s="1"/>
  <c r="B63" i="33" s="1"/>
  <c r="B82" i="33" s="1"/>
  <c r="B26" i="33"/>
  <c r="B44" i="33" s="1"/>
  <c r="B62" i="33" s="1"/>
  <c r="B81" i="33" s="1"/>
  <c r="B25" i="33"/>
  <c r="B43" i="33"/>
  <c r="B24" i="33"/>
  <c r="B42" i="33" s="1"/>
  <c r="B60" i="33" s="1"/>
  <c r="B79" i="33" s="1"/>
  <c r="B23" i="33"/>
  <c r="B41" i="33" s="1"/>
  <c r="B59" i="33" s="1"/>
  <c r="B78" i="33" s="1"/>
  <c r="B22" i="33"/>
  <c r="B40" i="33"/>
  <c r="B58" i="33" s="1"/>
  <c r="Z77" i="28"/>
  <c r="Y77" i="28"/>
  <c r="X77" i="28"/>
  <c r="W77" i="28"/>
  <c r="V77" i="28"/>
  <c r="U77" i="28"/>
  <c r="T77" i="28"/>
  <c r="R77" i="28"/>
  <c r="Q77" i="28"/>
  <c r="P77" i="28"/>
  <c r="O77" i="28"/>
  <c r="B19" i="33"/>
  <c r="B37" i="33" s="1"/>
  <c r="B55" i="33" s="1"/>
  <c r="B31" i="32"/>
  <c r="B46" i="32" s="1"/>
  <c r="B30" i="32"/>
  <c r="B45" i="32" s="1"/>
  <c r="B60" i="32" s="1"/>
  <c r="B29" i="32"/>
  <c r="B44" i="32" s="1"/>
  <c r="B59" i="32" s="1"/>
  <c r="B28" i="32"/>
  <c r="B43" i="32" s="1"/>
  <c r="B58" i="32" s="1"/>
  <c r="B27" i="32"/>
  <c r="B42" i="32" s="1"/>
  <c r="B57" i="32" s="1"/>
  <c r="B26" i="32"/>
  <c r="B41" i="32" s="1"/>
  <c r="B56" i="32" s="1"/>
  <c r="B25" i="32"/>
  <c r="B40" i="32"/>
  <c r="B55" i="32" s="1"/>
  <c r="B24" i="32"/>
  <c r="B39" i="32"/>
  <c r="B54" i="32" s="1"/>
  <c r="B23" i="32"/>
  <c r="B38" i="32"/>
  <c r="B53" i="32" s="1"/>
  <c r="B22" i="32"/>
  <c r="B37" i="32" s="1"/>
  <c r="B52" i="32" s="1"/>
  <c r="B21" i="32"/>
  <c r="B36" i="32" s="1"/>
  <c r="B51" i="32" s="1"/>
  <c r="B20" i="32"/>
  <c r="B35" i="32" s="1"/>
  <c r="B50" i="32" s="1"/>
  <c r="B36" i="31"/>
  <c r="B54" i="31" s="1"/>
  <c r="B72" i="31" s="1"/>
  <c r="B35" i="31"/>
  <c r="B53" i="31" s="1"/>
  <c r="B71" i="31" s="1"/>
  <c r="B90" i="31" s="1"/>
  <c r="B34" i="31"/>
  <c r="B52" i="31" s="1"/>
  <c r="B70" i="31" s="1"/>
  <c r="B89" i="31" s="1"/>
  <c r="B33" i="31"/>
  <c r="B51" i="31" s="1"/>
  <c r="B69" i="31" s="1"/>
  <c r="B88" i="31" s="1"/>
  <c r="B32" i="31"/>
  <c r="B50" i="31" s="1"/>
  <c r="B68" i="31" s="1"/>
  <c r="B87" i="31" s="1"/>
  <c r="B31" i="31"/>
  <c r="B49" i="31" s="1"/>
  <c r="B67" i="31" s="1"/>
  <c r="B86" i="31" s="1"/>
  <c r="B30" i="31"/>
  <c r="B48" i="31" s="1"/>
  <c r="B66" i="31" s="1"/>
  <c r="B85" i="31" s="1"/>
  <c r="B29" i="31"/>
  <c r="B47" i="31" s="1"/>
  <c r="B65" i="31" s="1"/>
  <c r="B84" i="31" s="1"/>
  <c r="B28" i="31"/>
  <c r="B46" i="31" s="1"/>
  <c r="B64" i="31" s="1"/>
  <c r="B83" i="31" s="1"/>
  <c r="B27" i="31"/>
  <c r="B45" i="31" s="1"/>
  <c r="B63" i="31" s="1"/>
  <c r="B82" i="31" s="1"/>
  <c r="B26" i="31"/>
  <c r="B44" i="31" s="1"/>
  <c r="B62" i="31" s="1"/>
  <c r="B81" i="31" s="1"/>
  <c r="B25" i="31"/>
  <c r="B43" i="31" s="1"/>
  <c r="B61" i="31" s="1"/>
  <c r="B80" i="31" s="1"/>
  <c r="B24" i="31"/>
  <c r="B42" i="31" s="1"/>
  <c r="B60" i="31" s="1"/>
  <c r="B79" i="31" s="1"/>
  <c r="B23" i="31"/>
  <c r="B41" i="31" s="1"/>
  <c r="B59" i="31" s="1"/>
  <c r="B78" i="31" s="1"/>
  <c r="B19" i="31"/>
  <c r="B37" i="31" s="1"/>
  <c r="B55" i="31" s="1"/>
  <c r="B36" i="30"/>
  <c r="B54" i="30" s="1"/>
  <c r="B72" i="30" s="1"/>
  <c r="B35" i="30"/>
  <c r="B53" i="30" s="1"/>
  <c r="B71" i="30" s="1"/>
  <c r="B90" i="30" s="1"/>
  <c r="B105" i="30" s="1"/>
  <c r="B34" i="30"/>
  <c r="B52" i="30" s="1"/>
  <c r="B70" i="30" s="1"/>
  <c r="B89" i="30" s="1"/>
  <c r="B104" i="30" s="1"/>
  <c r="B33" i="30"/>
  <c r="B51" i="30"/>
  <c r="B32" i="30"/>
  <c r="B50" i="30" s="1"/>
  <c r="B68" i="30" s="1"/>
  <c r="B87" i="30" s="1"/>
  <c r="B102" i="30" s="1"/>
  <c r="B31" i="30"/>
  <c r="B49" i="30" s="1"/>
  <c r="B67" i="30" s="1"/>
  <c r="B86" i="30" s="1"/>
  <c r="B101" i="30" s="1"/>
  <c r="B30" i="30"/>
  <c r="B48" i="30" s="1"/>
  <c r="B66" i="30" s="1"/>
  <c r="B85" i="30" s="1"/>
  <c r="B100" i="30" s="1"/>
  <c r="B29" i="30"/>
  <c r="B47" i="30"/>
  <c r="B28" i="30"/>
  <c r="B46" i="30" s="1"/>
  <c r="B64" i="30" s="1"/>
  <c r="B83" i="30" s="1"/>
  <c r="B98" i="30" s="1"/>
  <c r="B27" i="30"/>
  <c r="B45" i="30" s="1"/>
  <c r="B63" i="30" s="1"/>
  <c r="B82" i="30" s="1"/>
  <c r="B97" i="30" s="1"/>
  <c r="B26" i="30"/>
  <c r="B44" i="30" s="1"/>
  <c r="B62" i="30" s="1"/>
  <c r="B81" i="30" s="1"/>
  <c r="B96" i="30" s="1"/>
  <c r="B25" i="30"/>
  <c r="B43" i="30"/>
  <c r="B24" i="30"/>
  <c r="B42" i="30" s="1"/>
  <c r="B60" i="30" s="1"/>
  <c r="B79" i="30" s="1"/>
  <c r="B94" i="30" s="1"/>
  <c r="B23" i="30"/>
  <c r="B41" i="30" s="1"/>
  <c r="B59" i="30" s="1"/>
  <c r="B78" i="30" s="1"/>
  <c r="B93" i="30" s="1"/>
  <c r="B19" i="30"/>
  <c r="B37" i="30" s="1"/>
  <c r="B55" i="30" s="1"/>
  <c r="B36" i="29"/>
  <c r="B54" i="29" s="1"/>
  <c r="B72" i="29" s="1"/>
  <c r="B35" i="29"/>
  <c r="B53" i="29" s="1"/>
  <c r="B71" i="29" s="1"/>
  <c r="B90" i="29" s="1"/>
  <c r="B34" i="29"/>
  <c r="B52" i="29" s="1"/>
  <c r="B70" i="29" s="1"/>
  <c r="B89" i="29" s="1"/>
  <c r="B33" i="29"/>
  <c r="B51" i="29"/>
  <c r="B32" i="29"/>
  <c r="B50" i="29" s="1"/>
  <c r="B68" i="29" s="1"/>
  <c r="B87" i="29" s="1"/>
  <c r="B31" i="29"/>
  <c r="B49" i="29" s="1"/>
  <c r="B67" i="29" s="1"/>
  <c r="B86" i="29" s="1"/>
  <c r="B30" i="29"/>
  <c r="B48" i="29" s="1"/>
  <c r="B66" i="29" s="1"/>
  <c r="B85" i="29" s="1"/>
  <c r="B29" i="29"/>
  <c r="B47" i="29"/>
  <c r="B28" i="29"/>
  <c r="B46" i="29" s="1"/>
  <c r="B64" i="29" s="1"/>
  <c r="B83" i="29" s="1"/>
  <c r="B27" i="29"/>
  <c r="B45" i="29"/>
  <c r="B26" i="29"/>
  <c r="B44" i="29"/>
  <c r="B25" i="29"/>
  <c r="B43" i="29"/>
  <c r="B24" i="29"/>
  <c r="B42" i="29" s="1"/>
  <c r="B60" i="29" s="1"/>
  <c r="B79" i="29" s="1"/>
  <c r="B23" i="29"/>
  <c r="B41" i="29"/>
  <c r="B19" i="29"/>
  <c r="B37" i="29" s="1"/>
  <c r="B55" i="29"/>
  <c r="B65" i="33"/>
  <c r="B84" i="33" s="1"/>
  <c r="B61" i="29"/>
  <c r="B80" i="29" s="1"/>
  <c r="B69" i="29"/>
  <c r="B88" i="29" s="1"/>
  <c r="B61" i="30"/>
  <c r="B80" i="30" s="1"/>
  <c r="B95" i="30" s="1"/>
  <c r="B69" i="30"/>
  <c r="B88" i="30" s="1"/>
  <c r="B103" i="30" s="1"/>
  <c r="B62" i="29"/>
  <c r="B81" i="29" s="1"/>
  <c r="B59" i="29"/>
  <c r="B78" i="29" s="1"/>
  <c r="B69" i="36"/>
  <c r="B88" i="36" s="1"/>
  <c r="B63" i="29"/>
  <c r="B82" i="29" s="1"/>
  <c r="B61" i="36"/>
  <c r="B80" i="36" s="1"/>
  <c r="B61" i="33"/>
  <c r="B80" i="33" s="1"/>
  <c r="B65" i="36"/>
  <c r="B84" i="36" s="1"/>
  <c r="B65" i="29"/>
  <c r="B84" i="29" s="1"/>
  <c r="B65" i="30"/>
  <c r="B84" i="30" s="1"/>
  <c r="B99" i="30" s="1"/>
  <c r="B68" i="35"/>
  <c r="B87" i="35" s="1"/>
  <c r="B102" i="35" s="1"/>
  <c r="B60" i="35"/>
  <c r="B79" i="35"/>
  <c r="B94" i="35" s="1"/>
  <c r="B64" i="35"/>
  <c r="B83" i="35" s="1"/>
  <c r="B98" i="35" s="1"/>
  <c r="B61" i="35"/>
  <c r="B80" i="35" s="1"/>
  <c r="B95" i="35" s="1"/>
  <c r="B65" i="35"/>
  <c r="B84" i="35"/>
  <c r="B99" i="35" s="1"/>
  <c r="B69" i="35"/>
  <c r="B88" i="35" s="1"/>
  <c r="B103" i="35" s="1"/>
  <c r="V61" i="28"/>
  <c r="V81" i="28"/>
  <c r="O61" i="28"/>
  <c r="O81" i="28"/>
  <c r="W81" i="28"/>
  <c r="W61" i="28"/>
  <c r="R61" i="28"/>
  <c r="R81" i="28"/>
  <c r="P61" i="28"/>
  <c r="T81" i="28"/>
  <c r="T61" i="28"/>
  <c r="X61" i="28"/>
  <c r="Z61" i="28"/>
  <c r="Z65" i="28" s="1"/>
  <c r="Z81" i="28"/>
  <c r="Q61" i="28"/>
  <c r="Q65" i="28" s="1"/>
  <c r="Q81" i="28"/>
  <c r="Y61" i="28"/>
  <c r="Y81" i="28"/>
  <c r="C21" i="28"/>
  <c r="B19" i="10"/>
  <c r="B37" i="10" s="1"/>
  <c r="B55" i="10" s="1"/>
  <c r="B33" i="10"/>
  <c r="B51" i="10" s="1"/>
  <c r="B69" i="10" s="1"/>
  <c r="B88" i="10" s="1"/>
  <c r="B34" i="10"/>
  <c r="B52" i="10" s="1"/>
  <c r="B70" i="10" s="1"/>
  <c r="B89" i="10" s="1"/>
  <c r="B35" i="10"/>
  <c r="B53" i="10" s="1"/>
  <c r="B71" i="10" s="1"/>
  <c r="B90" i="10" s="1"/>
  <c r="B36" i="10"/>
  <c r="B54" i="10"/>
  <c r="B72" i="10" s="1"/>
  <c r="B32" i="10"/>
  <c r="B50" i="10"/>
  <c r="B31" i="10"/>
  <c r="B49" i="10"/>
  <c r="B30" i="10"/>
  <c r="B48" i="10"/>
  <c r="B66" i="10" s="1"/>
  <c r="B85" i="10" s="1"/>
  <c r="B29" i="10"/>
  <c r="B47" i="10" s="1"/>
  <c r="B65" i="10" s="1"/>
  <c r="B84" i="10" s="1"/>
  <c r="B28" i="10"/>
  <c r="B46" i="10"/>
  <c r="B27" i="10"/>
  <c r="B45" i="10"/>
  <c r="B26" i="10"/>
  <c r="B44" i="10"/>
  <c r="B25" i="10"/>
  <c r="B43" i="10" s="1"/>
  <c r="B61" i="10" s="1"/>
  <c r="B80" i="10" s="1"/>
  <c r="B24" i="10"/>
  <c r="B42" i="10"/>
  <c r="B23" i="10"/>
  <c r="B41" i="10" s="1"/>
  <c r="B59" i="10" s="1"/>
  <c r="B78" i="10" s="1"/>
  <c r="B67" i="10"/>
  <c r="B86" i="10" s="1"/>
  <c r="B60" i="10"/>
  <c r="B79" i="10" s="1"/>
  <c r="B68" i="10"/>
  <c r="B87" i="10"/>
  <c r="B63" i="10"/>
  <c r="B82" i="10" s="1"/>
  <c r="B64" i="10"/>
  <c r="B83" i="10"/>
  <c r="B62" i="10"/>
  <c r="B81" i="10" s="1"/>
  <c r="B30" i="2"/>
  <c r="B45" i="2" s="1"/>
  <c r="B60" i="2" s="1"/>
  <c r="B31" i="2"/>
  <c r="B46" i="2"/>
  <c r="C34" i="28"/>
  <c r="C59" i="28" s="1"/>
  <c r="B20" i="2"/>
  <c r="B35" i="2" s="1"/>
  <c r="B50" i="2" s="1"/>
  <c r="B21" i="2"/>
  <c r="B36" i="2" s="1"/>
  <c r="B51" i="2" s="1"/>
  <c r="B22" i="2"/>
  <c r="B37" i="2"/>
  <c r="B52" i="2" s="1"/>
  <c r="B23" i="2"/>
  <c r="B38" i="2"/>
  <c r="B53" i="2"/>
  <c r="B24" i="2"/>
  <c r="B39" i="2"/>
  <c r="B54" i="2" s="1"/>
  <c r="B25" i="2"/>
  <c r="B40" i="2" s="1"/>
  <c r="B55" i="2" s="1"/>
  <c r="B26" i="2"/>
  <c r="B41" i="2"/>
  <c r="B56" i="2" s="1"/>
  <c r="B27" i="2"/>
  <c r="B42" i="2" s="1"/>
  <c r="B57" i="2" s="1"/>
  <c r="B28" i="2"/>
  <c r="B43" i="2" s="1"/>
  <c r="B58" i="2" s="1"/>
  <c r="B29" i="2"/>
  <c r="B44" i="2" s="1"/>
  <c r="B59" i="2" s="1"/>
  <c r="D34" i="28"/>
  <c r="D59" i="28" s="1"/>
  <c r="E34" i="28"/>
  <c r="AE34" i="28" s="1"/>
  <c r="F34" i="28"/>
  <c r="AF34" i="28" s="1"/>
  <c r="F59" i="28"/>
  <c r="F67" i="28" s="1"/>
  <c r="F75" i="28" s="1"/>
  <c r="G46" i="2"/>
  <c r="R35" i="2"/>
  <c r="K14" i="35"/>
  <c r="G7" i="36"/>
  <c r="E127" i="39"/>
  <c r="C127" i="39"/>
  <c r="J141" i="39"/>
  <c r="O47" i="39"/>
  <c r="J127" i="39"/>
  <c r="O66" i="39"/>
  <c r="O40" i="39"/>
  <c r="L127" i="39"/>
  <c r="K164" i="39"/>
  <c r="K11" i="32" s="1"/>
  <c r="K160" i="39"/>
  <c r="K7" i="32" s="1"/>
  <c r="O124" i="39"/>
  <c r="I127" i="39"/>
  <c r="J144" i="39"/>
  <c r="J5" i="2" s="1"/>
  <c r="L154" i="39"/>
  <c r="L15" i="2" s="1"/>
  <c r="O51" i="39"/>
  <c r="O119" i="39"/>
  <c r="L164" i="39"/>
  <c r="L11" i="32" s="1"/>
  <c r="I164" i="39"/>
  <c r="I11" i="32" s="1"/>
  <c r="I162" i="39"/>
  <c r="I9" i="32" s="1"/>
  <c r="E162" i="39"/>
  <c r="E9" i="32" s="1"/>
  <c r="J148" i="39"/>
  <c r="J9" i="2" s="1"/>
  <c r="H149" i="39"/>
  <c r="I144" i="39"/>
  <c r="I5" i="2" s="1"/>
  <c r="L160" i="39"/>
  <c r="L7" i="32" s="1"/>
  <c r="I160" i="39"/>
  <c r="H160" i="39"/>
  <c r="H7" i="32" s="1"/>
  <c r="E158" i="39"/>
  <c r="E5" i="32" s="1"/>
  <c r="D164" i="39"/>
  <c r="D160" i="39"/>
  <c r="D7" i="32" s="1"/>
  <c r="D43" i="39"/>
  <c r="C166" i="39"/>
  <c r="C13" i="32" s="1"/>
  <c r="L147" i="39"/>
  <c r="L8" i="2" s="1"/>
  <c r="J151" i="39"/>
  <c r="E150" i="39"/>
  <c r="H152" i="39"/>
  <c r="H13" i="2" s="1"/>
  <c r="D146" i="39"/>
  <c r="D7" i="2" s="1"/>
  <c r="M168" i="39"/>
  <c r="I168" i="39"/>
  <c r="E168" i="39"/>
  <c r="O123" i="39"/>
  <c r="K162" i="39"/>
  <c r="K9" i="32" s="1"/>
  <c r="H162" i="39"/>
  <c r="H9" i="32" s="1"/>
  <c r="L153" i="39"/>
  <c r="L14" i="2" s="1"/>
  <c r="D153" i="39"/>
  <c r="D14" i="2" s="1"/>
  <c r="J146" i="39"/>
  <c r="H147" i="39"/>
  <c r="K168" i="39"/>
  <c r="C168" i="39"/>
  <c r="K158" i="39"/>
  <c r="K5" i="32" s="1"/>
  <c r="J166" i="39"/>
  <c r="J13" i="32" s="1"/>
  <c r="H158" i="39"/>
  <c r="H5" i="32" s="1"/>
  <c r="H148" i="39"/>
  <c r="H9" i="2" s="1"/>
  <c r="K150" i="39"/>
  <c r="K11" i="2" s="1"/>
  <c r="F152" i="39"/>
  <c r="F13" i="2" s="1"/>
  <c r="L145" i="39"/>
  <c r="L6" i="2" s="1"/>
  <c r="D145" i="39"/>
  <c r="D6" i="2" s="1"/>
  <c r="O11" i="39"/>
  <c r="J149" i="39"/>
  <c r="J10" i="2" s="1"/>
  <c r="O122" i="39"/>
  <c r="M166" i="39"/>
  <c r="M13" i="32" s="1"/>
  <c r="L166" i="39"/>
  <c r="L13" i="32" s="1"/>
  <c r="D161" i="39"/>
  <c r="D8" i="32" s="1"/>
  <c r="J150" i="39"/>
  <c r="J11" i="2" s="1"/>
  <c r="H151" i="39"/>
  <c r="H12" i="2" s="1"/>
  <c r="L148" i="39"/>
  <c r="L9" i="2" s="1"/>
  <c r="D148" i="39"/>
  <c r="D9" i="2" s="1"/>
  <c r="O53" i="39"/>
  <c r="O121" i="39"/>
  <c r="M162" i="39"/>
  <c r="M9" i="32" s="1"/>
  <c r="M160" i="39"/>
  <c r="M7" i="32" s="1"/>
  <c r="G160" i="39"/>
  <c r="G7" i="32" s="1"/>
  <c r="F164" i="39"/>
  <c r="F11" i="32" s="1"/>
  <c r="F160" i="39"/>
  <c r="F7" i="32" s="1"/>
  <c r="J153" i="39"/>
  <c r="J14" i="2" s="1"/>
  <c r="H154" i="39"/>
  <c r="H15" i="2" s="1"/>
  <c r="C145" i="39"/>
  <c r="L151" i="39"/>
  <c r="L12" i="2" s="1"/>
  <c r="M158" i="39"/>
  <c r="M5" i="32" s="1"/>
  <c r="L158" i="39"/>
  <c r="L5" i="32" s="1"/>
  <c r="J161" i="39"/>
  <c r="J8" i="32" s="1"/>
  <c r="I166" i="39"/>
  <c r="I13" i="32" s="1"/>
  <c r="F166" i="39"/>
  <c r="F13" i="32" s="1"/>
  <c r="F158" i="39"/>
  <c r="F5" i="32" s="1"/>
  <c r="E166" i="39"/>
  <c r="E13" i="32" s="1"/>
  <c r="E164" i="39"/>
  <c r="E11" i="32" s="1"/>
  <c r="J145" i="39"/>
  <c r="J6" i="2" s="1"/>
  <c r="H146" i="39"/>
  <c r="H7" i="2" s="1"/>
  <c r="I152" i="39"/>
  <c r="I13" i="2" s="1"/>
  <c r="D149" i="39"/>
  <c r="D10" i="2" s="1"/>
  <c r="D152" i="39"/>
  <c r="D13" i="2" s="1"/>
  <c r="D15" i="39"/>
  <c r="D162" i="39"/>
  <c r="D158" i="39"/>
  <c r="D5" i="32" s="1"/>
  <c r="D151" i="39"/>
  <c r="D154" i="39"/>
  <c r="D15" i="2" s="1"/>
  <c r="D147" i="39"/>
  <c r="F141" i="39"/>
  <c r="L150" i="39"/>
  <c r="L11" i="2" s="1"/>
  <c r="L85" i="39"/>
  <c r="D150" i="39"/>
  <c r="D11" i="2" s="1"/>
  <c r="D85" i="39"/>
  <c r="G152" i="39"/>
  <c r="G13" i="2" s="1"/>
  <c r="J154" i="39"/>
  <c r="J29" i="39"/>
  <c r="M29" i="39"/>
  <c r="I153" i="39"/>
  <c r="I14" i="2" s="1"/>
  <c r="L144" i="39"/>
  <c r="L5" i="2" s="1"/>
  <c r="L141" i="39"/>
  <c r="D144" i="39"/>
  <c r="D141" i="39"/>
  <c r="O13" i="39"/>
  <c r="D166" i="39"/>
  <c r="D127" i="39"/>
  <c r="O117" i="39"/>
  <c r="H164" i="39"/>
  <c r="H11" i="32" s="1"/>
  <c r="H127" i="39"/>
  <c r="F127" i="39"/>
  <c r="O49" i="39"/>
  <c r="I158" i="39"/>
  <c r="I5" i="32" s="1"/>
  <c r="F162" i="39"/>
  <c r="F9" i="32" s="1"/>
  <c r="C158" i="39"/>
  <c r="C5" i="32" s="1"/>
  <c r="O67" i="39"/>
  <c r="E160" i="39"/>
  <c r="E7" i="32" s="1"/>
  <c r="M164" i="39"/>
  <c r="M11" i="32" s="1"/>
  <c r="O126" i="39"/>
  <c r="O35" i="39"/>
  <c r="O109" i="39"/>
  <c r="O116" i="39"/>
  <c r="O125" i="39"/>
  <c r="O118" i="39"/>
  <c r="O76" i="39"/>
  <c r="O55" i="39"/>
  <c r="C52" i="28" l="1"/>
  <c r="C54" i="28" s="1"/>
  <c r="E59" i="28"/>
  <c r="N46" i="28"/>
  <c r="AK54" i="28"/>
  <c r="K52" i="28" s="1"/>
  <c r="G5" i="28"/>
  <c r="F4" i="2"/>
  <c r="B72" i="43"/>
  <c r="B81" i="43"/>
  <c r="P2" i="43"/>
  <c r="O80" i="43"/>
  <c r="P79" i="43"/>
  <c r="P78" i="43"/>
  <c r="O78" i="43"/>
  <c r="P77" i="43"/>
  <c r="O79" i="43"/>
  <c r="O77" i="43"/>
  <c r="U63" i="28"/>
  <c r="S62" i="28"/>
  <c r="T63" i="28"/>
  <c r="T65" i="28" s="1"/>
  <c r="U81" i="28"/>
  <c r="P81" i="28"/>
  <c r="P62" i="28"/>
  <c r="X62" i="28"/>
  <c r="X65" i="28" s="1"/>
  <c r="X81" i="28"/>
  <c r="AA62" i="28"/>
  <c r="S81" i="28"/>
  <c r="S61" i="28"/>
  <c r="AA81" i="28"/>
  <c r="AA61" i="28"/>
  <c r="U61" i="28"/>
  <c r="U65" i="28" s="1"/>
  <c r="D40" i="33"/>
  <c r="D58" i="33"/>
  <c r="D77" i="33"/>
  <c r="I35" i="32"/>
  <c r="H46" i="32"/>
  <c r="V60" i="28"/>
  <c r="V65" i="28" s="1"/>
  <c r="O60" i="28"/>
  <c r="O65" i="28" s="1"/>
  <c r="W65" i="28"/>
  <c r="R65" i="28"/>
  <c r="O89" i="31"/>
  <c r="Y65" i="28"/>
  <c r="S78" i="31"/>
  <c r="S87" i="30"/>
  <c r="P65" i="28"/>
  <c r="U81" i="29"/>
  <c r="I46" i="2"/>
  <c r="J36" i="2"/>
  <c r="I42" i="2"/>
  <c r="J42" i="2" s="1"/>
  <c r="K42" i="2" s="1"/>
  <c r="L42" i="2" s="1"/>
  <c r="M42" i="2" s="1"/>
  <c r="N42" i="2" s="1"/>
  <c r="O42" i="2" s="1"/>
  <c r="P42" i="2" s="1"/>
  <c r="Q42" i="2" s="1"/>
  <c r="R42" i="2" s="1"/>
  <c r="S42" i="2" s="1"/>
  <c r="T42" i="2" s="1"/>
  <c r="U42" i="2" s="1"/>
  <c r="V42" i="2" s="1"/>
  <c r="W42" i="2" s="1"/>
  <c r="X42" i="2" s="1"/>
  <c r="Y42" i="2" s="1"/>
  <c r="Z42" i="2" s="1"/>
  <c r="AA42" i="2" s="1"/>
  <c r="H46" i="2"/>
  <c r="S35" i="2"/>
  <c r="S60" i="28"/>
  <c r="S73" i="28"/>
  <c r="P73" i="28"/>
  <c r="AA67" i="2"/>
  <c r="AA67" i="32" s="1"/>
  <c r="O67" i="32"/>
  <c r="E92" i="10"/>
  <c r="E58" i="10"/>
  <c r="E22" i="10"/>
  <c r="AJ51" i="40"/>
  <c r="AB147" i="40"/>
  <c r="AD179" i="40"/>
  <c r="AP147" i="40"/>
  <c r="AN67" i="40"/>
  <c r="AP35" i="40"/>
  <c r="BC35" i="40"/>
  <c r="BC67" i="40"/>
  <c r="BC99" i="40"/>
  <c r="BI131" i="40"/>
  <c r="AJ179" i="40"/>
  <c r="AD51" i="40"/>
  <c r="AD99" i="40"/>
  <c r="AD147" i="40"/>
  <c r="BI35" i="40"/>
  <c r="BI99" i="40"/>
  <c r="AY147" i="40"/>
  <c r="BI179" i="40"/>
  <c r="X19" i="40"/>
  <c r="AP179" i="40"/>
  <c r="AJ131" i="40"/>
  <c r="AP99" i="40"/>
  <c r="AP67" i="40"/>
  <c r="AP19" i="40"/>
  <c r="BI67" i="40"/>
  <c r="BC115" i="40"/>
  <c r="AD19" i="40"/>
  <c r="AD67" i="40"/>
  <c r="X163" i="40"/>
  <c r="AP131" i="40"/>
  <c r="AP83" i="40"/>
  <c r="BI83" i="40"/>
  <c r="BI115" i="40"/>
  <c r="AY99" i="40"/>
  <c r="AY131" i="40"/>
  <c r="BC51" i="40"/>
  <c r="AD83" i="40"/>
  <c r="AD131" i="40"/>
  <c r="AN147" i="40"/>
  <c r="AJ67" i="40"/>
  <c r="AY35" i="40"/>
  <c r="AY67" i="40"/>
  <c r="AQ19" i="40"/>
  <c r="AB179" i="40"/>
  <c r="BA99" i="40"/>
  <c r="AM51" i="40"/>
  <c r="BF99" i="40"/>
  <c r="AT147" i="40"/>
  <c r="S83" i="40"/>
  <c r="S131" i="40"/>
  <c r="AM99" i="40"/>
  <c r="AT35" i="40"/>
  <c r="AT131" i="40"/>
  <c r="AT67" i="40"/>
  <c r="BF67" i="40"/>
  <c r="AL131" i="40"/>
  <c r="AL147" i="40"/>
  <c r="AL51" i="40"/>
  <c r="Y19" i="40"/>
  <c r="Y99" i="40"/>
  <c r="Y147" i="40"/>
  <c r="AJ19" i="40"/>
  <c r="AB51" i="40"/>
  <c r="AB83" i="40"/>
  <c r="AB115" i="40"/>
  <c r="AM163" i="40"/>
  <c r="BF19" i="40"/>
  <c r="AM115" i="40"/>
  <c r="AT99" i="40"/>
  <c r="AM67" i="40"/>
  <c r="AM19" i="40"/>
  <c r="BF51" i="40"/>
  <c r="BF131" i="40"/>
  <c r="BF163" i="40"/>
  <c r="AM179" i="40"/>
  <c r="AT163" i="40"/>
  <c r="AM83" i="40"/>
  <c r="BF83" i="40"/>
  <c r="AB67" i="40"/>
  <c r="AT51" i="40"/>
  <c r="BF115" i="40"/>
  <c r="AB35" i="40"/>
  <c r="AB99" i="40"/>
  <c r="AB131" i="40"/>
  <c r="AM147" i="40"/>
  <c r="AM131" i="40"/>
  <c r="AT115" i="40"/>
  <c r="AT19" i="40"/>
  <c r="BF35" i="40"/>
  <c r="AT179" i="40"/>
  <c r="BF147" i="40"/>
  <c r="K48" i="28"/>
  <c r="BE197" i="40"/>
  <c r="J43" i="28"/>
  <c r="AI54" i="28"/>
  <c r="BB205" i="40"/>
  <c r="I5" i="31"/>
  <c r="BC202" i="40"/>
  <c r="F13" i="31"/>
  <c r="F16" i="36"/>
  <c r="G43" i="28"/>
  <c r="AF54" i="28"/>
  <c r="F52" i="28" s="1"/>
  <c r="C191" i="41"/>
  <c r="W55" i="31"/>
  <c r="AW51" i="28"/>
  <c r="BI209" i="40"/>
  <c r="U55" i="31"/>
  <c r="BI201" i="40"/>
  <c r="G55" i="31"/>
  <c r="M55" i="31"/>
  <c r="O55" i="31"/>
  <c r="M17" i="36"/>
  <c r="AR202" i="40"/>
  <c r="I204" i="40"/>
  <c r="AB199" i="40"/>
  <c r="L10" i="30"/>
  <c r="Y201" i="40"/>
  <c r="BF203" i="40"/>
  <c r="BA200" i="40"/>
  <c r="Z204" i="40"/>
  <c r="AR201" i="40"/>
  <c r="D35" i="28"/>
  <c r="AD54" i="28"/>
  <c r="D52" i="28" s="1"/>
  <c r="AY209" i="40"/>
  <c r="BH203" i="40"/>
  <c r="BG206" i="40"/>
  <c r="AZ208" i="40"/>
  <c r="BF201" i="40"/>
  <c r="BG209" i="40"/>
  <c r="AK200" i="40"/>
  <c r="BF204" i="40"/>
  <c r="BG207" i="40"/>
  <c r="C63" i="36"/>
  <c r="E181" i="36"/>
  <c r="E58" i="36"/>
  <c r="E92" i="36"/>
  <c r="E126" i="36"/>
  <c r="E161" i="36"/>
  <c r="E188" i="36"/>
  <c r="E40" i="36"/>
  <c r="E109" i="36"/>
  <c r="C22" i="30"/>
  <c r="C58" i="30"/>
  <c r="C92" i="30"/>
  <c r="C126" i="30"/>
  <c r="C161" i="30"/>
  <c r="C34" i="32"/>
  <c r="C40" i="34"/>
  <c r="C77" i="34"/>
  <c r="C109" i="34"/>
  <c r="C142" i="34"/>
  <c r="C40" i="36"/>
  <c r="C77" i="36"/>
  <c r="C109" i="36"/>
  <c r="C142" i="36"/>
  <c r="AN204" i="40"/>
  <c r="E8" i="36"/>
  <c r="AI205" i="40"/>
  <c r="F206" i="40"/>
  <c r="BE204" i="40"/>
  <c r="AK207" i="40"/>
  <c r="AK83" i="40"/>
  <c r="BD19" i="40"/>
  <c r="X131" i="40"/>
  <c r="BJ19" i="40"/>
  <c r="BD67" i="40"/>
  <c r="BJ83" i="40"/>
  <c r="BJ99" i="40"/>
  <c r="BJ147" i="40"/>
  <c r="X147" i="40"/>
  <c r="BJ131" i="40"/>
  <c r="X115" i="40"/>
  <c r="BJ51" i="40"/>
  <c r="BJ67" i="40"/>
  <c r="BB99" i="40"/>
  <c r="X83" i="40"/>
  <c r="X35" i="40"/>
  <c r="X67" i="40"/>
  <c r="AK51" i="40"/>
  <c r="BJ115" i="40"/>
  <c r="BJ163" i="40"/>
  <c r="X51" i="40"/>
  <c r="X99" i="40"/>
  <c r="BJ35" i="40"/>
  <c r="AY115" i="40"/>
  <c r="AY51" i="40"/>
  <c r="F87" i="28"/>
  <c r="F95" i="28" s="1"/>
  <c r="F103" i="28" s="1"/>
  <c r="D67" i="28"/>
  <c r="D75" i="28" s="1"/>
  <c r="D87" i="28"/>
  <c r="D95" i="28" s="1"/>
  <c r="D103" i="28" s="1"/>
  <c r="AD34" i="28"/>
  <c r="C87" i="28"/>
  <c r="C95" i="28" s="1"/>
  <c r="C103" i="28" s="1"/>
  <c r="C67" i="28"/>
  <c r="C75" i="28" s="1"/>
  <c r="AC34" i="28"/>
  <c r="D50" i="28"/>
  <c r="E51" i="28"/>
  <c r="E54" i="28" s="1"/>
  <c r="C47" i="28"/>
  <c r="C50" i="28" s="1"/>
  <c r="F36" i="28"/>
  <c r="G46" i="28"/>
  <c r="D38" i="28"/>
  <c r="M40" i="28"/>
  <c r="D40" i="28"/>
  <c r="M44" i="28"/>
  <c r="T5" i="47"/>
  <c r="D51" i="28"/>
  <c r="F39" i="28"/>
  <c r="F44" i="28"/>
  <c r="C38" i="28"/>
  <c r="K50" i="28"/>
  <c r="M38" i="28"/>
  <c r="C42" i="28"/>
  <c r="F42" i="28"/>
  <c r="E38" i="28"/>
  <c r="N39" i="28"/>
  <c r="D46" i="28"/>
  <c r="AY83" i="40"/>
  <c r="AY179" i="40"/>
  <c r="BD163" i="40"/>
  <c r="AR51" i="40"/>
  <c r="AR163" i="40"/>
  <c r="AR131" i="40"/>
  <c r="AK99" i="40"/>
  <c r="BD35" i="40"/>
  <c r="AR83" i="40"/>
  <c r="AK147" i="40"/>
  <c r="AR35" i="40"/>
  <c r="BD147" i="40"/>
  <c r="AR115" i="40"/>
  <c r="Z147" i="40"/>
  <c r="AK131" i="40"/>
  <c r="AK115" i="40"/>
  <c r="BD131" i="40"/>
  <c r="BD115" i="40"/>
  <c r="AR147" i="40"/>
  <c r="AK163" i="40"/>
  <c r="AK19" i="40"/>
  <c r="BD83" i="40"/>
  <c r="AR179" i="40"/>
  <c r="Z19" i="40"/>
  <c r="Z99" i="40"/>
  <c r="AR99" i="40"/>
  <c r="AR67" i="40"/>
  <c r="BD51" i="40"/>
  <c r="AK179" i="40"/>
  <c r="AK67" i="40"/>
  <c r="BD99" i="40"/>
  <c r="V19" i="40"/>
  <c r="V35" i="40"/>
  <c r="V51" i="40"/>
  <c r="V83" i="40"/>
  <c r="V115" i="40"/>
  <c r="V131" i="40"/>
  <c r="V147" i="40"/>
  <c r="V163" i="40"/>
  <c r="V179" i="40"/>
  <c r="AN179" i="40"/>
  <c r="AN83" i="40"/>
  <c r="AA51" i="40"/>
  <c r="AA67" i="40"/>
  <c r="AA83" i="40"/>
  <c r="AA115" i="40"/>
  <c r="AA179" i="40"/>
  <c r="AN163" i="40"/>
  <c r="AS131" i="40"/>
  <c r="AS115" i="40"/>
  <c r="AS35" i="40"/>
  <c r="AS19" i="40"/>
  <c r="AA19" i="40"/>
  <c r="AA35" i="40"/>
  <c r="AC51" i="40"/>
  <c r="AC67" i="40"/>
  <c r="AC83" i="40"/>
  <c r="AA99" i="40"/>
  <c r="AC115" i="40"/>
  <c r="AA131" i="40"/>
  <c r="AA147" i="40"/>
  <c r="AC179" i="40"/>
  <c r="AS179" i="40"/>
  <c r="AS99" i="40"/>
  <c r="AS83" i="40"/>
  <c r="AL35" i="40"/>
  <c r="AN131" i="40"/>
  <c r="AL115" i="40"/>
  <c r="AN51" i="40"/>
  <c r="AL19" i="40"/>
  <c r="BE179" i="40"/>
  <c r="AC19" i="40"/>
  <c r="AC35" i="40"/>
  <c r="AC99" i="40"/>
  <c r="AC131" i="40"/>
  <c r="AC147" i="40"/>
  <c r="AS163" i="40"/>
  <c r="AS147" i="40"/>
  <c r="AL99" i="40"/>
  <c r="AN35" i="40"/>
  <c r="BE19" i="40"/>
  <c r="BE35" i="40"/>
  <c r="BE51" i="40"/>
  <c r="BE67" i="40"/>
  <c r="BE83" i="40"/>
  <c r="BE115" i="40"/>
  <c r="BE147" i="40"/>
  <c r="BE163" i="40"/>
  <c r="V67" i="40"/>
  <c r="T83" i="40"/>
  <c r="T131" i="40"/>
  <c r="AL179" i="40"/>
  <c r="AN115" i="40"/>
  <c r="AL83" i="40"/>
  <c r="AN19" i="40"/>
  <c r="AS67" i="40"/>
  <c r="BG67" i="40"/>
  <c r="BE99" i="40"/>
  <c r="BG115" i="40"/>
  <c r="H38" i="28"/>
  <c r="D42" i="28"/>
  <c r="C44" i="28"/>
  <c r="C46" i="28" s="1"/>
  <c r="I38" i="28"/>
  <c r="H46" i="28"/>
  <c r="M48" i="28"/>
  <c r="M47" i="28"/>
  <c r="H42" i="28"/>
  <c r="N36" i="28"/>
  <c r="N38" i="28" s="1"/>
  <c r="J38" i="28"/>
  <c r="G40" i="28"/>
  <c r="G42" i="28" s="1"/>
  <c r="N42" i="28"/>
  <c r="AL54" i="28"/>
  <c r="J42" i="28"/>
  <c r="L50" i="28"/>
  <c r="O130" i="39"/>
  <c r="N51" i="28"/>
  <c r="N52" i="28"/>
  <c r="I41" i="35"/>
  <c r="J41" i="35" s="1"/>
  <c r="K41" i="35" s="1"/>
  <c r="L41" i="35" s="1"/>
  <c r="M41" i="35" s="1"/>
  <c r="N41" i="35" s="1"/>
  <c r="O41" i="35" s="1"/>
  <c r="P41" i="35" s="1"/>
  <c r="H55" i="35"/>
  <c r="AC182" i="40"/>
  <c r="M7" i="34" s="1"/>
  <c r="Z183" i="40"/>
  <c r="J8" i="34" s="1"/>
  <c r="W184" i="40"/>
  <c r="T185" i="40"/>
  <c r="D10" i="34" s="1"/>
  <c r="Y186" i="40"/>
  <c r="I11" i="34" s="1"/>
  <c r="V187" i="40"/>
  <c r="AA188" i="40"/>
  <c r="X189" i="40"/>
  <c r="H14" i="34" s="1"/>
  <c r="U190" i="40"/>
  <c r="E15" i="34" s="1"/>
  <c r="AC190" i="40"/>
  <c r="M15" i="34" s="1"/>
  <c r="W192" i="40"/>
  <c r="AQ183" i="40"/>
  <c r="K8" i="35" s="1"/>
  <c r="AJ188" i="40"/>
  <c r="D13" i="35" s="1"/>
  <c r="AO189" i="40"/>
  <c r="I14" i="35" s="1"/>
  <c r="AL190" i="40"/>
  <c r="AQ191" i="40"/>
  <c r="K16" i="35" s="1"/>
  <c r="AN192" i="40"/>
  <c r="AN209" i="40" s="1"/>
  <c r="BF181" i="40"/>
  <c r="J6" i="36" s="1"/>
  <c r="AZ183" i="40"/>
  <c r="D8" i="36" s="1"/>
  <c r="BH183" i="40"/>
  <c r="BH200" i="40" s="1"/>
  <c r="BE184" i="40"/>
  <c r="I9" i="36" s="1"/>
  <c r="BB185" i="40"/>
  <c r="BG186" i="40"/>
  <c r="K11" i="36" s="1"/>
  <c r="BA188" i="40"/>
  <c r="E13" i="36" s="1"/>
  <c r="BI188" i="40"/>
  <c r="M13" i="36" s="1"/>
  <c r="BF189" i="40"/>
  <c r="BH191" i="40"/>
  <c r="BE192" i="40"/>
  <c r="I17" i="36" s="1"/>
  <c r="U166" i="40"/>
  <c r="E7" i="29" s="1"/>
  <c r="AC166" i="40"/>
  <c r="M7" i="29" s="1"/>
  <c r="Z167" i="40"/>
  <c r="T169" i="40"/>
  <c r="D10" i="29" s="1"/>
  <c r="Y170" i="40"/>
  <c r="I11" i="29" s="1"/>
  <c r="V171" i="40"/>
  <c r="F12" i="29" s="1"/>
  <c r="AA172" i="40"/>
  <c r="K13" i="29" s="1"/>
  <c r="AC174" i="40"/>
  <c r="M15" i="29" s="1"/>
  <c r="Z175" i="40"/>
  <c r="Z208" i="40" s="1"/>
  <c r="W176" i="40"/>
  <c r="G17" i="29" s="1"/>
  <c r="AO165" i="40"/>
  <c r="I6" i="30" s="1"/>
  <c r="AL166" i="40"/>
  <c r="F7" i="30" s="1"/>
  <c r="AQ167" i="40"/>
  <c r="K8" i="30" s="1"/>
  <c r="AN168" i="40"/>
  <c r="H9" i="30" s="1"/>
  <c r="AK169" i="40"/>
  <c r="E10" i="30" s="1"/>
  <c r="AS169" i="40"/>
  <c r="M10" i="30" s="1"/>
  <c r="AJ172" i="40"/>
  <c r="D13" i="30" s="1"/>
  <c r="AO173" i="40"/>
  <c r="AQ175" i="40"/>
  <c r="K16" i="30" s="1"/>
  <c r="BF165" i="40"/>
  <c r="J6" i="31" s="1"/>
  <c r="BC166" i="40"/>
  <c r="BC199" i="40" s="1"/>
  <c r="BE168" i="40"/>
  <c r="I9" i="31" s="1"/>
  <c r="BG170" i="40"/>
  <c r="BI172" i="40"/>
  <c r="M13" i="31" s="1"/>
  <c r="BF173" i="40"/>
  <c r="J14" i="31" s="1"/>
  <c r="BH175" i="40"/>
  <c r="L16" i="31" s="1"/>
  <c r="BE176" i="40"/>
  <c r="J60" i="41"/>
  <c r="E25" i="43"/>
  <c r="M25" i="43"/>
  <c r="J26" i="43"/>
  <c r="G27" i="43"/>
  <c r="D28" i="43"/>
  <c r="L28" i="43"/>
  <c r="I29" i="43"/>
  <c r="K31" i="43"/>
  <c r="H32" i="43"/>
  <c r="E33" i="43"/>
  <c r="J34" i="43"/>
  <c r="G35" i="43"/>
  <c r="L100" i="41"/>
  <c r="I42" i="43"/>
  <c r="F102" i="41"/>
  <c r="F43" i="43"/>
  <c r="K44" i="43"/>
  <c r="H45" i="43"/>
  <c r="E46" i="43"/>
  <c r="M46" i="43"/>
  <c r="M105" i="41"/>
  <c r="J47" i="43"/>
  <c r="D49" i="43"/>
  <c r="D108" i="41"/>
  <c r="L49" i="43"/>
  <c r="I50" i="43"/>
  <c r="F110" i="41"/>
  <c r="F51" i="43"/>
  <c r="K52" i="43"/>
  <c r="H53" i="43"/>
  <c r="H112" i="41"/>
  <c r="J60" i="43"/>
  <c r="D62" i="43"/>
  <c r="L62" i="43"/>
  <c r="I63" i="43"/>
  <c r="F64" i="43"/>
  <c r="K65" i="43"/>
  <c r="H66" i="43"/>
  <c r="E67" i="43"/>
  <c r="J68" i="43"/>
  <c r="G69" i="43"/>
  <c r="D70" i="43"/>
  <c r="L70" i="43"/>
  <c r="I71" i="43"/>
  <c r="C59" i="33"/>
  <c r="C202" i="40"/>
  <c r="AB185" i="40"/>
  <c r="AB202" i="40" s="1"/>
  <c r="K185" i="40"/>
  <c r="K10" i="33" s="1"/>
  <c r="AI197" i="40"/>
  <c r="S188" i="40"/>
  <c r="C13" i="34" s="1"/>
  <c r="C31" i="34" s="1"/>
  <c r="J122" i="41"/>
  <c r="K159" i="41"/>
  <c r="I149" i="41"/>
  <c r="L156" i="41"/>
  <c r="AK33" i="40"/>
  <c r="BI33" i="40"/>
  <c r="AI65" i="40"/>
  <c r="F64" i="41"/>
  <c r="M62" i="41"/>
  <c r="C75" i="41"/>
  <c r="J68" i="41"/>
  <c r="C68" i="41"/>
  <c r="H69" i="41"/>
  <c r="C91" i="41"/>
  <c r="U113" i="40"/>
  <c r="U214" i="40" s="1"/>
  <c r="Z113" i="40"/>
  <c r="Z214" i="40" s="1"/>
  <c r="T113" i="40"/>
  <c r="T214" i="40" s="1"/>
  <c r="AM113" i="40"/>
  <c r="AM214" i="40" s="1"/>
  <c r="AO113" i="40"/>
  <c r="AO214" i="40" s="1"/>
  <c r="AI113" i="40"/>
  <c r="AI214" i="40" s="1"/>
  <c r="AZ113" i="40"/>
  <c r="AZ214" i="40" s="1"/>
  <c r="BB113" i="40"/>
  <c r="BB214" i="40" s="1"/>
  <c r="C129" i="40"/>
  <c r="S129" i="40"/>
  <c r="G125" i="41"/>
  <c r="C134" i="41"/>
  <c r="T145" i="40"/>
  <c r="C142" i="41"/>
  <c r="AY145" i="40"/>
  <c r="AB161" i="40"/>
  <c r="AY161" i="40"/>
  <c r="BH161" i="40"/>
  <c r="J168" i="39"/>
  <c r="J183" i="39" s="1"/>
  <c r="H168" i="39"/>
  <c r="H183" i="39" s="1"/>
  <c r="F168" i="39"/>
  <c r="D168" i="39"/>
  <c r="H152" i="41"/>
  <c r="L124" i="41"/>
  <c r="M167" i="39"/>
  <c r="M161" i="39"/>
  <c r="M8" i="32" s="1"/>
  <c r="L167" i="39"/>
  <c r="L14" i="32" s="1"/>
  <c r="L165" i="39"/>
  <c r="L12" i="32" s="1"/>
  <c r="L163" i="39"/>
  <c r="L10" i="32" s="1"/>
  <c r="L161" i="39"/>
  <c r="L8" i="32" s="1"/>
  <c r="L159" i="39"/>
  <c r="L6" i="32" s="1"/>
  <c r="K167" i="39"/>
  <c r="K14" i="32" s="1"/>
  <c r="K165" i="39"/>
  <c r="K163" i="39"/>
  <c r="K10" i="32" s="1"/>
  <c r="K161" i="39"/>
  <c r="K8" i="32" s="1"/>
  <c r="K159" i="39"/>
  <c r="K6" i="32" s="1"/>
  <c r="J167" i="39"/>
  <c r="J163" i="39"/>
  <c r="J10" i="32" s="1"/>
  <c r="I165" i="39"/>
  <c r="I12" i="32" s="1"/>
  <c r="I161" i="39"/>
  <c r="I8" i="32" s="1"/>
  <c r="H167" i="39"/>
  <c r="H14" i="32" s="1"/>
  <c r="H165" i="39"/>
  <c r="H12" i="32" s="1"/>
  <c r="H163" i="39"/>
  <c r="H10" i="32" s="1"/>
  <c r="H161" i="39"/>
  <c r="H8" i="32" s="1"/>
  <c r="G167" i="39"/>
  <c r="G14" i="32" s="1"/>
  <c r="G165" i="39"/>
  <c r="G12" i="32" s="1"/>
  <c r="G163" i="39"/>
  <c r="G10" i="32" s="1"/>
  <c r="G161" i="39"/>
  <c r="G8" i="32" s="1"/>
  <c r="F167" i="39"/>
  <c r="F14" i="32" s="1"/>
  <c r="F165" i="39"/>
  <c r="F12" i="32" s="1"/>
  <c r="F163" i="39"/>
  <c r="F10" i="32" s="1"/>
  <c r="F161" i="39"/>
  <c r="F8" i="32" s="1"/>
  <c r="F159" i="39"/>
  <c r="F6" i="32" s="1"/>
  <c r="E159" i="39"/>
  <c r="E6" i="32" s="1"/>
  <c r="D167" i="39"/>
  <c r="D14" i="32" s="1"/>
  <c r="D165" i="39"/>
  <c r="D180" i="39" s="1"/>
  <c r="D163" i="39"/>
  <c r="D10" i="32" s="1"/>
  <c r="D159" i="39"/>
  <c r="D174" i="39" s="1"/>
  <c r="C167" i="39"/>
  <c r="C14" i="32" s="1"/>
  <c r="C29" i="32" s="1"/>
  <c r="C165" i="39"/>
  <c r="C12" i="32" s="1"/>
  <c r="C27" i="32" s="1"/>
  <c r="C163" i="39"/>
  <c r="C10" i="32" s="1"/>
  <c r="C25" i="32" s="1"/>
  <c r="C161" i="39"/>
  <c r="C8" i="32" s="1"/>
  <c r="C23" i="32" s="1"/>
  <c r="D53" i="32" s="1"/>
  <c r="O140" i="39"/>
  <c r="O138" i="39"/>
  <c r="O137" i="39"/>
  <c r="O136" i="39"/>
  <c r="O134" i="39"/>
  <c r="O133" i="39"/>
  <c r="O132" i="39"/>
  <c r="O112" i="39"/>
  <c r="O111" i="39"/>
  <c r="O108" i="39"/>
  <c r="O107" i="39"/>
  <c r="O105" i="39"/>
  <c r="O104" i="39"/>
  <c r="O103" i="39"/>
  <c r="O84" i="39"/>
  <c r="G154" i="39"/>
  <c r="G15" i="2" s="1"/>
  <c r="O82" i="39"/>
  <c r="G150" i="39"/>
  <c r="G11" i="2" s="1"/>
  <c r="O79" i="39"/>
  <c r="I149" i="39"/>
  <c r="I10" i="2" s="1"/>
  <c r="K148" i="39"/>
  <c r="K9" i="2" s="1"/>
  <c r="C148" i="39"/>
  <c r="C9" i="2" s="1"/>
  <c r="E147" i="39"/>
  <c r="E8" i="2" s="1"/>
  <c r="G146" i="39"/>
  <c r="G7" i="2" s="1"/>
  <c r="M159" i="39"/>
  <c r="M6" i="32" s="1"/>
  <c r="M147" i="39"/>
  <c r="M8" i="2" s="1"/>
  <c r="O75" i="39"/>
  <c r="O74" i="39"/>
  <c r="O69" i="39"/>
  <c r="O68" i="39"/>
  <c r="K151" i="39"/>
  <c r="K12" i="2" s="1"/>
  <c r="C151" i="39"/>
  <c r="C12" i="2" s="1"/>
  <c r="C27" i="2" s="1"/>
  <c r="M150" i="39"/>
  <c r="M11" i="2" s="1"/>
  <c r="I148" i="39"/>
  <c r="I9" i="2" s="1"/>
  <c r="K147" i="39"/>
  <c r="K8" i="2" s="1"/>
  <c r="C147" i="39"/>
  <c r="C8" i="2" s="1"/>
  <c r="C23" i="2" s="1"/>
  <c r="O97" i="39"/>
  <c r="O94" i="39"/>
  <c r="O90" i="39"/>
  <c r="C99" i="39"/>
  <c r="I141" i="39"/>
  <c r="M141" i="39"/>
  <c r="E141" i="39"/>
  <c r="G141" i="39"/>
  <c r="I113" i="39"/>
  <c r="C113" i="39"/>
  <c r="C85" i="39"/>
  <c r="O65" i="39"/>
  <c r="O61" i="39"/>
  <c r="G71" i="39"/>
  <c r="K154" i="39"/>
  <c r="K15" i="2" s="1"/>
  <c r="C154" i="39"/>
  <c r="M153" i="39"/>
  <c r="M14" i="2" s="1"/>
  <c r="E153" i="39"/>
  <c r="E14" i="2" s="1"/>
  <c r="O26" i="39"/>
  <c r="O25" i="39"/>
  <c r="I151" i="39"/>
  <c r="I12" i="2" s="1"/>
  <c r="O24" i="39"/>
  <c r="C150" i="39"/>
  <c r="C11" i="2" s="1"/>
  <c r="M149" i="39"/>
  <c r="M10" i="2" s="1"/>
  <c r="E149" i="39"/>
  <c r="E10" i="2" s="1"/>
  <c r="O21" i="39"/>
  <c r="O20" i="39"/>
  <c r="C29" i="39"/>
  <c r="M145" i="39"/>
  <c r="M6" i="2" s="1"/>
  <c r="E29" i="39"/>
  <c r="O18" i="39"/>
  <c r="I154" i="39"/>
  <c r="I15" i="2" s="1"/>
  <c r="K153" i="39"/>
  <c r="K14" i="2" s="1"/>
  <c r="C153" i="39"/>
  <c r="C14" i="2" s="1"/>
  <c r="C29" i="2" s="1"/>
  <c r="D59" i="2" s="1"/>
  <c r="M152" i="39"/>
  <c r="M13" i="2" s="1"/>
  <c r="O10" i="39"/>
  <c r="O9" i="39"/>
  <c r="M148" i="39"/>
  <c r="M9" i="2" s="1"/>
  <c r="G147" i="39"/>
  <c r="O6" i="39"/>
  <c r="I15" i="39"/>
  <c r="O5" i="39"/>
  <c r="K15" i="39"/>
  <c r="C15" i="39"/>
  <c r="M144" i="39"/>
  <c r="M5" i="2" s="1"/>
  <c r="N47" i="28"/>
  <c r="AM54" i="28"/>
  <c r="M51" i="28" s="1"/>
  <c r="M46" i="28"/>
  <c r="M42" i="28"/>
  <c r="AS33" i="40"/>
  <c r="AC171" i="40"/>
  <c r="M168" i="40"/>
  <c r="M9" i="10" s="1"/>
  <c r="M67" i="43"/>
  <c r="C24" i="33"/>
  <c r="C60" i="33"/>
  <c r="C29" i="30"/>
  <c r="C149" i="30" s="1"/>
  <c r="C65" i="30"/>
  <c r="C30" i="36"/>
  <c r="C169" i="36" s="1"/>
  <c r="C66" i="36"/>
  <c r="AC192" i="40"/>
  <c r="M17" i="34" s="1"/>
  <c r="AO183" i="40"/>
  <c r="I8" i="35" s="1"/>
  <c r="AN186" i="40"/>
  <c r="H11" i="35" s="1"/>
  <c r="AJ190" i="40"/>
  <c r="D15" i="35" s="1"/>
  <c r="BA182" i="40"/>
  <c r="E7" i="36" s="1"/>
  <c r="BE186" i="40"/>
  <c r="Y172" i="40"/>
  <c r="U176" i="40"/>
  <c r="E17" i="29" s="1"/>
  <c r="AR166" i="40"/>
  <c r="AM173" i="40"/>
  <c r="G14" i="30" s="1"/>
  <c r="C28" i="41"/>
  <c r="BF175" i="40"/>
  <c r="F48" i="41"/>
  <c r="L41" i="41"/>
  <c r="I55" i="41"/>
  <c r="I63" i="41"/>
  <c r="G56" i="41"/>
  <c r="L70" i="41"/>
  <c r="C73" i="41"/>
  <c r="K73" i="41"/>
  <c r="J76" i="41"/>
  <c r="D78" i="41"/>
  <c r="E70" i="41"/>
  <c r="T97" i="40"/>
  <c r="G93" i="41"/>
  <c r="K92" i="41"/>
  <c r="J95" i="41"/>
  <c r="K25" i="43"/>
  <c r="L30" i="43"/>
  <c r="K46" i="43"/>
  <c r="D51" i="43"/>
  <c r="D110" i="41"/>
  <c r="E61" i="43"/>
  <c r="L105" i="41"/>
  <c r="L64" i="43"/>
  <c r="J70" i="43"/>
  <c r="J111" i="41"/>
  <c r="J116" i="41"/>
  <c r="F128" i="41"/>
  <c r="E118" i="41"/>
  <c r="D121" i="41"/>
  <c r="H125" i="41"/>
  <c r="AA145" i="40"/>
  <c r="Z145" i="40"/>
  <c r="AQ145" i="40"/>
  <c r="G141" i="41"/>
  <c r="H133" i="41"/>
  <c r="I138" i="41"/>
  <c r="V161" i="40"/>
  <c r="W161" i="40"/>
  <c r="G154" i="41"/>
  <c r="AO161" i="40"/>
  <c r="I151" i="41"/>
  <c r="M155" i="41"/>
  <c r="F160" i="41"/>
  <c r="BC161" i="40"/>
  <c r="G152" i="41"/>
  <c r="K156" i="41"/>
  <c r="G99" i="39"/>
  <c r="K145" i="39"/>
  <c r="K6" i="2" s="1"/>
  <c r="O93" i="39"/>
  <c r="O135" i="39"/>
  <c r="C28" i="10"/>
  <c r="C64" i="10"/>
  <c r="C25" i="36"/>
  <c r="C164" i="36" s="1"/>
  <c r="C61" i="36"/>
  <c r="AP180" i="40"/>
  <c r="J129" i="40"/>
  <c r="J81" i="40"/>
  <c r="J166" i="40"/>
  <c r="J7" i="10" s="1"/>
  <c r="D184" i="40"/>
  <c r="D9" i="33" s="1"/>
  <c r="J190" i="40"/>
  <c r="J15" i="33" s="1"/>
  <c r="C34" i="33"/>
  <c r="C70" i="33"/>
  <c r="D168" i="40"/>
  <c r="D9" i="10" s="1"/>
  <c r="C65" i="40"/>
  <c r="M129" i="40"/>
  <c r="I10" i="43"/>
  <c r="I19" i="43" s="1"/>
  <c r="I77" i="43" s="1"/>
  <c r="I113" i="40"/>
  <c r="I214" i="40" s="1"/>
  <c r="E81" i="40"/>
  <c r="L65" i="40"/>
  <c r="C25" i="10"/>
  <c r="D61" i="10" s="1"/>
  <c r="C61" i="10"/>
  <c r="AB113" i="40"/>
  <c r="AB214" i="40" s="1"/>
  <c r="L129" i="40"/>
  <c r="H13" i="43"/>
  <c r="D81" i="40"/>
  <c r="C31" i="10"/>
  <c r="D67" i="10" s="1"/>
  <c r="C67" i="10"/>
  <c r="AY97" i="40"/>
  <c r="C29" i="36"/>
  <c r="D65" i="36" s="1"/>
  <c r="C65" i="36"/>
  <c r="C34" i="35"/>
  <c r="C154" i="35" s="1"/>
  <c r="C70" i="35"/>
  <c r="C35" i="29"/>
  <c r="C174" i="29" s="1"/>
  <c r="C71" i="29"/>
  <c r="C26" i="29"/>
  <c r="C62" i="29"/>
  <c r="C29" i="34"/>
  <c r="C65" i="34"/>
  <c r="K161" i="40"/>
  <c r="K12" i="43"/>
  <c r="K19" i="43" s="1"/>
  <c r="K77" i="43" s="1"/>
  <c r="C132" i="41"/>
  <c r="C76" i="41"/>
  <c r="C92" i="41"/>
  <c r="T81" i="40"/>
  <c r="K99" i="39"/>
  <c r="K137" i="41"/>
  <c r="G85" i="41"/>
  <c r="C32" i="10"/>
  <c r="D68" i="10" s="1"/>
  <c r="C68" i="10"/>
  <c r="C29" i="31"/>
  <c r="C168" i="31" s="1"/>
  <c r="C65" i="31"/>
  <c r="V181" i="40"/>
  <c r="F6" i="34" s="1"/>
  <c r="Z185" i="40"/>
  <c r="J10" i="34" s="1"/>
  <c r="V189" i="40"/>
  <c r="F14" i="34" s="1"/>
  <c r="AM181" i="40"/>
  <c r="G6" i="35" s="1"/>
  <c r="AQ185" i="40"/>
  <c r="K10" i="35" s="1"/>
  <c r="V165" i="40"/>
  <c r="F6" i="29" s="1"/>
  <c r="AC168" i="40"/>
  <c r="M9" i="29" s="1"/>
  <c r="C30" i="41"/>
  <c r="J20" i="41"/>
  <c r="AL168" i="40"/>
  <c r="F9" i="30" s="1"/>
  <c r="AP172" i="40"/>
  <c r="J13" i="30" s="1"/>
  <c r="AO175" i="40"/>
  <c r="AO208" i="40" s="1"/>
  <c r="BF167" i="40"/>
  <c r="J8" i="31" s="1"/>
  <c r="BC176" i="40"/>
  <c r="H45" i="41"/>
  <c r="C62" i="41"/>
  <c r="H53" i="41"/>
  <c r="I58" i="41"/>
  <c r="L78" i="41"/>
  <c r="M70" i="41"/>
  <c r="Z97" i="40"/>
  <c r="AK97" i="40"/>
  <c r="G29" i="43"/>
  <c r="H34" i="43"/>
  <c r="L102" i="41"/>
  <c r="L43" i="43"/>
  <c r="E107" i="41"/>
  <c r="E48" i="43"/>
  <c r="F53" i="43"/>
  <c r="M69" i="43"/>
  <c r="E123" i="41"/>
  <c r="AK129" i="40"/>
  <c r="C116" i="41"/>
  <c r="I122" i="41"/>
  <c r="G128" i="41"/>
  <c r="C139" i="41"/>
  <c r="V145" i="40"/>
  <c r="AC145" i="40"/>
  <c r="D134" i="41"/>
  <c r="AJ145" i="40"/>
  <c r="E134" i="41"/>
  <c r="F139" i="41"/>
  <c r="Y161" i="40"/>
  <c r="Z161" i="40"/>
  <c r="F152" i="41"/>
  <c r="G157" i="41"/>
  <c r="H149" i="41"/>
  <c r="D153" i="41"/>
  <c r="E99" i="39"/>
  <c r="M71" i="39"/>
  <c r="K29" i="39"/>
  <c r="O63" i="39"/>
  <c r="O83" i="39"/>
  <c r="O96" i="39"/>
  <c r="O92" i="39"/>
  <c r="O81" i="39"/>
  <c r="O102" i="39"/>
  <c r="O98" i="39"/>
  <c r="C33" i="36"/>
  <c r="D69" i="36" s="1"/>
  <c r="C69" i="36"/>
  <c r="V33" i="40"/>
  <c r="F129" i="40"/>
  <c r="F81" i="40"/>
  <c r="J174" i="40"/>
  <c r="J15" i="10" s="1"/>
  <c r="F170" i="40"/>
  <c r="F11" i="10" s="1"/>
  <c r="K187" i="40"/>
  <c r="K12" i="33" s="1"/>
  <c r="G191" i="40"/>
  <c r="G16" i="33" s="1"/>
  <c r="BI113" i="40"/>
  <c r="BI214" i="40" s="1"/>
  <c r="I23" i="43"/>
  <c r="Y180" i="40"/>
  <c r="I5" i="34" s="1"/>
  <c r="E129" i="40"/>
  <c r="E215" i="40" s="1"/>
  <c r="M65" i="40"/>
  <c r="I169" i="40"/>
  <c r="I10" i="10" s="1"/>
  <c r="D65" i="40"/>
  <c r="L168" i="40"/>
  <c r="L9" i="10" s="1"/>
  <c r="G175" i="40"/>
  <c r="G16" i="10" s="1"/>
  <c r="C24" i="10"/>
  <c r="D60" i="10" s="1"/>
  <c r="C60" i="10"/>
  <c r="H129" i="40"/>
  <c r="H113" i="40"/>
  <c r="H214" i="40" s="1"/>
  <c r="AI129" i="40"/>
  <c r="C46" i="43"/>
  <c r="C55" i="43" s="1"/>
  <c r="C33" i="31"/>
  <c r="C153" i="31" s="1"/>
  <c r="C69" i="31"/>
  <c r="C34" i="30"/>
  <c r="C154" i="30" s="1"/>
  <c r="C70" i="30"/>
  <c r="AI169" i="40"/>
  <c r="C10" i="30" s="1"/>
  <c r="AA113" i="40"/>
  <c r="AA214" i="40" s="1"/>
  <c r="C34" i="29"/>
  <c r="D70" i="29" s="1"/>
  <c r="C70" i="29"/>
  <c r="C28" i="34"/>
  <c r="C167" i="34" s="1"/>
  <c r="C64" i="34"/>
  <c r="G161" i="40"/>
  <c r="C113" i="40"/>
  <c r="C214" i="40" s="1"/>
  <c r="C86" i="41"/>
  <c r="V129" i="40"/>
  <c r="AM189" i="40"/>
  <c r="G14" i="35" s="1"/>
  <c r="BA174" i="40"/>
  <c r="E15" i="31" s="1"/>
  <c r="L142" i="41"/>
  <c r="M150" i="41"/>
  <c r="E59" i="41"/>
  <c r="C20" i="32"/>
  <c r="D50" i="32" s="1"/>
  <c r="C50" i="32"/>
  <c r="X191" i="40"/>
  <c r="H16" i="34" s="1"/>
  <c r="BD181" i="40"/>
  <c r="H6" i="36" s="1"/>
  <c r="BH185" i="40"/>
  <c r="BI190" i="40"/>
  <c r="M15" i="36" s="1"/>
  <c r="M14" i="41"/>
  <c r="AA166" i="40"/>
  <c r="K7" i="29" s="1"/>
  <c r="V173" i="40"/>
  <c r="F14" i="29" s="1"/>
  <c r="AM165" i="40"/>
  <c r="G6" i="30" s="1"/>
  <c r="AS171" i="40"/>
  <c r="M12" i="30" s="1"/>
  <c r="BH169" i="40"/>
  <c r="L10" i="31" s="1"/>
  <c r="BI174" i="40"/>
  <c r="F40" i="41"/>
  <c r="K44" i="41"/>
  <c r="G53" i="41"/>
  <c r="C60" i="41"/>
  <c r="Y81" i="40"/>
  <c r="W81" i="40"/>
  <c r="I74" i="41"/>
  <c r="J79" i="41"/>
  <c r="Y97" i="40"/>
  <c r="C89" i="41"/>
  <c r="L94" i="41"/>
  <c r="J87" i="41"/>
  <c r="BF97" i="40"/>
  <c r="H26" i="43"/>
  <c r="F32" i="43"/>
  <c r="G42" i="43"/>
  <c r="G55" i="43" s="1"/>
  <c r="G79" i="43" s="1"/>
  <c r="M48" i="43"/>
  <c r="K100" i="41"/>
  <c r="C108" i="41"/>
  <c r="X129" i="40"/>
  <c r="D118" i="41"/>
  <c r="M118" i="41"/>
  <c r="K124" i="41"/>
  <c r="L134" i="41"/>
  <c r="E139" i="41"/>
  <c r="K132" i="41"/>
  <c r="K150" i="41"/>
  <c r="AA161" i="40"/>
  <c r="T161" i="40"/>
  <c r="M160" i="41"/>
  <c r="J156" i="41"/>
  <c r="O60" i="39"/>
  <c r="O139" i="39"/>
  <c r="E145" i="39"/>
  <c r="E6" i="2" s="1"/>
  <c r="C26" i="10"/>
  <c r="D62" i="10" s="1"/>
  <c r="C62" i="10"/>
  <c r="C35" i="36"/>
  <c r="C155" i="36" s="1"/>
  <c r="C71" i="36"/>
  <c r="C35" i="34"/>
  <c r="C155" i="34" s="1"/>
  <c r="C71" i="34"/>
  <c r="BF33" i="40"/>
  <c r="AP33" i="40"/>
  <c r="J113" i="40"/>
  <c r="J214" i="40" s="1"/>
  <c r="J65" i="40"/>
  <c r="L184" i="40"/>
  <c r="U197" i="40"/>
  <c r="E113" i="40"/>
  <c r="E214" i="40" s="1"/>
  <c r="I65" i="40"/>
  <c r="M165" i="40"/>
  <c r="M6" i="10" s="1"/>
  <c r="L176" i="40"/>
  <c r="L17" i="10" s="1"/>
  <c r="X113" i="40"/>
  <c r="X214" i="40" s="1"/>
  <c r="L161" i="40"/>
  <c r="D129" i="40"/>
  <c r="D215" i="40" s="1"/>
  <c r="H5" i="43"/>
  <c r="S161" i="40"/>
  <c r="S174" i="40"/>
  <c r="C15" i="29" s="1"/>
  <c r="C161" i="40"/>
  <c r="C12" i="43"/>
  <c r="C19" i="43" s="1"/>
  <c r="C77" i="43" s="1"/>
  <c r="C82" i="43" s="1"/>
  <c r="G97" i="40"/>
  <c r="C121" i="41"/>
  <c r="C59" i="41"/>
  <c r="C12" i="41"/>
  <c r="AB171" i="40"/>
  <c r="L12" i="29" s="1"/>
  <c r="V97" i="40"/>
  <c r="L121" i="41"/>
  <c r="F136" i="41"/>
  <c r="D38" i="41"/>
  <c r="C35" i="31"/>
  <c r="C174" i="31" s="1"/>
  <c r="C71" i="31"/>
  <c r="X183" i="40"/>
  <c r="H8" i="34" s="1"/>
  <c r="AB187" i="40"/>
  <c r="L12" i="34" s="1"/>
  <c r="AL184" i="40"/>
  <c r="F9" i="35" s="1"/>
  <c r="AP188" i="40"/>
  <c r="J13" i="35" s="1"/>
  <c r="AZ185" i="40"/>
  <c r="AZ202" i="40" s="1"/>
  <c r="BF191" i="40"/>
  <c r="J16" i="36" s="1"/>
  <c r="Z169" i="40"/>
  <c r="J10" i="29" s="1"/>
  <c r="J36" i="41"/>
  <c r="I39" i="41"/>
  <c r="C41" i="41"/>
  <c r="M43" i="41"/>
  <c r="L46" i="41"/>
  <c r="C36" i="41"/>
  <c r="J39" i="41"/>
  <c r="F43" i="41"/>
  <c r="G48" i="41"/>
  <c r="K57" i="41"/>
  <c r="C52" i="41"/>
  <c r="D57" i="41"/>
  <c r="D73" i="41"/>
  <c r="E78" i="41"/>
  <c r="AB97" i="40"/>
  <c r="AZ97" i="40"/>
  <c r="G96" i="41"/>
  <c r="M27" i="43"/>
  <c r="C110" i="41"/>
  <c r="D102" i="41"/>
  <c r="D43" i="43"/>
  <c r="H106" i="41"/>
  <c r="H47" i="43"/>
  <c r="L51" i="43"/>
  <c r="L110" i="41"/>
  <c r="F107" i="41"/>
  <c r="F66" i="43"/>
  <c r="G112" i="41"/>
  <c r="G71" i="43"/>
  <c r="U129" i="40"/>
  <c r="W129" i="40"/>
  <c r="AB129" i="40"/>
  <c r="C126" i="41"/>
  <c r="G117" i="41"/>
  <c r="F120" i="41"/>
  <c r="M123" i="41"/>
  <c r="H117" i="41"/>
  <c r="X145" i="40"/>
  <c r="AB145" i="40"/>
  <c r="J132" i="41"/>
  <c r="C137" i="41"/>
  <c r="M139" i="41"/>
  <c r="D137" i="41"/>
  <c r="J143" i="41"/>
  <c r="AC161" i="40"/>
  <c r="C158" i="41"/>
  <c r="D150" i="41"/>
  <c r="H154" i="41"/>
  <c r="I159" i="41"/>
  <c r="J159" i="41"/>
  <c r="H99" i="39"/>
  <c r="C159" i="39"/>
  <c r="C6" i="32" s="1"/>
  <c r="O78" i="39"/>
  <c r="D176" i="39"/>
  <c r="I146" i="39"/>
  <c r="I7" i="2" s="1"/>
  <c r="O131" i="39"/>
  <c r="C28" i="33"/>
  <c r="D64" i="33" s="1"/>
  <c r="C64" i="33"/>
  <c r="C28" i="29"/>
  <c r="C64" i="29"/>
  <c r="AP113" i="40"/>
  <c r="AP214" i="40" s="1"/>
  <c r="AP164" i="40"/>
  <c r="J5" i="30" s="1"/>
  <c r="F65" i="40"/>
  <c r="J33" i="40"/>
  <c r="D192" i="40"/>
  <c r="D17" i="33" s="1"/>
  <c r="H65" i="40"/>
  <c r="L33" i="40"/>
  <c r="BE113" i="40"/>
  <c r="BE214" i="40" s="1"/>
  <c r="AK113" i="40"/>
  <c r="AK214" i="40" s="1"/>
  <c r="M161" i="40"/>
  <c r="M14" i="43"/>
  <c r="M6" i="43"/>
  <c r="E65" i="40"/>
  <c r="E165" i="40"/>
  <c r="E6" i="10" s="1"/>
  <c r="D176" i="40"/>
  <c r="D17" i="10" s="1"/>
  <c r="M15" i="39"/>
  <c r="AR113" i="40"/>
  <c r="AR214" i="40" s="1"/>
  <c r="H161" i="40"/>
  <c r="L17" i="43"/>
  <c r="L9" i="43"/>
  <c r="D113" i="40"/>
  <c r="D214" i="40" s="1"/>
  <c r="C67" i="43"/>
  <c r="C73" i="43" s="1"/>
  <c r="C80" i="43" s="1"/>
  <c r="C85" i="43" s="1"/>
  <c r="BG113" i="40"/>
  <c r="BG214" i="40" s="1"/>
  <c r="C26" i="31"/>
  <c r="D62" i="31" s="1"/>
  <c r="C62" i="31"/>
  <c r="C34" i="36"/>
  <c r="C173" i="36" s="1"/>
  <c r="C70" i="36"/>
  <c r="C30" i="35"/>
  <c r="C150" i="35" s="1"/>
  <c r="C66" i="35"/>
  <c r="S145" i="40"/>
  <c r="W113" i="40"/>
  <c r="C23" i="29"/>
  <c r="C162" i="29" s="1"/>
  <c r="C59" i="29"/>
  <c r="K145" i="40"/>
  <c r="C97" i="40"/>
  <c r="C78" i="41"/>
  <c r="C107" i="41"/>
  <c r="C156" i="41"/>
  <c r="C20" i="41"/>
  <c r="AC184" i="40"/>
  <c r="M9" i="34" s="1"/>
  <c r="X161" i="40"/>
  <c r="BB171" i="40"/>
  <c r="M107" i="41"/>
  <c r="M126" i="41"/>
  <c r="K116" i="41"/>
  <c r="K36" i="41"/>
  <c r="C35" i="10"/>
  <c r="C71" i="10"/>
  <c r="C27" i="34"/>
  <c r="C147" i="34" s="1"/>
  <c r="C63" i="34"/>
  <c r="C23" i="31"/>
  <c r="C162" i="31" s="1"/>
  <c r="C59" i="31"/>
  <c r="T187" i="40"/>
  <c r="D12" i="34" s="1"/>
  <c r="U192" i="40"/>
  <c r="E17" i="34" s="1"/>
  <c r="AK187" i="40"/>
  <c r="E12" i="35" s="1"/>
  <c r="AR190" i="40"/>
  <c r="L15" i="35" s="1"/>
  <c r="BB187" i="40"/>
  <c r="F12" i="36" s="1"/>
  <c r="BA190" i="40"/>
  <c r="E15" i="36" s="1"/>
  <c r="C22" i="41"/>
  <c r="W170" i="40"/>
  <c r="G11" i="29" s="1"/>
  <c r="AA174" i="40"/>
  <c r="K15" i="29" s="1"/>
  <c r="AJ166" i="40"/>
  <c r="D7" i="30" s="1"/>
  <c r="AN170" i="40"/>
  <c r="H11" i="30" s="1"/>
  <c r="AR174" i="40"/>
  <c r="L15" i="30" s="1"/>
  <c r="BA166" i="40"/>
  <c r="BC168" i="40"/>
  <c r="BC201" i="40" s="1"/>
  <c r="BG172" i="40"/>
  <c r="C38" i="41"/>
  <c r="I47" i="41"/>
  <c r="AA65" i="40"/>
  <c r="C57" i="41"/>
  <c r="C70" i="41"/>
  <c r="F72" i="41"/>
  <c r="J71" i="41"/>
  <c r="F75" i="41"/>
  <c r="M78" i="41"/>
  <c r="C94" i="41"/>
  <c r="H90" i="41"/>
  <c r="D94" i="41"/>
  <c r="G88" i="41"/>
  <c r="F24" i="43"/>
  <c r="J28" i="43"/>
  <c r="K33" i="43"/>
  <c r="I103" i="41"/>
  <c r="H101" i="41"/>
  <c r="H60" i="43"/>
  <c r="G63" i="43"/>
  <c r="G104" i="41"/>
  <c r="K108" i="41"/>
  <c r="K67" i="43"/>
  <c r="Y129" i="40"/>
  <c r="AC129" i="40"/>
  <c r="AQ129" i="40"/>
  <c r="K121" i="41"/>
  <c r="G120" i="41"/>
  <c r="F123" i="41"/>
  <c r="Y145" i="40"/>
  <c r="M134" i="41"/>
  <c r="H141" i="41"/>
  <c r="C153" i="41"/>
  <c r="D158" i="41"/>
  <c r="K148" i="41"/>
  <c r="E150" i="41"/>
  <c r="F155" i="41"/>
  <c r="G160" i="41"/>
  <c r="J99" i="39"/>
  <c r="F99" i="39"/>
  <c r="D99" i="39"/>
  <c r="G113" i="39"/>
  <c r="O28" i="39"/>
  <c r="O62" i="39"/>
  <c r="O70" i="39"/>
  <c r="C30" i="29"/>
  <c r="C169" i="29" s="1"/>
  <c r="C66" i="29"/>
  <c r="J41" i="43"/>
  <c r="BB33" i="40"/>
  <c r="AL33" i="40"/>
  <c r="V113" i="40"/>
  <c r="V214" i="40" s="1"/>
  <c r="J161" i="40"/>
  <c r="F113" i="40"/>
  <c r="F214" i="40" s="1"/>
  <c r="F49" i="40"/>
  <c r="I185" i="40"/>
  <c r="C171" i="40"/>
  <c r="C12" i="10" s="1"/>
  <c r="BI17" i="40"/>
  <c r="AC113" i="40"/>
  <c r="AC214" i="40" s="1"/>
  <c r="I161" i="40"/>
  <c r="M97" i="40"/>
  <c r="I49" i="40"/>
  <c r="M33" i="40"/>
  <c r="K171" i="40"/>
  <c r="D161" i="40"/>
  <c r="C33" i="33"/>
  <c r="C69" i="33"/>
  <c r="AI161" i="40"/>
  <c r="K59" i="43"/>
  <c r="AI97" i="40"/>
  <c r="C32" i="31"/>
  <c r="C171" i="31" s="1"/>
  <c r="C68" i="31"/>
  <c r="C25" i="31"/>
  <c r="C61" i="31"/>
  <c r="C24" i="36"/>
  <c r="C144" i="36" s="1"/>
  <c r="C60" i="36"/>
  <c r="S182" i="40"/>
  <c r="C7" i="34" s="1"/>
  <c r="G145" i="40"/>
  <c r="G215" i="40" s="1"/>
  <c r="K81" i="40"/>
  <c r="BB145" i="40"/>
  <c r="C100" i="41"/>
  <c r="C84" i="41"/>
  <c r="Y49" i="40"/>
  <c r="BI182" i="40"/>
  <c r="M7" i="36" s="1"/>
  <c r="F112" i="41"/>
  <c r="K84" i="41"/>
  <c r="J148" i="41"/>
  <c r="C24" i="35"/>
  <c r="C60" i="35"/>
  <c r="C23" i="34"/>
  <c r="C162" i="34" s="1"/>
  <c r="C59" i="34"/>
  <c r="U184" i="40"/>
  <c r="E9" i="34" s="1"/>
  <c r="Y188" i="40"/>
  <c r="I13" i="34" s="1"/>
  <c r="AJ182" i="40"/>
  <c r="D7" i="35" s="1"/>
  <c r="K12" i="41"/>
  <c r="BG188" i="40"/>
  <c r="K13" i="36" s="1"/>
  <c r="BC192" i="40"/>
  <c r="G17" i="36" s="1"/>
  <c r="T171" i="40"/>
  <c r="D12" i="29" s="1"/>
  <c r="AK171" i="40"/>
  <c r="E12" i="30" s="1"/>
  <c r="AJ174" i="40"/>
  <c r="D30" i="41"/>
  <c r="BI166" i="40"/>
  <c r="M7" i="31" s="1"/>
  <c r="L38" i="41"/>
  <c r="M59" i="41"/>
  <c r="AS65" i="40"/>
  <c r="L57" i="41"/>
  <c r="K60" i="41"/>
  <c r="G69" i="41"/>
  <c r="L73" i="41"/>
  <c r="AC97" i="40"/>
  <c r="M94" i="41"/>
  <c r="C102" i="41"/>
  <c r="D30" i="43"/>
  <c r="E35" i="43"/>
  <c r="F45" i="43"/>
  <c r="F104" i="41"/>
  <c r="J108" i="41"/>
  <c r="J49" i="43"/>
  <c r="I111" i="41"/>
  <c r="I52" i="43"/>
  <c r="J62" i="43"/>
  <c r="H109" i="41"/>
  <c r="C123" i="41"/>
  <c r="AA129" i="40"/>
  <c r="T129" i="40"/>
  <c r="L126" i="41"/>
  <c r="J127" i="41"/>
  <c r="U145" i="40"/>
  <c r="G133" i="41"/>
  <c r="H138" i="41"/>
  <c r="D142" i="41"/>
  <c r="J135" i="41"/>
  <c r="E142" i="41"/>
  <c r="U161" i="40"/>
  <c r="G149" i="41"/>
  <c r="K153" i="41"/>
  <c r="L158" i="41"/>
  <c r="I154" i="41"/>
  <c r="M158" i="41"/>
  <c r="M99" i="39"/>
  <c r="I99" i="39"/>
  <c r="E71" i="39"/>
  <c r="O64" i="39"/>
  <c r="S197" i="40"/>
  <c r="O88" i="39"/>
  <c r="O89" i="39"/>
  <c r="C28" i="32"/>
  <c r="C58" i="32"/>
  <c r="C23" i="35"/>
  <c r="D59" i="35" s="1"/>
  <c r="C59" i="35"/>
  <c r="AL113" i="40"/>
  <c r="AL214" i="40" s="1"/>
  <c r="F161" i="40"/>
  <c r="F33" i="40"/>
  <c r="J182" i="40"/>
  <c r="J7" i="33" s="1"/>
  <c r="L192" i="40"/>
  <c r="L17" i="33" s="1"/>
  <c r="BA113" i="40"/>
  <c r="BA214" i="40" s="1"/>
  <c r="Y33" i="40"/>
  <c r="E161" i="40"/>
  <c r="E14" i="43"/>
  <c r="E6" i="43"/>
  <c r="I97" i="40"/>
  <c r="E49" i="40"/>
  <c r="M173" i="40"/>
  <c r="M206" i="40" s="1"/>
  <c r="BH113" i="40"/>
  <c r="BH214" i="40" s="1"/>
  <c r="AN113" i="40"/>
  <c r="AN214" i="40" s="1"/>
  <c r="L145" i="40"/>
  <c r="D17" i="43"/>
  <c r="D9" i="43"/>
  <c r="L97" i="40"/>
  <c r="AI145" i="40"/>
  <c r="BC113" i="40"/>
  <c r="BC214" i="40" s="1"/>
  <c r="AY81" i="40"/>
  <c r="AY172" i="40"/>
  <c r="C13" i="31" s="1"/>
  <c r="C24" i="31"/>
  <c r="D60" i="31" s="1"/>
  <c r="C60" i="31"/>
  <c r="C32" i="30"/>
  <c r="C152" i="30" s="1"/>
  <c r="C68" i="30"/>
  <c r="C25" i="30"/>
  <c r="C145" i="30" s="1"/>
  <c r="C61" i="30"/>
  <c r="C32" i="36"/>
  <c r="C68" i="36"/>
  <c r="BG180" i="40"/>
  <c r="K5" i="36" s="1"/>
  <c r="AI185" i="40"/>
  <c r="C10" i="35" s="1"/>
  <c r="S113" i="40"/>
  <c r="S214" i="40" s="1"/>
  <c r="C145" i="40"/>
  <c r="G16" i="43"/>
  <c r="G8" i="43"/>
  <c r="K113" i="40"/>
  <c r="K214" i="40" s="1"/>
  <c r="G81" i="40"/>
  <c r="C150" i="41"/>
  <c r="C25" i="41"/>
  <c r="C124" i="41"/>
  <c r="W145" i="40"/>
  <c r="D86" i="41"/>
  <c r="G61" i="41"/>
  <c r="C30" i="33"/>
  <c r="D66" i="33" s="1"/>
  <c r="C66" i="33"/>
  <c r="W186" i="40"/>
  <c r="G11" i="34" s="1"/>
  <c r="AR182" i="40"/>
  <c r="L7" i="35" s="1"/>
  <c r="BF183" i="40"/>
  <c r="J8" i="36" s="1"/>
  <c r="J7" i="41"/>
  <c r="BD189" i="40"/>
  <c r="H14" i="36" s="1"/>
  <c r="AC176" i="40"/>
  <c r="M17" i="29" s="1"/>
  <c r="AQ169" i="40"/>
  <c r="K10" i="30" s="1"/>
  <c r="AL176" i="40"/>
  <c r="F17" i="30" s="1"/>
  <c r="C43" i="41"/>
  <c r="D46" i="41"/>
  <c r="D41" i="41"/>
  <c r="AZ49" i="40"/>
  <c r="C44" i="41"/>
  <c r="C54" i="41"/>
  <c r="E62" i="41"/>
  <c r="AC81" i="40"/>
  <c r="H77" i="41"/>
  <c r="K94" i="41"/>
  <c r="J84" i="41"/>
  <c r="K89" i="41"/>
  <c r="M91" i="41"/>
  <c r="AS97" i="40"/>
  <c r="I95" i="41"/>
  <c r="M86" i="41"/>
  <c r="F91" i="41"/>
  <c r="E27" i="43"/>
  <c r="I31" i="43"/>
  <c r="M35" i="43"/>
  <c r="C105" i="41"/>
  <c r="D105" i="41"/>
  <c r="D64" i="43"/>
  <c r="E69" i="43"/>
  <c r="C118" i="41"/>
  <c r="C182" i="41" s="1"/>
  <c r="Z129" i="40"/>
  <c r="J124" i="41"/>
  <c r="E126" i="41"/>
  <c r="J140" i="41"/>
  <c r="F144" i="41"/>
  <c r="L137" i="41"/>
  <c r="BH145" i="40"/>
  <c r="M142" i="41"/>
  <c r="L150" i="41"/>
  <c r="AK161" i="40"/>
  <c r="C148" i="41"/>
  <c r="J151" i="41"/>
  <c r="E158" i="41"/>
  <c r="L99" i="39"/>
  <c r="O4" i="39"/>
  <c r="O106" i="39"/>
  <c r="C31" i="30"/>
  <c r="C151" i="30" s="1"/>
  <c r="C67" i="30"/>
  <c r="H159" i="39"/>
  <c r="H6" i="32" s="1"/>
  <c r="J145" i="40"/>
  <c r="J15" i="43"/>
  <c r="J7" i="43"/>
  <c r="J97" i="40"/>
  <c r="G183" i="40"/>
  <c r="F186" i="40"/>
  <c r="F11" i="33" s="1"/>
  <c r="Y113" i="40"/>
  <c r="Y214" i="40" s="1"/>
  <c r="Y164" i="40"/>
  <c r="M145" i="40"/>
  <c r="M113" i="40"/>
  <c r="M214" i="40" s="1"/>
  <c r="M81" i="40"/>
  <c r="C4" i="41"/>
  <c r="H145" i="40"/>
  <c r="D97" i="40"/>
  <c r="AY129" i="40"/>
  <c r="AQ113" i="40"/>
  <c r="AQ214" i="40" s="1"/>
  <c r="AI81" i="40"/>
  <c r="BG164" i="40"/>
  <c r="K5" i="31" s="1"/>
  <c r="AY188" i="40"/>
  <c r="C13" i="36" s="1"/>
  <c r="C26" i="35"/>
  <c r="D62" i="35" s="1"/>
  <c r="C62" i="35"/>
  <c r="S97" i="40"/>
  <c r="S190" i="40"/>
  <c r="C15" i="34" s="1"/>
  <c r="K129" i="40"/>
  <c r="C81" i="40"/>
  <c r="C140" i="41"/>
  <c r="U168" i="40"/>
  <c r="AL192" i="40"/>
  <c r="F17" i="35" s="1"/>
  <c r="I44" i="43"/>
  <c r="I65" i="43"/>
  <c r="BC129" i="40"/>
  <c r="F56" i="41"/>
  <c r="J103" i="41"/>
  <c r="J44" i="41"/>
  <c r="C35" i="33"/>
  <c r="C71" i="33"/>
  <c r="O78" i="30"/>
  <c r="AY207" i="40"/>
  <c r="AI208" i="40"/>
  <c r="AJ197" i="40"/>
  <c r="D8" i="2"/>
  <c r="M8" i="36"/>
  <c r="BB200" i="40"/>
  <c r="BC206" i="40"/>
  <c r="F198" i="40"/>
  <c r="C5" i="30"/>
  <c r="L46" i="28"/>
  <c r="L52" i="28"/>
  <c r="L51" i="28"/>
  <c r="AB5" i="47"/>
  <c r="L42" i="28"/>
  <c r="D202" i="40"/>
  <c r="AM199" i="40"/>
  <c r="E8" i="35"/>
  <c r="M207" i="40"/>
  <c r="S209" i="40"/>
  <c r="I41" i="33"/>
  <c r="H55" i="33"/>
  <c r="AB197" i="40"/>
  <c r="F205" i="40"/>
  <c r="AS205" i="40"/>
  <c r="G55" i="33"/>
  <c r="AQ198" i="40"/>
  <c r="Y200" i="40"/>
  <c r="AB206" i="40"/>
  <c r="I71" i="41"/>
  <c r="F96" i="41"/>
  <c r="M102" i="41"/>
  <c r="L118" i="41"/>
  <c r="H122" i="41"/>
  <c r="D126" i="41"/>
  <c r="J119" i="41"/>
  <c r="G136" i="41"/>
  <c r="K140" i="41"/>
  <c r="G144" i="41"/>
  <c r="L155" i="41"/>
  <c r="L153" i="41"/>
  <c r="H157" i="41"/>
  <c r="V199" i="40"/>
  <c r="K52" i="41"/>
  <c r="M30" i="41"/>
  <c r="E43" i="41"/>
  <c r="H74" i="41"/>
  <c r="M54" i="41"/>
  <c r="H37" i="41"/>
  <c r="G64" i="41"/>
  <c r="D62" i="41"/>
  <c r="J47" i="41"/>
  <c r="M22" i="41"/>
  <c r="G40" i="41"/>
  <c r="E54" i="41"/>
  <c r="M27" i="41"/>
  <c r="H42" i="41"/>
  <c r="AQ49" i="40"/>
  <c r="BH49" i="40"/>
  <c r="AK65" i="40"/>
  <c r="BB65" i="40"/>
  <c r="AN81" i="40"/>
  <c r="BE81" i="40"/>
  <c r="AP97" i="40"/>
  <c r="AJ97" i="40"/>
  <c r="AR97" i="40"/>
  <c r="AL97" i="40"/>
  <c r="AQ97" i="40"/>
  <c r="BE97" i="40"/>
  <c r="BB97" i="40"/>
  <c r="BI97" i="40"/>
  <c r="BH97" i="40"/>
  <c r="AN129" i="40"/>
  <c r="AS129" i="40"/>
  <c r="AM129" i="40"/>
  <c r="AJ129" i="40"/>
  <c r="AR129" i="40"/>
  <c r="AO129" i="40"/>
  <c r="AL129" i="40"/>
  <c r="BB129" i="40"/>
  <c r="BG129" i="40"/>
  <c r="BD129" i="40"/>
  <c r="BA129" i="40"/>
  <c r="BI129" i="40"/>
  <c r="AN145" i="40"/>
  <c r="AM145" i="40"/>
  <c r="AR145" i="40"/>
  <c r="AO145" i="40"/>
  <c r="AL145" i="40"/>
  <c r="BG145" i="40"/>
  <c r="BF145" i="40"/>
  <c r="BC145" i="40"/>
  <c r="AS161" i="40"/>
  <c r="AP161" i="40"/>
  <c r="AM161" i="40"/>
  <c r="AJ161" i="40"/>
  <c r="AR161" i="40"/>
  <c r="I156" i="41"/>
  <c r="K158" i="41"/>
  <c r="G10" i="36"/>
  <c r="M41" i="30"/>
  <c r="L55" i="30"/>
  <c r="E136" i="41"/>
  <c r="BA145" i="40"/>
  <c r="H148" i="41"/>
  <c r="AN161" i="40"/>
  <c r="BG161" i="40"/>
  <c r="H151" i="41"/>
  <c r="BD161" i="40"/>
  <c r="BA161" i="40"/>
  <c r="E152" i="41"/>
  <c r="BI161" i="40"/>
  <c r="M152" i="41"/>
  <c r="J153" i="41"/>
  <c r="AZ161" i="40"/>
  <c r="D155" i="41"/>
  <c r="F157" i="41"/>
  <c r="H159" i="41"/>
  <c r="E160" i="41"/>
  <c r="M43" i="39"/>
  <c r="L43" i="39"/>
  <c r="J43" i="39"/>
  <c r="I43" i="39"/>
  <c r="H43" i="39"/>
  <c r="F43" i="39"/>
  <c r="K113" i="39"/>
  <c r="M113" i="39"/>
  <c r="E113" i="39"/>
  <c r="G85" i="39"/>
  <c r="I85" i="39"/>
  <c r="K85" i="39"/>
  <c r="M85" i="39"/>
  <c r="E85" i="39"/>
  <c r="I71" i="39"/>
  <c r="K71" i="39"/>
  <c r="I29" i="39"/>
  <c r="F9" i="31"/>
  <c r="AM209" i="40"/>
  <c r="AP200" i="40"/>
  <c r="BA209" i="40"/>
  <c r="L173" i="39"/>
  <c r="M15" i="10"/>
  <c r="AL204" i="40"/>
  <c r="E206" i="40"/>
  <c r="L14" i="29"/>
  <c r="U205" i="40"/>
  <c r="Y207" i="40"/>
  <c r="AY206" i="40"/>
  <c r="L202" i="40"/>
  <c r="U203" i="40"/>
  <c r="K6" i="30"/>
  <c r="I173" i="39"/>
  <c r="J12" i="36"/>
  <c r="AY203" i="40"/>
  <c r="BI200" i="40"/>
  <c r="Y198" i="40"/>
  <c r="C183" i="41"/>
  <c r="Y208" i="40"/>
  <c r="F94" i="41"/>
  <c r="E105" i="41"/>
  <c r="J106" i="41"/>
  <c r="I109" i="41"/>
  <c r="H136" i="41"/>
  <c r="AY49" i="40"/>
  <c r="C53" i="41"/>
  <c r="C61" i="41"/>
  <c r="K97" i="40"/>
  <c r="AO17" i="40"/>
  <c r="BG97" i="40"/>
  <c r="K51" i="28"/>
  <c r="K54" i="28" s="1"/>
  <c r="AA5" i="47"/>
  <c r="K35" i="28"/>
  <c r="AA173" i="40"/>
  <c r="K14" i="29" s="1"/>
  <c r="AA97" i="40"/>
  <c r="AA171" i="40"/>
  <c r="AA204" i="40" s="1"/>
  <c r="AA200" i="40"/>
  <c r="D173" i="39"/>
  <c r="L5" i="30"/>
  <c r="AR197" i="40"/>
  <c r="T199" i="40"/>
  <c r="K197" i="40"/>
  <c r="K5" i="33"/>
  <c r="AM201" i="40"/>
  <c r="G9" i="35"/>
  <c r="G180" i="40"/>
  <c r="G197" i="40" s="1"/>
  <c r="G17" i="40"/>
  <c r="D181" i="40"/>
  <c r="D6" i="33" s="1"/>
  <c r="L181" i="40"/>
  <c r="L6" i="33" s="1"/>
  <c r="I182" i="40"/>
  <c r="I199" i="40" s="1"/>
  <c r="F183" i="40"/>
  <c r="F8" i="33" s="1"/>
  <c r="C17" i="40"/>
  <c r="C184" i="40"/>
  <c r="C9" i="33" s="1"/>
  <c r="K184" i="40"/>
  <c r="K201" i="40" s="1"/>
  <c r="E186" i="40"/>
  <c r="M17" i="40"/>
  <c r="J187" i="40"/>
  <c r="J17" i="40"/>
  <c r="G188" i="40"/>
  <c r="D189" i="40"/>
  <c r="D14" i="33" s="1"/>
  <c r="L189" i="40"/>
  <c r="L14" i="33" s="1"/>
  <c r="I190" i="40"/>
  <c r="I15" i="33" s="1"/>
  <c r="K192" i="40"/>
  <c r="U17" i="40"/>
  <c r="U181" i="40"/>
  <c r="E6" i="34" s="1"/>
  <c r="AC181" i="40"/>
  <c r="AC17" i="40"/>
  <c r="Z182" i="40"/>
  <c r="J7" i="34" s="1"/>
  <c r="W183" i="40"/>
  <c r="G8" i="34" s="1"/>
  <c r="T184" i="40"/>
  <c r="AB184" i="40"/>
  <c r="V17" i="40"/>
  <c r="V186" i="40"/>
  <c r="F11" i="34" s="1"/>
  <c r="C11" i="41"/>
  <c r="S187" i="40"/>
  <c r="U189" i="40"/>
  <c r="E14" i="34" s="1"/>
  <c r="Z190" i="40"/>
  <c r="W191" i="40"/>
  <c r="G16" i="34" s="1"/>
  <c r="T192" i="40"/>
  <c r="AB192" i="40"/>
  <c r="L17" i="34" s="1"/>
  <c r="AL181" i="40"/>
  <c r="AL17" i="40"/>
  <c r="AI182" i="40"/>
  <c r="C7" i="35" s="1"/>
  <c r="AN183" i="40"/>
  <c r="H8" i="35" s="1"/>
  <c r="AK184" i="40"/>
  <c r="E9" i="35" s="1"/>
  <c r="AS184" i="40"/>
  <c r="M9" i="35" s="1"/>
  <c r="AS17" i="40"/>
  <c r="AP185" i="40"/>
  <c r="AM186" i="40"/>
  <c r="G11" i="35" s="1"/>
  <c r="AJ187" i="40"/>
  <c r="D12" i="35" s="1"/>
  <c r="AR187" i="40"/>
  <c r="AL189" i="40"/>
  <c r="AL206" i="40" s="1"/>
  <c r="AI190" i="40"/>
  <c r="C15" i="35" s="1"/>
  <c r="C14" i="41"/>
  <c r="AQ190" i="40"/>
  <c r="AQ207" i="40" s="1"/>
  <c r="AN191" i="40"/>
  <c r="H16" i="35" s="1"/>
  <c r="AK192" i="40"/>
  <c r="E17" i="35" s="1"/>
  <c r="BF17" i="40"/>
  <c r="BF180" i="40"/>
  <c r="BF197" i="40" s="1"/>
  <c r="BC181" i="40"/>
  <c r="G6" i="36" s="1"/>
  <c r="D7" i="36"/>
  <c r="BH182" i="40"/>
  <c r="BH199" i="40" s="1"/>
  <c r="BE183" i="40"/>
  <c r="I8" i="36" s="1"/>
  <c r="BB184" i="40"/>
  <c r="F9" i="36" s="1"/>
  <c r="C9" i="41"/>
  <c r="AY185" i="40"/>
  <c r="C10" i="36" s="1"/>
  <c r="K9" i="41"/>
  <c r="BG185" i="40"/>
  <c r="C167" i="41"/>
  <c r="AA197" i="40"/>
  <c r="K5" i="29"/>
  <c r="M14" i="29"/>
  <c r="AC206" i="40"/>
  <c r="W198" i="40"/>
  <c r="BG199" i="40"/>
  <c r="K7" i="31"/>
  <c r="D11" i="31"/>
  <c r="AZ203" i="40"/>
  <c r="L14" i="31"/>
  <c r="BH206" i="40"/>
  <c r="I15" i="31"/>
  <c r="BB208" i="40"/>
  <c r="F16" i="31"/>
  <c r="G203" i="40"/>
  <c r="C9" i="10"/>
  <c r="E10" i="35"/>
  <c r="AY17" i="40"/>
  <c r="C206" i="40"/>
  <c r="K4" i="41"/>
  <c r="K25" i="41"/>
  <c r="G24" i="41"/>
  <c r="G45" i="41"/>
  <c r="M46" i="41"/>
  <c r="D54" i="41"/>
  <c r="L54" i="41"/>
  <c r="F202" i="40"/>
  <c r="S202" i="40"/>
  <c r="E75" i="41"/>
  <c r="M75" i="41"/>
  <c r="F88" i="41"/>
  <c r="G101" i="41"/>
  <c r="K105" i="41"/>
  <c r="G109" i="41"/>
  <c r="M110" i="41"/>
  <c r="I135" i="41"/>
  <c r="BF190" i="40"/>
  <c r="J15" i="36" s="1"/>
  <c r="BF129" i="40"/>
  <c r="AP129" i="40"/>
  <c r="J57" i="39"/>
  <c r="J164" i="39"/>
  <c r="J162" i="39"/>
  <c r="J9" i="32" s="1"/>
  <c r="J160" i="39"/>
  <c r="J7" i="32" s="1"/>
  <c r="O50" i="39"/>
  <c r="J158" i="39"/>
  <c r="J5" i="32" s="1"/>
  <c r="O46" i="39"/>
  <c r="O54" i="39"/>
  <c r="E180" i="40"/>
  <c r="D183" i="40"/>
  <c r="D8" i="33" s="1"/>
  <c r="L17" i="40"/>
  <c r="I17" i="40"/>
  <c r="I184" i="40"/>
  <c r="I201" i="40" s="1"/>
  <c r="F17" i="40"/>
  <c r="C10" i="41"/>
  <c r="C186" i="41" s="1"/>
  <c r="C186" i="40"/>
  <c r="C11" i="33" s="1"/>
  <c r="K186" i="40"/>
  <c r="K11" i="33" s="1"/>
  <c r="K17" i="40"/>
  <c r="M188" i="40"/>
  <c r="M193" i="40" s="1"/>
  <c r="J189" i="40"/>
  <c r="D191" i="40"/>
  <c r="I192" i="40"/>
  <c r="I17" i="33" s="1"/>
  <c r="V180" i="40"/>
  <c r="S17" i="40"/>
  <c r="C5" i="41"/>
  <c r="S181" i="40"/>
  <c r="AA181" i="40"/>
  <c r="K6" i="34" s="1"/>
  <c r="AA17" i="40"/>
  <c r="X182" i="40"/>
  <c r="H7" i="34" s="1"/>
  <c r="U183" i="40"/>
  <c r="AC183" i="40"/>
  <c r="M8" i="34" s="1"/>
  <c r="Z17" i="40"/>
  <c r="Z184" i="40"/>
  <c r="J9" i="34" s="1"/>
  <c r="W17" i="40"/>
  <c r="W185" i="40"/>
  <c r="G10" i="34" s="1"/>
  <c r="T17" i="40"/>
  <c r="T186" i="40"/>
  <c r="D11" i="34" s="1"/>
  <c r="AB186" i="40"/>
  <c r="L11" i="34" s="1"/>
  <c r="AB17" i="40"/>
  <c r="Y187" i="40"/>
  <c r="I12" i="34" s="1"/>
  <c r="Y17" i="40"/>
  <c r="V188" i="40"/>
  <c r="F13" i="34" s="1"/>
  <c r="C13" i="41"/>
  <c r="C189" i="41" s="1"/>
  <c r="S189" i="40"/>
  <c r="C14" i="34" s="1"/>
  <c r="AA189" i="40"/>
  <c r="K14" i="34" s="1"/>
  <c r="X190" i="40"/>
  <c r="H15" i="34" s="1"/>
  <c r="U191" i="40"/>
  <c r="E16" i="34" s="1"/>
  <c r="AC191" i="40"/>
  <c r="M16" i="34" s="1"/>
  <c r="Z192" i="40"/>
  <c r="J17" i="34" s="1"/>
  <c r="AM180" i="40"/>
  <c r="AM17" i="40"/>
  <c r="AJ181" i="40"/>
  <c r="AJ17" i="40"/>
  <c r="AR17" i="40"/>
  <c r="AR181" i="40"/>
  <c r="L6" i="35" s="1"/>
  <c r="AO182" i="40"/>
  <c r="I7" i="35" s="1"/>
  <c r="AL183" i="40"/>
  <c r="AI17" i="40"/>
  <c r="AI184" i="40"/>
  <c r="C8" i="41"/>
  <c r="C184" i="41" s="1"/>
  <c r="AQ184" i="40"/>
  <c r="K9" i="35" s="1"/>
  <c r="AQ17" i="40"/>
  <c r="AN185" i="40"/>
  <c r="H10" i="35" s="1"/>
  <c r="AN17" i="40"/>
  <c r="AK186" i="40"/>
  <c r="E11" i="35" s="1"/>
  <c r="AK17" i="40"/>
  <c r="AS186" i="40"/>
  <c r="M11" i="35" s="1"/>
  <c r="AP187" i="40"/>
  <c r="J12" i="35" s="1"/>
  <c r="AM188" i="40"/>
  <c r="G13" i="35" s="1"/>
  <c r="AJ189" i="40"/>
  <c r="D14" i="35" s="1"/>
  <c r="AR189" i="40"/>
  <c r="L14" i="35" s="1"/>
  <c r="AO190" i="40"/>
  <c r="I15" i="35" s="1"/>
  <c r="AL191" i="40"/>
  <c r="F16" i="35" s="1"/>
  <c r="C16" i="41"/>
  <c r="C192" i="41" s="1"/>
  <c r="AI192" i="40"/>
  <c r="C17" i="35" s="1"/>
  <c r="AQ192" i="40"/>
  <c r="K17" i="35" s="1"/>
  <c r="BD180" i="40"/>
  <c r="BD17" i="40"/>
  <c r="BC17" i="40"/>
  <c r="AZ17" i="40"/>
  <c r="BH17" i="40"/>
  <c r="BE17" i="40"/>
  <c r="BB17" i="40"/>
  <c r="BG17" i="40"/>
  <c r="J165" i="40"/>
  <c r="J6" i="10" s="1"/>
  <c r="G33" i="40"/>
  <c r="G166" i="40"/>
  <c r="D33" i="40"/>
  <c r="L167" i="40"/>
  <c r="I33" i="40"/>
  <c r="C33" i="40"/>
  <c r="C170" i="40"/>
  <c r="C11" i="10" s="1"/>
  <c r="C26" i="41"/>
  <c r="K170" i="40"/>
  <c r="K203" i="40" s="1"/>
  <c r="K33" i="40"/>
  <c r="H171" i="40"/>
  <c r="H12" i="10" s="1"/>
  <c r="J173" i="40"/>
  <c r="G174" i="40"/>
  <c r="G15" i="10" s="1"/>
  <c r="D175" i="40"/>
  <c r="D16" i="10" s="1"/>
  <c r="L175" i="40"/>
  <c r="L16" i="10" s="1"/>
  <c r="S33" i="40"/>
  <c r="C21" i="41"/>
  <c r="S165" i="40"/>
  <c r="AA165" i="40"/>
  <c r="K6" i="29" s="1"/>
  <c r="AA33" i="40"/>
  <c r="X166" i="40"/>
  <c r="H7" i="29" s="1"/>
  <c r="U33" i="40"/>
  <c r="U167" i="40"/>
  <c r="E8" i="29" s="1"/>
  <c r="AC167" i="40"/>
  <c r="M8" i="29" s="1"/>
  <c r="AC33" i="40"/>
  <c r="Z168" i="40"/>
  <c r="J9" i="29" s="1"/>
  <c r="W169" i="40"/>
  <c r="G10" i="29" s="1"/>
  <c r="T33" i="40"/>
  <c r="T170" i="40"/>
  <c r="D11" i="29" s="1"/>
  <c r="AB33" i="40"/>
  <c r="AB170" i="40"/>
  <c r="Y171" i="40"/>
  <c r="I12" i="29" s="1"/>
  <c r="V172" i="40"/>
  <c r="C29" i="41"/>
  <c r="S173" i="40"/>
  <c r="C14" i="29" s="1"/>
  <c r="X174" i="40"/>
  <c r="H15" i="29" s="1"/>
  <c r="U175" i="40"/>
  <c r="E16" i="29" s="1"/>
  <c r="AC175" i="40"/>
  <c r="Z176" i="40"/>
  <c r="J17" i="29" s="1"/>
  <c r="AM33" i="40"/>
  <c r="AJ33" i="40"/>
  <c r="AJ165" i="40"/>
  <c r="D6" i="30" s="1"/>
  <c r="AR33" i="40"/>
  <c r="AR165" i="40"/>
  <c r="AO166" i="40"/>
  <c r="AI33" i="40"/>
  <c r="AI168" i="40"/>
  <c r="AQ168" i="40"/>
  <c r="K9" i="30" s="1"/>
  <c r="AQ33" i="40"/>
  <c r="AN169" i="40"/>
  <c r="H10" i="30" s="1"/>
  <c r="AK170" i="40"/>
  <c r="E11" i="30" s="1"/>
  <c r="AS170" i="40"/>
  <c r="M11" i="30" s="1"/>
  <c r="AP171" i="40"/>
  <c r="J12" i="30" s="1"/>
  <c r="AM172" i="40"/>
  <c r="G13" i="30" s="1"/>
  <c r="AJ173" i="40"/>
  <c r="D14" i="30" s="1"/>
  <c r="AR173" i="40"/>
  <c r="L14" i="30" s="1"/>
  <c r="AO174" i="40"/>
  <c r="I15" i="30" s="1"/>
  <c r="AL175" i="40"/>
  <c r="F16" i="30" s="1"/>
  <c r="AI176" i="40"/>
  <c r="C32" i="41"/>
  <c r="AQ176" i="40"/>
  <c r="K17" i="30" s="1"/>
  <c r="BD164" i="40"/>
  <c r="H5" i="31" s="1"/>
  <c r="BD33" i="40"/>
  <c r="BA165" i="40"/>
  <c r="BA198" i="40" s="1"/>
  <c r="BA33" i="40"/>
  <c r="BI165" i="40"/>
  <c r="BF166" i="40"/>
  <c r="BC33" i="40"/>
  <c r="AZ168" i="40"/>
  <c r="AZ201" i="40" s="1"/>
  <c r="AZ33" i="40"/>
  <c r="BH33" i="40"/>
  <c r="BH168" i="40"/>
  <c r="L9" i="31" s="1"/>
  <c r="BE169" i="40"/>
  <c r="BB170" i="40"/>
  <c r="AY171" i="40"/>
  <c r="AY33" i="40"/>
  <c r="C27" i="41"/>
  <c r="BG33" i="40"/>
  <c r="BG171" i="40"/>
  <c r="BG204" i="40" s="1"/>
  <c r="BD172" i="40"/>
  <c r="H13" i="31" s="1"/>
  <c r="BA173" i="40"/>
  <c r="AZ176" i="40"/>
  <c r="BH176" i="40"/>
  <c r="M49" i="40"/>
  <c r="J49" i="40"/>
  <c r="G49" i="40"/>
  <c r="D49" i="40"/>
  <c r="L49" i="40"/>
  <c r="C49" i="40"/>
  <c r="C42" i="41"/>
  <c r="K49" i="40"/>
  <c r="H49" i="40"/>
  <c r="G46" i="41"/>
  <c r="V49" i="40"/>
  <c r="C37" i="41"/>
  <c r="S49" i="40"/>
  <c r="AA49" i="40"/>
  <c r="X49" i="40"/>
  <c r="U49" i="40"/>
  <c r="AC49" i="40"/>
  <c r="Z49" i="40"/>
  <c r="W49" i="40"/>
  <c r="T49" i="40"/>
  <c r="AB49" i="40"/>
  <c r="C45" i="41"/>
  <c r="AM49" i="40"/>
  <c r="AJ49" i="40"/>
  <c r="AR49" i="40"/>
  <c r="AO49" i="40"/>
  <c r="AL49" i="40"/>
  <c r="C40" i="41"/>
  <c r="AI49" i="40"/>
  <c r="AN49" i="40"/>
  <c r="AK49" i="40"/>
  <c r="AS49" i="40"/>
  <c r="AP49" i="40"/>
  <c r="C48" i="41"/>
  <c r="BD49" i="40"/>
  <c r="BA49" i="40"/>
  <c r="BI49" i="40"/>
  <c r="BF49" i="40"/>
  <c r="BC49" i="40"/>
  <c r="BE49" i="40"/>
  <c r="BB49" i="40"/>
  <c r="BG49" i="40"/>
  <c r="BH197" i="40"/>
  <c r="L17" i="29"/>
  <c r="L7" i="31"/>
  <c r="C14" i="33"/>
  <c r="AC205" i="40"/>
  <c r="D7" i="31"/>
  <c r="AZ199" i="40"/>
  <c r="D14" i="31"/>
  <c r="AZ206" i="40"/>
  <c r="T208" i="40"/>
  <c r="D16" i="34"/>
  <c r="F9" i="29"/>
  <c r="V201" i="40"/>
  <c r="I6" i="35"/>
  <c r="M84" i="41"/>
  <c r="K90" i="41"/>
  <c r="M85" i="41"/>
  <c r="G62" i="43"/>
  <c r="D63" i="43"/>
  <c r="L63" i="43"/>
  <c r="I64" i="43"/>
  <c r="F65" i="43"/>
  <c r="K66" i="43"/>
  <c r="H67" i="43"/>
  <c r="E68" i="43"/>
  <c r="M68" i="43"/>
  <c r="J69" i="43"/>
  <c r="G70" i="43"/>
  <c r="D71" i="43"/>
  <c r="L71" i="43"/>
  <c r="K122" i="41"/>
  <c r="E124" i="41"/>
  <c r="AZ129" i="40"/>
  <c r="BH129" i="40"/>
  <c r="BE129" i="40"/>
  <c r="J126" i="41"/>
  <c r="M132" i="41"/>
  <c r="I136" i="41"/>
  <c r="K138" i="41"/>
  <c r="H139" i="41"/>
  <c r="J141" i="41"/>
  <c r="L143" i="41"/>
  <c r="AK145" i="40"/>
  <c r="AS145" i="40"/>
  <c r="AP145" i="40"/>
  <c r="I142" i="41"/>
  <c r="BD145" i="40"/>
  <c r="BI145" i="40"/>
  <c r="AZ145" i="40"/>
  <c r="BE145" i="40"/>
  <c r="BE215" i="40" s="1"/>
  <c r="E148" i="41"/>
  <c r="AL161" i="40"/>
  <c r="AQ161" i="40"/>
  <c r="BF161" i="40"/>
  <c r="BE161" i="40"/>
  <c r="BB161" i="40"/>
  <c r="E157" i="41"/>
  <c r="J113" i="39"/>
  <c r="D113" i="39"/>
  <c r="J85" i="39"/>
  <c r="J71" i="39"/>
  <c r="L29" i="39"/>
  <c r="D29" i="39"/>
  <c r="K65" i="40"/>
  <c r="AB65" i="40"/>
  <c r="U81" i="40"/>
  <c r="AR208" i="40"/>
  <c r="BH204" i="40"/>
  <c r="AL65" i="40"/>
  <c r="BC65" i="40"/>
  <c r="AO81" i="40"/>
  <c r="BF81" i="40"/>
  <c r="I203" i="40"/>
  <c r="C56" i="41"/>
  <c r="T65" i="40"/>
  <c r="AC65" i="40"/>
  <c r="V81" i="40"/>
  <c r="AM65" i="40"/>
  <c r="BE65" i="40"/>
  <c r="AP81" i="40"/>
  <c r="BG81" i="40"/>
  <c r="U65" i="40"/>
  <c r="AN65" i="40"/>
  <c r="BF65" i="40"/>
  <c r="AQ81" i="40"/>
  <c r="AZ81" i="40"/>
  <c r="BH81" i="40"/>
  <c r="V65" i="40"/>
  <c r="AO65" i="40"/>
  <c r="BG65" i="40"/>
  <c r="AJ81" i="40"/>
  <c r="AR81" i="40"/>
  <c r="BA81" i="40"/>
  <c r="BI81" i="40"/>
  <c r="S65" i="40"/>
  <c r="W65" i="40"/>
  <c r="Z81" i="40"/>
  <c r="AP65" i="40"/>
  <c r="BH65" i="40"/>
  <c r="AK81" i="40"/>
  <c r="AS81" i="40"/>
  <c r="BB81" i="40"/>
  <c r="G65" i="40"/>
  <c r="Y65" i="40"/>
  <c r="AA81" i="40"/>
  <c r="AQ65" i="40"/>
  <c r="AZ65" i="40"/>
  <c r="BI65" i="40"/>
  <c r="AL81" i="40"/>
  <c r="BC81" i="40"/>
  <c r="Z65" i="40"/>
  <c r="AB81" i="40"/>
  <c r="AJ65" i="40"/>
  <c r="AR65" i="40"/>
  <c r="BA65" i="40"/>
  <c r="AM81" i="40"/>
  <c r="BD81" i="40"/>
  <c r="D44" i="41"/>
  <c r="I40" i="41"/>
  <c r="O40" i="40"/>
  <c r="O46" i="40"/>
  <c r="G75" i="41"/>
  <c r="K79" i="41"/>
  <c r="M76" i="41"/>
  <c r="J101" i="41"/>
  <c r="D111" i="41"/>
  <c r="E116" i="41"/>
  <c r="E132" i="41"/>
  <c r="J50" i="28"/>
  <c r="AJ54" i="28"/>
  <c r="Z5" i="47" s="1"/>
  <c r="J46" i="28"/>
  <c r="D183" i="39"/>
  <c r="L179" i="39"/>
  <c r="C8" i="34"/>
  <c r="S200" i="40"/>
  <c r="K179" i="39"/>
  <c r="J209" i="40"/>
  <c r="J17" i="10"/>
  <c r="C13" i="33"/>
  <c r="C205" i="40"/>
  <c r="F201" i="40"/>
  <c r="F9" i="33"/>
  <c r="K10" i="10"/>
  <c r="BE206" i="40"/>
  <c r="E9" i="10"/>
  <c r="E201" i="40"/>
  <c r="D6" i="34"/>
  <c r="T198" i="40"/>
  <c r="J6" i="29"/>
  <c r="Z198" i="40"/>
  <c r="I10" i="29"/>
  <c r="Y202" i="40"/>
  <c r="F11" i="29"/>
  <c r="M6" i="35"/>
  <c r="AS198" i="40"/>
  <c r="G8" i="35"/>
  <c r="AM200" i="40"/>
  <c r="D9" i="35"/>
  <c r="AJ201" i="40"/>
  <c r="F11" i="35"/>
  <c r="AL203" i="40"/>
  <c r="K8" i="36"/>
  <c r="BD201" i="40"/>
  <c r="H9" i="36"/>
  <c r="E10" i="36"/>
  <c r="BA202" i="40"/>
  <c r="BI202" i="40"/>
  <c r="M10" i="36"/>
  <c r="AZ205" i="40"/>
  <c r="D13" i="36"/>
  <c r="L13" i="36"/>
  <c r="AK206" i="40"/>
  <c r="E14" i="30"/>
  <c r="E8" i="31"/>
  <c r="BB207" i="40"/>
  <c r="J17" i="31"/>
  <c r="BF209" i="40"/>
  <c r="AS206" i="40"/>
  <c r="I181" i="39"/>
  <c r="L9" i="35"/>
  <c r="J11" i="36"/>
  <c r="I175" i="40"/>
  <c r="I16" i="10" s="1"/>
  <c r="I45" i="41"/>
  <c r="I165" i="40"/>
  <c r="I6" i="10" s="1"/>
  <c r="K42" i="41"/>
  <c r="BI197" i="40"/>
  <c r="D203" i="40"/>
  <c r="I143" i="41"/>
  <c r="I167" i="40"/>
  <c r="I8" i="10" s="1"/>
  <c r="O78" i="31"/>
  <c r="O78" i="33"/>
  <c r="I145" i="40"/>
  <c r="O78" i="29"/>
  <c r="I129" i="40"/>
  <c r="I191" i="40"/>
  <c r="I16" i="33" s="1"/>
  <c r="I183" i="40"/>
  <c r="I8" i="33" s="1"/>
  <c r="I119" i="41"/>
  <c r="I117" i="41"/>
  <c r="I181" i="40"/>
  <c r="I6" i="33" s="1"/>
  <c r="I127" i="41"/>
  <c r="M5" i="36"/>
  <c r="C10" i="31"/>
  <c r="C8" i="36"/>
  <c r="AY200" i="40"/>
  <c r="K41" i="10"/>
  <c r="J55" i="10"/>
  <c r="M8" i="30"/>
  <c r="AS200" i="40"/>
  <c r="J9" i="30"/>
  <c r="AP201" i="40"/>
  <c r="I16" i="30"/>
  <c r="BE199" i="40"/>
  <c r="F8" i="31"/>
  <c r="BA201" i="40"/>
  <c r="E9" i="31"/>
  <c r="G11" i="31"/>
  <c r="BC203" i="40"/>
  <c r="L13" i="31"/>
  <c r="BH205" i="40"/>
  <c r="K17" i="31"/>
  <c r="I7" i="31"/>
  <c r="H175" i="39"/>
  <c r="D178" i="39"/>
  <c r="H8" i="10"/>
  <c r="C200" i="40"/>
  <c r="C8" i="33"/>
  <c r="F199" i="40"/>
  <c r="K71" i="41"/>
  <c r="L71" i="41"/>
  <c r="I104" i="41"/>
  <c r="I21" i="41"/>
  <c r="K23" i="41"/>
  <c r="K31" i="41"/>
  <c r="J21" i="41"/>
  <c r="I24" i="41"/>
  <c r="J29" i="41"/>
  <c r="I32" i="41"/>
  <c r="L36" i="41"/>
  <c r="I37" i="41"/>
  <c r="F38" i="41"/>
  <c r="H40" i="41"/>
  <c r="E41" i="41"/>
  <c r="M41" i="41"/>
  <c r="F46" i="41"/>
  <c r="H48" i="41"/>
  <c r="G38" i="41"/>
  <c r="D39" i="41"/>
  <c r="L39" i="41"/>
  <c r="F41" i="41"/>
  <c r="H43" i="41"/>
  <c r="J45" i="41"/>
  <c r="D47" i="41"/>
  <c r="L47" i="41"/>
  <c r="E47" i="41"/>
  <c r="L52" i="41"/>
  <c r="I53" i="41"/>
  <c r="F54" i="41"/>
  <c r="E57" i="41"/>
  <c r="M57" i="41"/>
  <c r="J58" i="41"/>
  <c r="G59" i="41"/>
  <c r="D60" i="41"/>
  <c r="F62" i="41"/>
  <c r="H64" i="41"/>
  <c r="E52" i="41"/>
  <c r="M52" i="41"/>
  <c r="G54" i="41"/>
  <c r="D55" i="41"/>
  <c r="L55" i="41"/>
  <c r="I56" i="41"/>
  <c r="F57" i="41"/>
  <c r="K58" i="41"/>
  <c r="E60" i="41"/>
  <c r="M60" i="41"/>
  <c r="J61" i="41"/>
  <c r="D63" i="41"/>
  <c r="L63" i="41"/>
  <c r="I64" i="41"/>
  <c r="D68" i="41"/>
  <c r="L68" i="41"/>
  <c r="F70" i="41"/>
  <c r="M73" i="41"/>
  <c r="J74" i="41"/>
  <c r="D76" i="41"/>
  <c r="L76" i="41"/>
  <c r="F78" i="41"/>
  <c r="H80" i="41"/>
  <c r="E68" i="41"/>
  <c r="M68" i="41"/>
  <c r="J69" i="41"/>
  <c r="D71" i="41"/>
  <c r="I72" i="41"/>
  <c r="F73" i="41"/>
  <c r="H75" i="41"/>
  <c r="E76" i="41"/>
  <c r="J77" i="41"/>
  <c r="D79" i="41"/>
  <c r="D84" i="41"/>
  <c r="L84" i="41"/>
  <c r="I85" i="41"/>
  <c r="K87" i="41"/>
  <c r="H88" i="41"/>
  <c r="M89" i="41"/>
  <c r="D92" i="41"/>
  <c r="L92" i="41"/>
  <c r="I93" i="41"/>
  <c r="K95" i="41"/>
  <c r="H96" i="41"/>
  <c r="E84" i="41"/>
  <c r="J85" i="41"/>
  <c r="D87" i="41"/>
  <c r="I88" i="41"/>
  <c r="F89" i="41"/>
  <c r="H91" i="41"/>
  <c r="E92" i="41"/>
  <c r="L95" i="41"/>
  <c r="I96" i="41"/>
  <c r="D100" i="41"/>
  <c r="I101" i="41"/>
  <c r="H104" i="41"/>
  <c r="L108" i="41"/>
  <c r="E100" i="41"/>
  <c r="G102" i="41"/>
  <c r="D103" i="41"/>
  <c r="L103" i="41"/>
  <c r="F105" i="41"/>
  <c r="K106" i="41"/>
  <c r="H107" i="41"/>
  <c r="M108" i="41"/>
  <c r="J109" i="41"/>
  <c r="G110" i="41"/>
  <c r="L111" i="41"/>
  <c r="F103" i="41"/>
  <c r="D116" i="41"/>
  <c r="L116" i="41"/>
  <c r="F118" i="41"/>
  <c r="K119" i="41"/>
  <c r="H120" i="41"/>
  <c r="E121" i="41"/>
  <c r="M121" i="41"/>
  <c r="G123" i="41"/>
  <c r="D124" i="41"/>
  <c r="I125" i="41"/>
  <c r="F126" i="41"/>
  <c r="K127" i="41"/>
  <c r="H128" i="41"/>
  <c r="M116" i="41"/>
  <c r="J117" i="41"/>
  <c r="G118" i="41"/>
  <c r="D119" i="41"/>
  <c r="L119" i="41"/>
  <c r="I120" i="41"/>
  <c r="F121" i="41"/>
  <c r="H123" i="41"/>
  <c r="M124" i="41"/>
  <c r="J125" i="41"/>
  <c r="G126" i="41"/>
  <c r="D127" i="41"/>
  <c r="L127" i="41"/>
  <c r="I128" i="41"/>
  <c r="D132" i="41"/>
  <c r="I133" i="41"/>
  <c r="F134" i="41"/>
  <c r="K135" i="41"/>
  <c r="E137" i="41"/>
  <c r="M137" i="41"/>
  <c r="J138" i="41"/>
  <c r="G139" i="41"/>
  <c r="D140" i="41"/>
  <c r="L140" i="41"/>
  <c r="I141" i="41"/>
  <c r="F142" i="41"/>
  <c r="H144" i="41"/>
  <c r="J133" i="41"/>
  <c r="G134" i="41"/>
  <c r="D135" i="41"/>
  <c r="L135" i="41"/>
  <c r="F137" i="41"/>
  <c r="E140" i="41"/>
  <c r="M140" i="41"/>
  <c r="G142" i="41"/>
  <c r="D143" i="41"/>
  <c r="I144" i="41"/>
  <c r="L141" i="41"/>
  <c r="D148" i="41"/>
  <c r="L148" i="41"/>
  <c r="F150" i="41"/>
  <c r="K151" i="41"/>
  <c r="E153" i="41"/>
  <c r="M153" i="41"/>
  <c r="G155" i="41"/>
  <c r="D156" i="41"/>
  <c r="I157" i="41"/>
  <c r="F158" i="41"/>
  <c r="H160" i="41"/>
  <c r="M148" i="41"/>
  <c r="J149" i="41"/>
  <c r="E156" i="41"/>
  <c r="I160" i="41"/>
  <c r="K152" i="41"/>
  <c r="J155" i="41"/>
  <c r="I80" i="41"/>
  <c r="L79" i="41"/>
  <c r="J37" i="41"/>
  <c r="J42" i="41"/>
  <c r="BA197" i="40"/>
  <c r="BH198" i="40"/>
  <c r="I61" i="41"/>
  <c r="D36" i="41"/>
  <c r="K55" i="41"/>
  <c r="F95" i="41"/>
  <c r="H59" i="41"/>
  <c r="M92" i="41"/>
  <c r="G91" i="41"/>
  <c r="L44" i="41"/>
  <c r="K63" i="41"/>
  <c r="L15" i="41"/>
  <c r="BD209" i="40"/>
  <c r="J93" i="41"/>
  <c r="G78" i="41"/>
  <c r="D7" i="41"/>
  <c r="F9" i="41"/>
  <c r="L31" i="41"/>
  <c r="K47" i="41"/>
  <c r="G107" i="41"/>
  <c r="AE156" i="40"/>
  <c r="I50" i="28"/>
  <c r="Y5" i="47"/>
  <c r="I51" i="28"/>
  <c r="I52" i="28"/>
  <c r="I46" i="28"/>
  <c r="I40" i="28"/>
  <c r="I42" i="28" s="1"/>
  <c r="BE33" i="40"/>
  <c r="BE170" i="40"/>
  <c r="I8" i="31"/>
  <c r="AO97" i="40"/>
  <c r="AO170" i="40"/>
  <c r="I90" i="41"/>
  <c r="I87" i="41"/>
  <c r="AO167" i="40"/>
  <c r="AO33" i="40"/>
  <c r="H177" i="39"/>
  <c r="L16" i="29"/>
  <c r="AB208" i="40"/>
  <c r="AO205" i="40"/>
  <c r="AS209" i="40"/>
  <c r="M17" i="35"/>
  <c r="F10" i="36"/>
  <c r="BB202" i="40"/>
  <c r="H12" i="36"/>
  <c r="BD204" i="40"/>
  <c r="J14" i="36"/>
  <c r="BC207" i="40"/>
  <c r="G15" i="36"/>
  <c r="M7" i="30"/>
  <c r="AS199" i="40"/>
  <c r="L8" i="30"/>
  <c r="AJ203" i="40"/>
  <c r="D11" i="30"/>
  <c r="AR203" i="40"/>
  <c r="L11" i="30"/>
  <c r="I12" i="30"/>
  <c r="AO204" i="40"/>
  <c r="BG201" i="40"/>
  <c r="BA203" i="40"/>
  <c r="E11" i="31"/>
  <c r="BI203" i="40"/>
  <c r="M11" i="31"/>
  <c r="K16" i="31"/>
  <c r="BG208" i="40"/>
  <c r="AL205" i="40"/>
  <c r="F13" i="30"/>
  <c r="E10" i="33"/>
  <c r="K9" i="31"/>
  <c r="E202" i="40"/>
  <c r="H17" i="31"/>
  <c r="J31" i="41"/>
  <c r="L22" i="41"/>
  <c r="E12" i="41"/>
  <c r="E4" i="41"/>
  <c r="I29" i="41"/>
  <c r="I23" i="41"/>
  <c r="K15" i="41"/>
  <c r="F11" i="41"/>
  <c r="F24" i="41"/>
  <c r="I13" i="41"/>
  <c r="G55" i="35"/>
  <c r="L30" i="41"/>
  <c r="D22" i="41"/>
  <c r="I10" i="41"/>
  <c r="K28" i="41"/>
  <c r="G22" i="41"/>
  <c r="H10" i="41"/>
  <c r="F16" i="41"/>
  <c r="J4" i="41"/>
  <c r="D6" i="41"/>
  <c r="F8" i="41"/>
  <c r="E11" i="41"/>
  <c r="J12" i="41"/>
  <c r="H5" i="41"/>
  <c r="J15" i="41"/>
  <c r="D4" i="41"/>
  <c r="I5" i="41"/>
  <c r="F6" i="41"/>
  <c r="H8" i="41"/>
  <c r="E9" i="41"/>
  <c r="M9" i="41"/>
  <c r="J10" i="41"/>
  <c r="G11" i="41"/>
  <c r="L12" i="41"/>
  <c r="G6" i="41"/>
  <c r="H11" i="41"/>
  <c r="G14" i="41"/>
  <c r="D15" i="41"/>
  <c r="G21" i="41"/>
  <c r="H26" i="41"/>
  <c r="J28" i="41"/>
  <c r="H21" i="41"/>
  <c r="L25" i="41"/>
  <c r="H29" i="41"/>
  <c r="J26" i="41"/>
  <c r="G27" i="41"/>
  <c r="L28" i="41"/>
  <c r="M20" i="41"/>
  <c r="D23" i="41"/>
  <c r="L23" i="41"/>
  <c r="F25" i="41"/>
  <c r="H27" i="41"/>
  <c r="D31" i="41"/>
  <c r="G37" i="41"/>
  <c r="K41" i="41"/>
  <c r="E38" i="41"/>
  <c r="I42" i="41"/>
  <c r="E46" i="41"/>
  <c r="K39" i="41"/>
  <c r="G43" i="41"/>
  <c r="M36" i="41"/>
  <c r="E44" i="41"/>
  <c r="M44" i="41"/>
  <c r="I48" i="41"/>
  <c r="J52" i="41"/>
  <c r="H58" i="41"/>
  <c r="L62" i="41"/>
  <c r="J55" i="41"/>
  <c r="F59" i="41"/>
  <c r="H61" i="41"/>
  <c r="J63" i="41"/>
  <c r="D52" i="41"/>
  <c r="H56" i="41"/>
  <c r="L60" i="41"/>
  <c r="J53" i="41"/>
  <c r="G62" i="41"/>
  <c r="D70" i="41"/>
  <c r="G77" i="41"/>
  <c r="I79" i="41"/>
  <c r="F80" i="41"/>
  <c r="K68" i="41"/>
  <c r="G72" i="41"/>
  <c r="K76" i="41"/>
  <c r="G80" i="41"/>
  <c r="I69" i="41"/>
  <c r="H72" i="41"/>
  <c r="E73" i="41"/>
  <c r="I77" i="41"/>
  <c r="G70" i="41"/>
  <c r="K74" i="41"/>
  <c r="L86" i="41"/>
  <c r="J92" i="41"/>
  <c r="D89" i="41"/>
  <c r="L89" i="41"/>
  <c r="AY201" i="40"/>
  <c r="E30" i="41"/>
  <c r="E22" i="41"/>
  <c r="D20" i="41"/>
  <c r="I8" i="41"/>
  <c r="E27" i="41"/>
  <c r="K20" i="41"/>
  <c r="H16" i="41"/>
  <c r="L6" i="41"/>
  <c r="F14" i="41"/>
  <c r="G5" i="41"/>
  <c r="G29" i="41"/>
  <c r="D28" i="41"/>
  <c r="I16" i="41"/>
  <c r="K7" i="41"/>
  <c r="K26" i="41"/>
  <c r="O14" i="40"/>
  <c r="L14" i="41"/>
  <c r="J5" i="41"/>
  <c r="H13" i="41"/>
  <c r="M28" i="41"/>
  <c r="F27" i="41"/>
  <c r="E14" i="41"/>
  <c r="M6" i="41"/>
  <c r="G32" i="41"/>
  <c r="M25" i="41"/>
  <c r="D14" i="41"/>
  <c r="L4" i="41"/>
  <c r="L9" i="41"/>
  <c r="E36" i="41"/>
  <c r="F30" i="41"/>
  <c r="K10" i="41"/>
  <c r="I26" i="41"/>
  <c r="H24" i="41"/>
  <c r="G13" i="41"/>
  <c r="E6" i="41"/>
  <c r="I31" i="41"/>
  <c r="E25" i="41"/>
  <c r="J13" i="41"/>
  <c r="D9" i="41"/>
  <c r="F32" i="41"/>
  <c r="F22" i="41"/>
  <c r="H32" i="41"/>
  <c r="J23" i="41"/>
  <c r="M12" i="41"/>
  <c r="M4" i="41"/>
  <c r="G30" i="41"/>
  <c r="L20" i="41"/>
  <c r="D12" i="41"/>
  <c r="L7" i="41"/>
  <c r="M38" i="41"/>
  <c r="K111" i="41"/>
  <c r="E102" i="41"/>
  <c r="J90" i="41"/>
  <c r="F86" i="41"/>
  <c r="I106" i="41"/>
  <c r="K103" i="41"/>
  <c r="O88" i="40"/>
  <c r="D95" i="41"/>
  <c r="L87" i="41"/>
  <c r="I112" i="41"/>
  <c r="E108" i="41"/>
  <c r="E110" i="41"/>
  <c r="M100" i="41"/>
  <c r="AQ51" i="40"/>
  <c r="AQ179" i="40"/>
  <c r="S51" i="40"/>
  <c r="Y67" i="40"/>
  <c r="S99" i="40"/>
  <c r="Y115" i="40"/>
  <c r="S179" i="40"/>
  <c r="BA19" i="40"/>
  <c r="BG35" i="40"/>
  <c r="BA67" i="40"/>
  <c r="BG83" i="40"/>
  <c r="BA147" i="40"/>
  <c r="BG163" i="40"/>
  <c r="AJ83" i="40"/>
  <c r="T51" i="40"/>
  <c r="Z67" i="40"/>
  <c r="T99" i="40"/>
  <c r="Z115" i="40"/>
  <c r="T179" i="40"/>
  <c r="BB19" i="40"/>
  <c r="BH35" i="40"/>
  <c r="BB67" i="40"/>
  <c r="BH83" i="40"/>
  <c r="BB147" i="40"/>
  <c r="BH163" i="40"/>
  <c r="AQ83" i="40"/>
  <c r="S19" i="40"/>
  <c r="Y35" i="40"/>
  <c r="S67" i="40"/>
  <c r="Y83" i="40"/>
  <c r="S147" i="40"/>
  <c r="Y163" i="40"/>
  <c r="AQ163" i="40"/>
  <c r="AQ99" i="40"/>
  <c r="AQ35" i="40"/>
  <c r="BA35" i="40"/>
  <c r="BG51" i="40"/>
  <c r="BA115" i="40"/>
  <c r="BG131" i="40"/>
  <c r="BA163" i="40"/>
  <c r="BG179" i="40"/>
  <c r="AJ115" i="40"/>
  <c r="T19" i="40"/>
  <c r="Z35" i="40"/>
  <c r="T67" i="40"/>
  <c r="Z83" i="40"/>
  <c r="T147" i="40"/>
  <c r="Z163" i="40"/>
  <c r="AJ163" i="40"/>
  <c r="AJ99" i="40"/>
  <c r="AJ35" i="40"/>
  <c r="BB35" i="40"/>
  <c r="BH51" i="40"/>
  <c r="BB115" i="40"/>
  <c r="BH131" i="40"/>
  <c r="BB163" i="40"/>
  <c r="BH179" i="40"/>
  <c r="BA179" i="40"/>
  <c r="S35" i="40"/>
  <c r="Y51" i="40"/>
  <c r="S115" i="40"/>
  <c r="Y131" i="40"/>
  <c r="BG19" i="40"/>
  <c r="BA83" i="40"/>
  <c r="BG99" i="40"/>
  <c r="T35" i="40"/>
  <c r="Z51" i="40"/>
  <c r="T115" i="40"/>
  <c r="Z131" i="40"/>
  <c r="BH19" i="40"/>
  <c r="BB83" i="40"/>
  <c r="BH99" i="40"/>
  <c r="K11" i="34"/>
  <c r="BI208" i="40"/>
  <c r="H41" i="34"/>
  <c r="G55" i="34"/>
  <c r="F19" i="43"/>
  <c r="F77" i="43" s="1"/>
  <c r="AR200" i="40"/>
  <c r="BB206" i="40"/>
  <c r="K13" i="35"/>
  <c r="H203" i="40"/>
  <c r="L7" i="34"/>
  <c r="G150" i="41"/>
  <c r="D151" i="41"/>
  <c r="L151" i="41"/>
  <c r="I152" i="41"/>
  <c r="F153" i="41"/>
  <c r="K154" i="41"/>
  <c r="M156" i="41"/>
  <c r="J157" i="41"/>
  <c r="G158" i="41"/>
  <c r="D159" i="41"/>
  <c r="AE158" i="40"/>
  <c r="L159" i="41"/>
  <c r="H155" i="41"/>
  <c r="H33" i="40"/>
  <c r="G20" i="41"/>
  <c r="BK39" i="40"/>
  <c r="BK47" i="40"/>
  <c r="BD65" i="40"/>
  <c r="AN97" i="40"/>
  <c r="BD97" i="40"/>
  <c r="AE155" i="40"/>
  <c r="G43" i="39"/>
  <c r="M11" i="41"/>
  <c r="I15" i="41"/>
  <c r="G8" i="41"/>
  <c r="G16" i="41"/>
  <c r="D25" i="41"/>
  <c r="H164" i="40"/>
  <c r="H5" i="10" s="1"/>
  <c r="H50" i="28"/>
  <c r="AH54" i="28"/>
  <c r="H51" i="28" s="1"/>
  <c r="AW52" i="28"/>
  <c r="AW53" i="28"/>
  <c r="BD167" i="40"/>
  <c r="BD200" i="40" s="1"/>
  <c r="BD175" i="40"/>
  <c r="H16" i="31" s="1"/>
  <c r="H11" i="10"/>
  <c r="H172" i="40"/>
  <c r="H97" i="40"/>
  <c r="X97" i="40"/>
  <c r="X65" i="40"/>
  <c r="X81" i="40"/>
  <c r="H5" i="34"/>
  <c r="H190" i="40"/>
  <c r="H207" i="40" s="1"/>
  <c r="X169" i="40"/>
  <c r="X172" i="40"/>
  <c r="X205" i="40" s="1"/>
  <c r="H185" i="40"/>
  <c r="H10" i="33" s="1"/>
  <c r="H206" i="40"/>
  <c r="H14" i="33"/>
  <c r="N55" i="31"/>
  <c r="V55" i="31"/>
  <c r="H55" i="31"/>
  <c r="P55" i="31"/>
  <c r="X55" i="31"/>
  <c r="H85" i="41"/>
  <c r="BD202" i="40"/>
  <c r="BD173" i="40"/>
  <c r="H14" i="31" s="1"/>
  <c r="I55" i="31"/>
  <c r="Q55" i="31"/>
  <c r="Y55" i="31"/>
  <c r="J55" i="31"/>
  <c r="R55" i="31"/>
  <c r="Z55" i="31"/>
  <c r="K55" i="31"/>
  <c r="S55" i="31"/>
  <c r="AA55" i="31"/>
  <c r="BD165" i="40"/>
  <c r="L55" i="31"/>
  <c r="T55" i="31"/>
  <c r="H93" i="41"/>
  <c r="AN33" i="40"/>
  <c r="AN175" i="40"/>
  <c r="G55" i="30"/>
  <c r="AN167" i="40"/>
  <c r="H55" i="30"/>
  <c r="H6" i="30"/>
  <c r="I55" i="30"/>
  <c r="AN198" i="40"/>
  <c r="J55" i="30"/>
  <c r="K55" i="30"/>
  <c r="X167" i="40"/>
  <c r="X175" i="40"/>
  <c r="H16" i="29" s="1"/>
  <c r="H81" i="40"/>
  <c r="H5" i="29"/>
  <c r="X197" i="40"/>
  <c r="X209" i="40"/>
  <c r="X33" i="40"/>
  <c r="H17" i="34"/>
  <c r="X17" i="40"/>
  <c r="H15" i="10"/>
  <c r="H169" i="40"/>
  <c r="H10" i="10" s="1"/>
  <c r="H166" i="40"/>
  <c r="H7" i="10" s="1"/>
  <c r="H17" i="40"/>
  <c r="H188" i="40"/>
  <c r="H13" i="33" s="1"/>
  <c r="H180" i="40"/>
  <c r="H5" i="33" s="1"/>
  <c r="AI204" i="40"/>
  <c r="C12" i="30"/>
  <c r="F16" i="10"/>
  <c r="F208" i="40"/>
  <c r="AY197" i="40"/>
  <c r="C5" i="36"/>
  <c r="C59" i="36" s="1"/>
  <c r="F8" i="10"/>
  <c r="K208" i="40"/>
  <c r="K16" i="10"/>
  <c r="D11" i="33"/>
  <c r="W214" i="40"/>
  <c r="C13" i="29"/>
  <c r="I7" i="32"/>
  <c r="E17" i="33"/>
  <c r="E209" i="40"/>
  <c r="G202" i="40"/>
  <c r="G10" i="33"/>
  <c r="AI206" i="40"/>
  <c r="C14" i="35"/>
  <c r="J205" i="40"/>
  <c r="H200" i="40"/>
  <c r="H8" i="33"/>
  <c r="H8" i="2"/>
  <c r="M202" i="40"/>
  <c r="M10" i="33"/>
  <c r="E5" i="30"/>
  <c r="AS197" i="40"/>
  <c r="M5" i="35"/>
  <c r="I17" i="10"/>
  <c r="I14" i="10"/>
  <c r="I206" i="40"/>
  <c r="I11" i="10"/>
  <c r="M200" i="40"/>
  <c r="M8" i="10"/>
  <c r="T197" i="40"/>
  <c r="D5" i="29"/>
  <c r="M199" i="40"/>
  <c r="J202" i="40"/>
  <c r="C209" i="40"/>
  <c r="E5" i="31"/>
  <c r="D197" i="40"/>
  <c r="I205" i="40"/>
  <c r="D205" i="40"/>
  <c r="I13" i="10"/>
  <c r="C9" i="31"/>
  <c r="D5" i="34"/>
  <c r="E5" i="36"/>
  <c r="W206" i="40"/>
  <c r="BG198" i="40"/>
  <c r="F4" i="41"/>
  <c r="K5" i="41"/>
  <c r="H6" i="41"/>
  <c r="E7" i="41"/>
  <c r="M7" i="41"/>
  <c r="J8" i="41"/>
  <c r="D10" i="41"/>
  <c r="L10" i="41"/>
  <c r="I11" i="41"/>
  <c r="F12" i="41"/>
  <c r="K13" i="41"/>
  <c r="H14" i="41"/>
  <c r="E15" i="41"/>
  <c r="M15" i="41"/>
  <c r="J16" i="41"/>
  <c r="G4" i="41"/>
  <c r="D5" i="41"/>
  <c r="L5" i="41"/>
  <c r="I6" i="41"/>
  <c r="F7" i="41"/>
  <c r="K8" i="41"/>
  <c r="H9" i="41"/>
  <c r="E10" i="41"/>
  <c r="M10" i="41"/>
  <c r="J11" i="41"/>
  <c r="G12" i="41"/>
  <c r="D13" i="41"/>
  <c r="L13" i="41"/>
  <c r="I14" i="41"/>
  <c r="F15" i="41"/>
  <c r="K16" i="41"/>
  <c r="H4" i="41"/>
  <c r="J6" i="41"/>
  <c r="G7" i="41"/>
  <c r="D8" i="41"/>
  <c r="L8" i="41"/>
  <c r="I9" i="41"/>
  <c r="F10" i="41"/>
  <c r="K11" i="41"/>
  <c r="H12" i="41"/>
  <c r="J14" i="41"/>
  <c r="G15" i="41"/>
  <c r="D16" i="41"/>
  <c r="L16" i="41"/>
  <c r="I4" i="41"/>
  <c r="F5" i="41"/>
  <c r="H7" i="41"/>
  <c r="E8" i="41"/>
  <c r="M8" i="41"/>
  <c r="J9" i="41"/>
  <c r="D11" i="41"/>
  <c r="L11" i="41"/>
  <c r="I12" i="41"/>
  <c r="F13" i="41"/>
  <c r="H15" i="41"/>
  <c r="E16" i="41"/>
  <c r="M16" i="41"/>
  <c r="F20" i="41"/>
  <c r="K21" i="41"/>
  <c r="H22" i="41"/>
  <c r="E23" i="41"/>
  <c r="M23" i="41"/>
  <c r="J24" i="41"/>
  <c r="D26" i="41"/>
  <c r="L26" i="41"/>
  <c r="I27" i="41"/>
  <c r="F28" i="41"/>
  <c r="K29" i="41"/>
  <c r="H30" i="41"/>
  <c r="E31" i="41"/>
  <c r="M31" i="41"/>
  <c r="J32" i="41"/>
  <c r="D21" i="41"/>
  <c r="L21" i="41"/>
  <c r="I22" i="41"/>
  <c r="F23" i="41"/>
  <c r="K24" i="41"/>
  <c r="H25" i="41"/>
  <c r="E26" i="41"/>
  <c r="M26" i="41"/>
  <c r="J27" i="41"/>
  <c r="D29" i="41"/>
  <c r="L29" i="41"/>
  <c r="I30" i="41"/>
  <c r="F31" i="41"/>
  <c r="K32" i="41"/>
  <c r="H20" i="41"/>
  <c r="E21" i="41"/>
  <c r="M21" i="41"/>
  <c r="G23" i="41"/>
  <c r="D24" i="41"/>
  <c r="L24" i="41"/>
  <c r="I25" i="41"/>
  <c r="F26" i="41"/>
  <c r="K27" i="41"/>
  <c r="H28" i="41"/>
  <c r="E29" i="41"/>
  <c r="M29" i="41"/>
  <c r="J30" i="41"/>
  <c r="G31" i="41"/>
  <c r="D32" i="41"/>
  <c r="L32" i="41"/>
  <c r="I20" i="41"/>
  <c r="F21" i="41"/>
  <c r="K22" i="41"/>
  <c r="E24" i="41"/>
  <c r="M24" i="41"/>
  <c r="J25" i="41"/>
  <c r="D27" i="41"/>
  <c r="L27" i="41"/>
  <c r="I28" i="41"/>
  <c r="F29" i="41"/>
  <c r="K30" i="41"/>
  <c r="E32" i="41"/>
  <c r="M32" i="41"/>
  <c r="AE20" i="40"/>
  <c r="BK28" i="40"/>
  <c r="F36" i="41"/>
  <c r="K37" i="41"/>
  <c r="H38" i="41"/>
  <c r="E39" i="41"/>
  <c r="M39" i="41"/>
  <c r="J40" i="41"/>
  <c r="G41" i="41"/>
  <c r="D42" i="41"/>
  <c r="L42" i="41"/>
  <c r="I43" i="41"/>
  <c r="F44" i="41"/>
  <c r="K45" i="41"/>
  <c r="H46" i="41"/>
  <c r="M47" i="41"/>
  <c r="J48" i="41"/>
  <c r="G36" i="41"/>
  <c r="D37" i="41"/>
  <c r="L37" i="41"/>
  <c r="I38" i="41"/>
  <c r="F39" i="41"/>
  <c r="K40" i="41"/>
  <c r="H41" i="41"/>
  <c r="E42" i="41"/>
  <c r="M42" i="41"/>
  <c r="J43" i="41"/>
  <c r="G44" i="41"/>
  <c r="D45" i="41"/>
  <c r="L45" i="41"/>
  <c r="I46" i="41"/>
  <c r="F47" i="41"/>
  <c r="K48" i="41"/>
  <c r="H36" i="41"/>
  <c r="E37" i="41"/>
  <c r="M37" i="41"/>
  <c r="J38" i="41"/>
  <c r="G39" i="41"/>
  <c r="D40" i="41"/>
  <c r="L40" i="41"/>
  <c r="I41" i="41"/>
  <c r="F42" i="41"/>
  <c r="K43" i="41"/>
  <c r="H44" i="41"/>
  <c r="E45" i="41"/>
  <c r="M45" i="41"/>
  <c r="J46" i="41"/>
  <c r="G47" i="41"/>
  <c r="D48" i="41"/>
  <c r="L48" i="41"/>
  <c r="I36" i="41"/>
  <c r="F37" i="41"/>
  <c r="K38" i="41"/>
  <c r="H39" i="41"/>
  <c r="E40" i="41"/>
  <c r="M40" i="41"/>
  <c r="J41" i="41"/>
  <c r="G42" i="41"/>
  <c r="D43" i="41"/>
  <c r="L43" i="41"/>
  <c r="I44" i="41"/>
  <c r="F45" i="41"/>
  <c r="K46" i="41"/>
  <c r="H47" i="41"/>
  <c r="E48" i="41"/>
  <c r="M48" i="41"/>
  <c r="AU37" i="40"/>
  <c r="AE38" i="40"/>
  <c r="BK40" i="40"/>
  <c r="O43" i="40"/>
  <c r="BK44" i="40"/>
  <c r="F52" i="41"/>
  <c r="K53" i="41"/>
  <c r="H54" i="41"/>
  <c r="E55" i="41"/>
  <c r="M55" i="41"/>
  <c r="J56" i="41"/>
  <c r="G57" i="41"/>
  <c r="D58" i="41"/>
  <c r="L58" i="41"/>
  <c r="I59" i="41"/>
  <c r="F60" i="41"/>
  <c r="K61" i="41"/>
  <c r="H62" i="41"/>
  <c r="E63" i="41"/>
  <c r="M63" i="41"/>
  <c r="J64" i="41"/>
  <c r="G52" i="41"/>
  <c r="D53" i="41"/>
  <c r="L53" i="41"/>
  <c r="I54" i="41"/>
  <c r="F55" i="41"/>
  <c r="K56" i="41"/>
  <c r="H57" i="41"/>
  <c r="E58" i="41"/>
  <c r="M58" i="41"/>
  <c r="J59" i="41"/>
  <c r="D61" i="41"/>
  <c r="L61" i="41"/>
  <c r="F63" i="41"/>
  <c r="K64" i="41"/>
  <c r="H52" i="41"/>
  <c r="E53" i="41"/>
  <c r="M53" i="41"/>
  <c r="J54" i="41"/>
  <c r="G55" i="41"/>
  <c r="D56" i="41"/>
  <c r="L56" i="41"/>
  <c r="I57" i="41"/>
  <c r="F58" i="41"/>
  <c r="K59" i="41"/>
  <c r="H60" i="41"/>
  <c r="E61" i="41"/>
  <c r="M61" i="41"/>
  <c r="J62" i="41"/>
  <c r="G63" i="41"/>
  <c r="D64" i="41"/>
  <c r="L64" i="41"/>
  <c r="I52" i="41"/>
  <c r="F53" i="41"/>
  <c r="K54" i="41"/>
  <c r="H55" i="41"/>
  <c r="E56" i="41"/>
  <c r="M56" i="41"/>
  <c r="J57" i="41"/>
  <c r="G58" i="41"/>
  <c r="D59" i="41"/>
  <c r="L59" i="41"/>
  <c r="I60" i="41"/>
  <c r="F61" i="41"/>
  <c r="K62" i="41"/>
  <c r="H63" i="41"/>
  <c r="E64" i="41"/>
  <c r="M64" i="41"/>
  <c r="AE54" i="40"/>
  <c r="AU64" i="40"/>
  <c r="F68" i="41"/>
  <c r="K69" i="41"/>
  <c r="H70" i="41"/>
  <c r="E71" i="41"/>
  <c r="M71" i="41"/>
  <c r="J72" i="41"/>
  <c r="G73" i="41"/>
  <c r="D74" i="41"/>
  <c r="L74" i="41"/>
  <c r="I75" i="41"/>
  <c r="F76" i="41"/>
  <c r="K77" i="41"/>
  <c r="H78" i="41"/>
  <c r="E79" i="41"/>
  <c r="M79" i="41"/>
  <c r="J80" i="41"/>
  <c r="G68" i="41"/>
  <c r="D69" i="41"/>
  <c r="L69" i="41"/>
  <c r="I70" i="41"/>
  <c r="F71" i="41"/>
  <c r="K72" i="41"/>
  <c r="H73" i="41"/>
  <c r="E74" i="41"/>
  <c r="M74" i="41"/>
  <c r="J75" i="41"/>
  <c r="G76" i="41"/>
  <c r="D77" i="41"/>
  <c r="L77" i="41"/>
  <c r="I78" i="41"/>
  <c r="F79" i="41"/>
  <c r="K80" i="41"/>
  <c r="H68" i="41"/>
  <c r="E69" i="41"/>
  <c r="M69" i="41"/>
  <c r="J70" i="41"/>
  <c r="G71" i="41"/>
  <c r="D72" i="41"/>
  <c r="L72" i="41"/>
  <c r="I73" i="41"/>
  <c r="F74" i="41"/>
  <c r="K75" i="41"/>
  <c r="H76" i="41"/>
  <c r="E77" i="41"/>
  <c r="M77" i="41"/>
  <c r="J78" i="41"/>
  <c r="G79" i="41"/>
  <c r="D80" i="41"/>
  <c r="L80" i="41"/>
  <c r="I68" i="41"/>
  <c r="F69" i="41"/>
  <c r="K70" i="41"/>
  <c r="H71" i="41"/>
  <c r="E72" i="41"/>
  <c r="M72" i="41"/>
  <c r="J73" i="41"/>
  <c r="G74" i="41"/>
  <c r="D75" i="41"/>
  <c r="L75" i="41"/>
  <c r="I76" i="41"/>
  <c r="F77" i="41"/>
  <c r="K78" i="41"/>
  <c r="H79" i="41"/>
  <c r="E80" i="41"/>
  <c r="M80" i="41"/>
  <c r="BK69" i="40"/>
  <c r="AE71" i="40"/>
  <c r="AE72" i="40"/>
  <c r="BK74" i="40"/>
  <c r="AE75" i="40"/>
  <c r="O77" i="40"/>
  <c r="AU79" i="40"/>
  <c r="F84" i="41"/>
  <c r="K85" i="41"/>
  <c r="H86" i="41"/>
  <c r="E87" i="41"/>
  <c r="M87" i="41"/>
  <c r="J88" i="41"/>
  <c r="L90" i="41"/>
  <c r="I91" i="41"/>
  <c r="F92" i="41"/>
  <c r="K93" i="41"/>
  <c r="H94" i="41"/>
  <c r="E95" i="41"/>
  <c r="M95" i="41"/>
  <c r="J96" i="41"/>
  <c r="D85" i="41"/>
  <c r="L85" i="41"/>
  <c r="I86" i="41"/>
  <c r="F87" i="41"/>
  <c r="K88" i="41"/>
  <c r="H89" i="41"/>
  <c r="E90" i="41"/>
  <c r="M90" i="41"/>
  <c r="J91" i="41"/>
  <c r="D93" i="41"/>
  <c r="L93" i="41"/>
  <c r="I94" i="41"/>
  <c r="K96" i="41"/>
  <c r="H84" i="41"/>
  <c r="E85" i="41"/>
  <c r="J86" i="41"/>
  <c r="G87" i="41"/>
  <c r="D88" i="41"/>
  <c r="L88" i="41"/>
  <c r="I89" i="41"/>
  <c r="F90" i="41"/>
  <c r="K91" i="41"/>
  <c r="H92" i="41"/>
  <c r="E93" i="41"/>
  <c r="M93" i="41"/>
  <c r="J94" i="41"/>
  <c r="D96" i="41"/>
  <c r="L96" i="41"/>
  <c r="I84" i="41"/>
  <c r="F85" i="41"/>
  <c r="K86" i="41"/>
  <c r="E88" i="41"/>
  <c r="M88" i="41"/>
  <c r="J89" i="41"/>
  <c r="G90" i="41"/>
  <c r="L91" i="41"/>
  <c r="I92" i="41"/>
  <c r="F93" i="41"/>
  <c r="H95" i="41"/>
  <c r="E96" i="41"/>
  <c r="M96" i="41"/>
  <c r="BK84" i="40"/>
  <c r="AE87" i="40"/>
  <c r="O93" i="40"/>
  <c r="F100" i="41"/>
  <c r="K101" i="41"/>
  <c r="H102" i="41"/>
  <c r="E103" i="41"/>
  <c r="M103" i="41"/>
  <c r="J104" i="41"/>
  <c r="G105" i="41"/>
  <c r="D106" i="41"/>
  <c r="L106" i="41"/>
  <c r="I107" i="41"/>
  <c r="F108" i="41"/>
  <c r="K109" i="41"/>
  <c r="H110" i="41"/>
  <c r="E111" i="41"/>
  <c r="M111" i="41"/>
  <c r="J112" i="41"/>
  <c r="G100" i="41"/>
  <c r="D101" i="41"/>
  <c r="L101" i="41"/>
  <c r="I102" i="41"/>
  <c r="K104" i="41"/>
  <c r="H105" i="41"/>
  <c r="E106" i="41"/>
  <c r="M106" i="41"/>
  <c r="J107" i="41"/>
  <c r="G108" i="41"/>
  <c r="D109" i="41"/>
  <c r="L109" i="41"/>
  <c r="I110" i="41"/>
  <c r="F111" i="41"/>
  <c r="K112" i="41"/>
  <c r="H100" i="41"/>
  <c r="E101" i="41"/>
  <c r="M101" i="41"/>
  <c r="J102" i="41"/>
  <c r="G103" i="41"/>
  <c r="D104" i="41"/>
  <c r="L104" i="41"/>
  <c r="I105" i="41"/>
  <c r="F106" i="41"/>
  <c r="K107" i="41"/>
  <c r="H108" i="41"/>
  <c r="E109" i="41"/>
  <c r="M109" i="41"/>
  <c r="J110" i="41"/>
  <c r="G111" i="41"/>
  <c r="D112" i="41"/>
  <c r="L112" i="41"/>
  <c r="I100" i="41"/>
  <c r="F101" i="41"/>
  <c r="K102" i="41"/>
  <c r="H103" i="41"/>
  <c r="E104" i="41"/>
  <c r="M104" i="41"/>
  <c r="J105" i="41"/>
  <c r="G106" i="41"/>
  <c r="D107" i="41"/>
  <c r="L107" i="41"/>
  <c r="I108" i="41"/>
  <c r="F109" i="41"/>
  <c r="K110" i="41"/>
  <c r="H111" i="41"/>
  <c r="E112" i="41"/>
  <c r="M112" i="41"/>
  <c r="F116" i="41"/>
  <c r="K117" i="41"/>
  <c r="H118" i="41"/>
  <c r="E119" i="41"/>
  <c r="M119" i="41"/>
  <c r="J120" i="41"/>
  <c r="G121" i="41"/>
  <c r="D122" i="41"/>
  <c r="L122" i="41"/>
  <c r="I123" i="41"/>
  <c r="F124" i="41"/>
  <c r="K125" i="41"/>
  <c r="H126" i="41"/>
  <c r="E127" i="41"/>
  <c r="M127" i="41"/>
  <c r="J128" i="41"/>
  <c r="G116" i="41"/>
  <c r="D117" i="41"/>
  <c r="L117" i="41"/>
  <c r="I118" i="41"/>
  <c r="F119" i="41"/>
  <c r="K120" i="41"/>
  <c r="H121" i="41"/>
  <c r="E122" i="41"/>
  <c r="M122" i="41"/>
  <c r="J123" i="41"/>
  <c r="G124" i="41"/>
  <c r="D125" i="41"/>
  <c r="L125" i="41"/>
  <c r="I126" i="41"/>
  <c r="F127" i="41"/>
  <c r="K128" i="41"/>
  <c r="H116" i="41"/>
  <c r="E117" i="41"/>
  <c r="M117" i="41"/>
  <c r="J118" i="41"/>
  <c r="G119" i="41"/>
  <c r="D120" i="41"/>
  <c r="L120" i="41"/>
  <c r="I121" i="41"/>
  <c r="F122" i="41"/>
  <c r="K123" i="41"/>
  <c r="H124" i="41"/>
  <c r="E125" i="41"/>
  <c r="M125" i="41"/>
  <c r="G127" i="41"/>
  <c r="D128" i="41"/>
  <c r="L128" i="41"/>
  <c r="I116" i="41"/>
  <c r="F117" i="41"/>
  <c r="K118" i="41"/>
  <c r="H119" i="41"/>
  <c r="E120" i="41"/>
  <c r="M120" i="41"/>
  <c r="J121" i="41"/>
  <c r="G122" i="41"/>
  <c r="D123" i="41"/>
  <c r="L123" i="41"/>
  <c r="I124" i="41"/>
  <c r="F125" i="41"/>
  <c r="K126" i="41"/>
  <c r="H127" i="41"/>
  <c r="E128" i="41"/>
  <c r="M128" i="41"/>
  <c r="I62" i="41"/>
  <c r="D90" i="41"/>
  <c r="G60" i="41"/>
  <c r="F132" i="41"/>
  <c r="K133" i="41"/>
  <c r="H134" i="41"/>
  <c r="E135" i="41"/>
  <c r="J136" i="41"/>
  <c r="G137" i="41"/>
  <c r="D138" i="41"/>
  <c r="L138" i="41"/>
  <c r="I139" i="41"/>
  <c r="F140" i="41"/>
  <c r="K141" i="41"/>
  <c r="H142" i="41"/>
  <c r="M143" i="41"/>
  <c r="J144" i="41"/>
  <c r="D133" i="41"/>
  <c r="L133" i="41"/>
  <c r="I134" i="41"/>
  <c r="F135" i="41"/>
  <c r="K136" i="41"/>
  <c r="H137" i="41"/>
  <c r="E138" i="41"/>
  <c r="M138" i="41"/>
  <c r="J139" i="41"/>
  <c r="G140" i="41"/>
  <c r="D141" i="41"/>
  <c r="F143" i="41"/>
  <c r="H132" i="41"/>
  <c r="J134" i="41"/>
  <c r="G135" i="41"/>
  <c r="D136" i="41"/>
  <c r="L136" i="41"/>
  <c r="I137" i="41"/>
  <c r="F138" i="41"/>
  <c r="K139" i="41"/>
  <c r="H140" i="41"/>
  <c r="E141" i="41"/>
  <c r="J142" i="41"/>
  <c r="G143" i="41"/>
  <c r="D144" i="41"/>
  <c r="L144" i="41"/>
  <c r="I132" i="41"/>
  <c r="F133" i="41"/>
  <c r="K134" i="41"/>
  <c r="H135" i="41"/>
  <c r="M136" i="41"/>
  <c r="J137" i="41"/>
  <c r="G138" i="41"/>
  <c r="D139" i="41"/>
  <c r="L139" i="41"/>
  <c r="I140" i="41"/>
  <c r="F141" i="41"/>
  <c r="K142" i="41"/>
  <c r="H143" i="41"/>
  <c r="E144" i="41"/>
  <c r="M144" i="41"/>
  <c r="BK135" i="40"/>
  <c r="AU136" i="40"/>
  <c r="O137" i="40"/>
  <c r="AE140" i="40"/>
  <c r="AE143" i="40"/>
  <c r="K149" i="41"/>
  <c r="H150" i="41"/>
  <c r="E151" i="41"/>
  <c r="M151" i="41"/>
  <c r="G153" i="41"/>
  <c r="D154" i="41"/>
  <c r="L154" i="41"/>
  <c r="I155" i="41"/>
  <c r="K157" i="41"/>
  <c r="H158" i="41"/>
  <c r="E159" i="41"/>
  <c r="M159" i="41"/>
  <c r="J160" i="41"/>
  <c r="G148" i="41"/>
  <c r="D149" i="41"/>
  <c r="L149" i="41"/>
  <c r="I150" i="41"/>
  <c r="F151" i="41"/>
  <c r="H153" i="41"/>
  <c r="E154" i="41"/>
  <c r="M154" i="41"/>
  <c r="G156" i="41"/>
  <c r="D157" i="41"/>
  <c r="I158" i="41"/>
  <c r="F159" i="41"/>
  <c r="K160" i="41"/>
  <c r="E149" i="41"/>
  <c r="M149" i="41"/>
  <c r="J150" i="41"/>
  <c r="G151" i="41"/>
  <c r="D152" i="41"/>
  <c r="L152" i="41"/>
  <c r="I153" i="41"/>
  <c r="K155" i="41"/>
  <c r="H156" i="41"/>
  <c r="M157" i="41"/>
  <c r="J158" i="41"/>
  <c r="G159" i="41"/>
  <c r="D160" i="41"/>
  <c r="L160" i="41"/>
  <c r="I148" i="41"/>
  <c r="F149" i="41"/>
  <c r="AE151" i="40"/>
  <c r="BK157" i="40"/>
  <c r="G168" i="39"/>
  <c r="G166" i="39"/>
  <c r="G13" i="32" s="1"/>
  <c r="G164" i="39"/>
  <c r="O8" i="39"/>
  <c r="E5" i="41"/>
  <c r="M5" i="41"/>
  <c r="E13" i="41"/>
  <c r="M13" i="41"/>
  <c r="K6" i="41"/>
  <c r="K14" i="41"/>
  <c r="J22" i="41"/>
  <c r="H23" i="41"/>
  <c r="H31" i="41"/>
  <c r="G153" i="39"/>
  <c r="G149" i="39"/>
  <c r="O32" i="39"/>
  <c r="O42" i="39"/>
  <c r="G175" i="39"/>
  <c r="O34" i="39"/>
  <c r="O36" i="39"/>
  <c r="G29" i="39"/>
  <c r="O23" i="39"/>
  <c r="O12" i="39"/>
  <c r="G15" i="39"/>
  <c r="G144" i="39"/>
  <c r="G5" i="2" s="1"/>
  <c r="AR209" i="40"/>
  <c r="H198" i="40"/>
  <c r="J5" i="33"/>
  <c r="J203" i="40"/>
  <c r="C199" i="40"/>
  <c r="AR205" i="40"/>
  <c r="BF202" i="40"/>
  <c r="M209" i="40"/>
  <c r="I197" i="40"/>
  <c r="BF205" i="40"/>
  <c r="F5" i="35"/>
  <c r="L207" i="40"/>
  <c r="I7" i="41"/>
  <c r="G10" i="41"/>
  <c r="M165" i="39"/>
  <c r="M12" i="32" s="1"/>
  <c r="G9" i="41"/>
  <c r="G25" i="41"/>
  <c r="W164" i="40"/>
  <c r="W197" i="40" s="1"/>
  <c r="W172" i="40"/>
  <c r="W205" i="40" s="1"/>
  <c r="G26" i="41"/>
  <c r="G86" i="41"/>
  <c r="G92" i="41"/>
  <c r="G36" i="28"/>
  <c r="G38" i="28" s="1"/>
  <c r="AW38" i="28"/>
  <c r="G48" i="28"/>
  <c r="G50" i="28" s="1"/>
  <c r="AG54" i="28"/>
  <c r="G5" i="10"/>
  <c r="BC164" i="40"/>
  <c r="BC172" i="40"/>
  <c r="BC97" i="40"/>
  <c r="G95" i="41"/>
  <c r="BC167" i="40"/>
  <c r="BC175" i="40"/>
  <c r="G84" i="41"/>
  <c r="G89" i="41"/>
  <c r="AM97" i="40"/>
  <c r="AM169" i="40"/>
  <c r="AM202" i="40" s="1"/>
  <c r="W174" i="40"/>
  <c r="G15" i="29" s="1"/>
  <c r="G14" i="29"/>
  <c r="W97" i="40"/>
  <c r="G94" i="41"/>
  <c r="L55" i="29"/>
  <c r="T55" i="29"/>
  <c r="M55" i="29"/>
  <c r="U55" i="29"/>
  <c r="N55" i="29"/>
  <c r="V55" i="29"/>
  <c r="G55" i="29"/>
  <c r="O55" i="29"/>
  <c r="W55" i="29"/>
  <c r="H55" i="29"/>
  <c r="P55" i="29"/>
  <c r="X55" i="29"/>
  <c r="I55" i="29"/>
  <c r="Q55" i="29"/>
  <c r="Y55" i="29"/>
  <c r="G28" i="41"/>
  <c r="W33" i="40"/>
  <c r="J55" i="29"/>
  <c r="R55" i="29"/>
  <c r="Z55" i="29"/>
  <c r="K55" i="29"/>
  <c r="S55" i="29"/>
  <c r="AA55" i="29"/>
  <c r="AK197" i="40"/>
  <c r="AC197" i="40"/>
  <c r="M5" i="34"/>
  <c r="M204" i="40"/>
  <c r="M12" i="10"/>
  <c r="I7" i="10"/>
  <c r="M9" i="33"/>
  <c r="L204" i="40"/>
  <c r="D7" i="33"/>
  <c r="D199" i="40"/>
  <c r="G206" i="40"/>
  <c r="G14" i="33"/>
  <c r="C6" i="30"/>
  <c r="AI198" i="40"/>
  <c r="C13" i="35"/>
  <c r="S203" i="40"/>
  <c r="C11" i="29"/>
  <c r="M12" i="31"/>
  <c r="G14" i="31"/>
  <c r="D15" i="31"/>
  <c r="AZ207" i="40"/>
  <c r="L15" i="31"/>
  <c r="BH207" i="40"/>
  <c r="BE208" i="40"/>
  <c r="I16" i="31"/>
  <c r="F17" i="31"/>
  <c r="BB209" i="40"/>
  <c r="J208" i="40"/>
  <c r="K10" i="31"/>
  <c r="BD203" i="40"/>
  <c r="K15" i="30"/>
  <c r="D17" i="30"/>
  <c r="AJ209" i="40"/>
  <c r="I6" i="31"/>
  <c r="BE198" i="40"/>
  <c r="BB199" i="40"/>
  <c r="F7" i="31"/>
  <c r="K8" i="31"/>
  <c r="BG200" i="40"/>
  <c r="D5" i="2"/>
  <c r="K11" i="30"/>
  <c r="AQ203" i="40"/>
  <c r="AM204" i="40"/>
  <c r="AN206" i="40"/>
  <c r="H14" i="30"/>
  <c r="D155" i="39"/>
  <c r="J5" i="36"/>
  <c r="C208" i="40"/>
  <c r="C16" i="10"/>
  <c r="S201" i="40"/>
  <c r="C9" i="29"/>
  <c r="E5" i="35"/>
  <c r="H9" i="35"/>
  <c r="AN201" i="40"/>
  <c r="AJ202" i="40"/>
  <c r="H13" i="35"/>
  <c r="AN205" i="40"/>
  <c r="AN207" i="40"/>
  <c r="D16" i="35"/>
  <c r="AJ208" i="40"/>
  <c r="AZ198" i="40"/>
  <c r="D6" i="36"/>
  <c r="BD199" i="40"/>
  <c r="H7" i="36"/>
  <c r="L10" i="36"/>
  <c r="H11" i="36"/>
  <c r="D12" i="36"/>
  <c r="AZ204" i="40"/>
  <c r="F6" i="30"/>
  <c r="F197" i="40"/>
  <c r="F5" i="10"/>
  <c r="D12" i="10"/>
  <c r="K14" i="33"/>
  <c r="K13" i="10"/>
  <c r="K14" i="10"/>
  <c r="K206" i="40"/>
  <c r="F10" i="34"/>
  <c r="V202" i="40"/>
  <c r="Z203" i="40"/>
  <c r="J11" i="34"/>
  <c r="F12" i="34"/>
  <c r="V204" i="40"/>
  <c r="J13" i="34"/>
  <c r="K9" i="29"/>
  <c r="AA201" i="40"/>
  <c r="AB205" i="40"/>
  <c r="L13" i="29"/>
  <c r="F15" i="29"/>
  <c r="V209" i="40"/>
  <c r="F17" i="29"/>
  <c r="C7" i="33"/>
  <c r="E8" i="33"/>
  <c r="I10" i="34"/>
  <c r="AA202" i="40"/>
  <c r="J200" i="40"/>
  <c r="K207" i="40"/>
  <c r="AQ206" i="40"/>
  <c r="M135" i="41"/>
  <c r="E143" i="41"/>
  <c r="G132" i="41"/>
  <c r="K144" i="41"/>
  <c r="E133" i="41"/>
  <c r="M133" i="41"/>
  <c r="M141" i="41"/>
  <c r="F148" i="41"/>
  <c r="J152" i="41"/>
  <c r="F156" i="41"/>
  <c r="L157" i="41"/>
  <c r="F154" i="41"/>
  <c r="F153" i="39"/>
  <c r="F182" i="39" s="1"/>
  <c r="F149" i="39"/>
  <c r="F10" i="2" s="1"/>
  <c r="F145" i="39"/>
  <c r="F6" i="2" s="1"/>
  <c r="F144" i="39"/>
  <c r="F5" i="2" s="1"/>
  <c r="F150" i="39"/>
  <c r="F179" i="39" s="1"/>
  <c r="O80" i="39"/>
  <c r="F85" i="39"/>
  <c r="F29" i="39"/>
  <c r="F15" i="39"/>
  <c r="O14" i="39"/>
  <c r="F146" i="39"/>
  <c r="F181" i="39"/>
  <c r="F5" i="31"/>
  <c r="C197" i="40"/>
  <c r="K127" i="39"/>
  <c r="H141" i="39"/>
  <c r="C164" i="39"/>
  <c r="C162" i="39"/>
  <c r="C9" i="32" s="1"/>
  <c r="O91" i="39"/>
  <c r="F50" i="28"/>
  <c r="F46" i="28"/>
  <c r="AW46" i="28"/>
  <c r="F38" i="28"/>
  <c r="H9" i="33"/>
  <c r="H201" i="40"/>
  <c r="G204" i="40"/>
  <c r="D9" i="32"/>
  <c r="D177" i="39"/>
  <c r="C27" i="36"/>
  <c r="D63" i="36" s="1"/>
  <c r="C23" i="33"/>
  <c r="D59" i="33" s="1"/>
  <c r="D11" i="32"/>
  <c r="D179" i="39"/>
  <c r="M14" i="32"/>
  <c r="C15" i="2"/>
  <c r="C30" i="2" s="1"/>
  <c r="C183" i="39"/>
  <c r="D13" i="32"/>
  <c r="D181" i="39"/>
  <c r="K12" i="32"/>
  <c r="K180" i="39"/>
  <c r="M6" i="33"/>
  <c r="D175" i="39"/>
  <c r="J5" i="31"/>
  <c r="H17" i="33"/>
  <c r="H209" i="40"/>
  <c r="AP206" i="40"/>
  <c r="AP208" i="40"/>
  <c r="J197" i="40"/>
  <c r="F207" i="40"/>
  <c r="K15" i="33"/>
  <c r="F215" i="40"/>
  <c r="X201" i="40"/>
  <c r="L12" i="33"/>
  <c r="M197" i="40"/>
  <c r="V208" i="40"/>
  <c r="AQ199" i="40"/>
  <c r="BB198" i="40"/>
  <c r="K16" i="33"/>
  <c r="D204" i="40"/>
  <c r="W199" i="40"/>
  <c r="F209" i="40"/>
  <c r="E12" i="34"/>
  <c r="AB198" i="40"/>
  <c r="H87" i="41"/>
  <c r="D91" i="41"/>
  <c r="J154" i="41"/>
  <c r="C141" i="39"/>
  <c r="K166" i="39"/>
  <c r="H166" i="39"/>
  <c r="L152" i="39"/>
  <c r="F151" i="39"/>
  <c r="F12" i="2" s="1"/>
  <c r="H150" i="39"/>
  <c r="G127" i="39"/>
  <c r="K152" i="39"/>
  <c r="C152" i="39"/>
  <c r="M151" i="39"/>
  <c r="E86" i="41"/>
  <c r="O38" i="39"/>
  <c r="M163" i="39"/>
  <c r="J159" i="39"/>
  <c r="I163" i="39"/>
  <c r="I10" i="32" s="1"/>
  <c r="E167" i="39"/>
  <c r="E165" i="39"/>
  <c r="E12" i="32" s="1"/>
  <c r="E179" i="39"/>
  <c r="E43" i="39"/>
  <c r="E11" i="2"/>
  <c r="E15" i="39"/>
  <c r="E161" i="39"/>
  <c r="E8" i="32" s="1"/>
  <c r="E152" i="39"/>
  <c r="E181" i="39" s="1"/>
  <c r="E148" i="39"/>
  <c r="E9" i="2" s="1"/>
  <c r="E163" i="39"/>
  <c r="O37" i="39"/>
  <c r="O39" i="39"/>
  <c r="E144" i="39"/>
  <c r="O7" i="39"/>
  <c r="E151" i="39"/>
  <c r="D12" i="2"/>
  <c r="J15" i="2"/>
  <c r="J12" i="2"/>
  <c r="C6" i="2"/>
  <c r="C15" i="10"/>
  <c r="C207" i="40"/>
  <c r="D12" i="32"/>
  <c r="J7" i="2"/>
  <c r="H10" i="2"/>
  <c r="K5" i="35"/>
  <c r="AQ197" i="40"/>
  <c r="BI204" i="40"/>
  <c r="M12" i="36"/>
  <c r="BE205" i="40"/>
  <c r="I13" i="36"/>
  <c r="E14" i="36"/>
  <c r="M14" i="36"/>
  <c r="BI206" i="40"/>
  <c r="BE207" i="40"/>
  <c r="E16" i="36"/>
  <c r="BA208" i="40"/>
  <c r="M16" i="36"/>
  <c r="D10" i="10"/>
  <c r="G17" i="33"/>
  <c r="X203" i="40"/>
  <c r="E17" i="30"/>
  <c r="F204" i="40"/>
  <c r="F12" i="10"/>
  <c r="J201" i="40"/>
  <c r="J9" i="10"/>
  <c r="G17" i="10"/>
  <c r="G209" i="40"/>
  <c r="H5" i="35"/>
  <c r="L203" i="40"/>
  <c r="L11" i="33"/>
  <c r="AZ197" i="40"/>
  <c r="K200" i="40"/>
  <c r="K8" i="10"/>
  <c r="G15" i="34"/>
  <c r="AA208" i="40"/>
  <c r="I9" i="30"/>
  <c r="AO201" i="40"/>
  <c r="AQ205" i="40"/>
  <c r="K13" i="30"/>
  <c r="K199" i="40"/>
  <c r="K7" i="10"/>
  <c r="E12" i="10"/>
  <c r="V200" i="40"/>
  <c r="C37" i="43"/>
  <c r="I7" i="29"/>
  <c r="Y199" i="40"/>
  <c r="AP198" i="40"/>
  <c r="F15" i="34"/>
  <c r="V207" i="40"/>
  <c r="J16" i="34"/>
  <c r="F17" i="34"/>
  <c r="X198" i="40"/>
  <c r="H6" i="29"/>
  <c r="E15" i="29"/>
  <c r="E7" i="35"/>
  <c r="BD207" i="40"/>
  <c r="H15" i="36"/>
  <c r="AO202" i="40"/>
  <c r="J13" i="31"/>
  <c r="J15" i="31"/>
  <c r="K7" i="34"/>
  <c r="L14" i="34"/>
  <c r="M10" i="29"/>
  <c r="AC202" i="40"/>
  <c r="AJ200" i="40"/>
  <c r="D8" i="30"/>
  <c r="D9" i="30"/>
  <c r="E13" i="30"/>
  <c r="AK205" i="40"/>
  <c r="G7" i="33"/>
  <c r="F10" i="33"/>
  <c r="L9" i="29"/>
  <c r="G12" i="36"/>
  <c r="BC204" i="40"/>
  <c r="E8" i="30"/>
  <c r="AM208" i="40"/>
  <c r="I14" i="33"/>
  <c r="K16" i="29"/>
  <c r="G15" i="35"/>
  <c r="AM207" i="40"/>
  <c r="J7" i="30"/>
  <c r="AP199" i="40"/>
  <c r="D12" i="30"/>
  <c r="E6" i="31"/>
  <c r="D8" i="29"/>
  <c r="T200" i="40"/>
  <c r="F10" i="35"/>
  <c r="AL202" i="40"/>
  <c r="I11" i="35"/>
  <c r="M12" i="35"/>
  <c r="AK199" i="40"/>
  <c r="E7" i="30"/>
  <c r="K12" i="30"/>
  <c r="AQ204" i="40"/>
  <c r="AO206" i="40"/>
  <c r="I14" i="30"/>
  <c r="AS207" i="40"/>
  <c r="M15" i="30"/>
  <c r="E11" i="34"/>
  <c r="T205" i="40"/>
  <c r="D13" i="34"/>
  <c r="K8" i="29"/>
  <c r="M11" i="29"/>
  <c r="AC203" i="40"/>
  <c r="H12" i="29"/>
  <c r="X204" i="40"/>
  <c r="J11" i="35"/>
  <c r="AP203" i="40"/>
  <c r="AP209" i="40"/>
  <c r="L205" i="40"/>
  <c r="C198" i="40"/>
  <c r="L6" i="29"/>
  <c r="AY199" i="40"/>
  <c r="E200" i="40"/>
  <c r="K11" i="29"/>
  <c r="G201" i="40"/>
  <c r="AA203" i="40"/>
  <c r="BB197" i="40"/>
  <c r="AL197" i="40"/>
  <c r="D14" i="34"/>
  <c r="N127" i="39"/>
  <c r="O78" i="35"/>
  <c r="O78" i="34"/>
  <c r="O78" i="36"/>
  <c r="AA78" i="10"/>
  <c r="F147" i="39"/>
  <c r="H145" i="39"/>
  <c r="K144" i="39"/>
  <c r="K173" i="39" s="1"/>
  <c r="I147" i="39"/>
  <c r="K146" i="39"/>
  <c r="M127" i="39"/>
  <c r="C160" i="39"/>
  <c r="F154" i="39"/>
  <c r="H153" i="39"/>
  <c r="J152" i="39"/>
  <c r="O110" i="39"/>
  <c r="I145" i="39"/>
  <c r="C144" i="39"/>
  <c r="M154" i="39"/>
  <c r="M15" i="2" s="1"/>
  <c r="E154" i="39"/>
  <c r="O41" i="39"/>
  <c r="J165" i="39"/>
  <c r="J12" i="32" s="1"/>
  <c r="I167" i="39"/>
  <c r="I159" i="39"/>
  <c r="G159" i="39"/>
  <c r="G6" i="32" s="1"/>
  <c r="O27" i="39"/>
  <c r="M146" i="39"/>
  <c r="G148" i="39"/>
  <c r="L146" i="39"/>
  <c r="E146" i="39"/>
  <c r="G145" i="39"/>
  <c r="L168" i="39"/>
  <c r="K141" i="39"/>
  <c r="O22" i="39"/>
  <c r="J147" i="39"/>
  <c r="L149" i="39"/>
  <c r="F148" i="39"/>
  <c r="H144" i="39"/>
  <c r="G158" i="39"/>
  <c r="BA171" i="40"/>
  <c r="O56" i="39"/>
  <c r="O95" i="39"/>
  <c r="C146" i="39"/>
  <c r="O52" i="39"/>
  <c r="L162" i="39"/>
  <c r="G162" i="39"/>
  <c r="G151" i="39"/>
  <c r="I150" i="39"/>
  <c r="K149" i="39"/>
  <c r="C149" i="39"/>
  <c r="E47" i="28"/>
  <c r="AW50" i="28"/>
  <c r="E43" i="28"/>
  <c r="E42" i="28"/>
  <c r="AW42" i="28"/>
  <c r="BA97" i="40"/>
  <c r="E91" i="41"/>
  <c r="BK91" i="40"/>
  <c r="E97" i="40"/>
  <c r="E94" i="41"/>
  <c r="E174" i="40"/>
  <c r="E166" i="40"/>
  <c r="E16" i="10"/>
  <c r="E14" i="29"/>
  <c r="E13" i="29"/>
  <c r="U97" i="40"/>
  <c r="U169" i="40"/>
  <c r="E89" i="41"/>
  <c r="E204" i="40"/>
  <c r="G55" i="10"/>
  <c r="H55" i="10"/>
  <c r="E208" i="40"/>
  <c r="I55" i="10"/>
  <c r="E20" i="41"/>
  <c r="E164" i="40"/>
  <c r="E33" i="40"/>
  <c r="E172" i="40"/>
  <c r="E28" i="41"/>
  <c r="L199" i="40"/>
  <c r="L7" i="10"/>
  <c r="K6" i="33"/>
  <c r="K198" i="40"/>
  <c r="K13" i="33"/>
  <c r="K205" i="40"/>
  <c r="I5" i="30"/>
  <c r="AO197" i="40"/>
  <c r="H14" i="10"/>
  <c r="H208" i="40"/>
  <c r="H16" i="10"/>
  <c r="AN199" i="40"/>
  <c r="E16" i="35"/>
  <c r="AK208" i="40"/>
  <c r="M16" i="35"/>
  <c r="I17" i="35"/>
  <c r="AO209" i="40"/>
  <c r="E6" i="36"/>
  <c r="M16" i="30"/>
  <c r="AS208" i="40"/>
  <c r="C23" i="10"/>
  <c r="D59" i="10" s="1"/>
  <c r="I5" i="36"/>
  <c r="G198" i="40"/>
  <c r="F12" i="33"/>
  <c r="H7" i="33"/>
  <c r="C7" i="29"/>
  <c r="C61" i="29" s="1"/>
  <c r="C143" i="31"/>
  <c r="J5" i="34"/>
  <c r="J6" i="33"/>
  <c r="U198" i="40"/>
  <c r="E6" i="35"/>
  <c r="AK198" i="40"/>
  <c r="AP207" i="40"/>
  <c r="J15" i="35"/>
  <c r="J5" i="29"/>
  <c r="Z197" i="40"/>
  <c r="K9" i="10"/>
  <c r="C175" i="41"/>
  <c r="BF214" i="40"/>
  <c r="D207" i="40"/>
  <c r="D15" i="10"/>
  <c r="C15" i="30"/>
  <c r="AI203" i="40"/>
  <c r="C8" i="30"/>
  <c r="C62" i="30" s="1"/>
  <c r="AI200" i="40"/>
  <c r="C11" i="35"/>
  <c r="C65" i="35" s="1"/>
  <c r="D15" i="34"/>
  <c r="K15" i="34"/>
  <c r="D15" i="29"/>
  <c r="T207" i="40"/>
  <c r="T209" i="40"/>
  <c r="D17" i="29"/>
  <c r="Y209" i="40"/>
  <c r="I17" i="29"/>
  <c r="G12" i="33"/>
  <c r="M17" i="33"/>
  <c r="E5" i="34"/>
  <c r="AY198" i="40"/>
  <c r="Z206" i="40"/>
  <c r="AB207" i="40"/>
  <c r="D17" i="34"/>
  <c r="K17" i="34"/>
  <c r="AA209" i="40"/>
  <c r="J13" i="29"/>
  <c r="Z205" i="40"/>
  <c r="T206" i="40"/>
  <c r="D14" i="29"/>
  <c r="I14" i="29"/>
  <c r="Y206" i="40"/>
  <c r="J16" i="29"/>
  <c r="D15" i="33"/>
  <c r="S208" i="40"/>
  <c r="C16" i="34"/>
  <c r="C70" i="34" s="1"/>
  <c r="E12" i="29"/>
  <c r="U204" i="40"/>
  <c r="G6" i="33"/>
  <c r="L5" i="33"/>
  <c r="L197" i="40"/>
  <c r="C16" i="31"/>
  <c r="C70" i="31" s="1"/>
  <c r="AY208" i="40"/>
  <c r="AS214" i="40"/>
  <c r="AN197" i="40"/>
  <c r="L8" i="29"/>
  <c r="AB200" i="40"/>
  <c r="G6" i="31"/>
  <c r="M203" i="40"/>
  <c r="I16" i="34"/>
  <c r="G8" i="29"/>
  <c r="H9" i="34"/>
  <c r="W204" i="40"/>
  <c r="L13" i="35"/>
  <c r="M208" i="40"/>
  <c r="F8" i="34"/>
  <c r="M11" i="34"/>
  <c r="H12" i="34"/>
  <c r="M10" i="35"/>
  <c r="D7" i="34"/>
  <c r="E7" i="34"/>
  <c r="G10" i="35"/>
  <c r="G9" i="36"/>
  <c r="J13" i="36"/>
  <c r="F14" i="36"/>
  <c r="I15" i="36"/>
  <c r="J6" i="34"/>
  <c r="F7" i="34"/>
  <c r="L6" i="36"/>
  <c r="S65" i="28" l="1"/>
  <c r="F4" i="32"/>
  <c r="F4" i="31"/>
  <c r="F4" i="30"/>
  <c r="F4" i="29"/>
  <c r="F4" i="43"/>
  <c r="F4" i="36"/>
  <c r="F4" i="35"/>
  <c r="F4" i="34"/>
  <c r="F4" i="33"/>
  <c r="F4" i="10"/>
  <c r="F77" i="2"/>
  <c r="F65" i="2"/>
  <c r="F49" i="2"/>
  <c r="F34" i="2"/>
  <c r="F19" i="2"/>
  <c r="H5" i="28"/>
  <c r="G4" i="2"/>
  <c r="G13" i="28"/>
  <c r="G21" i="28"/>
  <c r="G34" i="28" s="1"/>
  <c r="AA65" i="28"/>
  <c r="E67" i="28"/>
  <c r="E75" i="28" s="1"/>
  <c r="E87" i="28"/>
  <c r="E95" i="28" s="1"/>
  <c r="E103" i="28" s="1"/>
  <c r="Q2" i="43"/>
  <c r="P80" i="43"/>
  <c r="C173" i="35"/>
  <c r="J35" i="32"/>
  <c r="I46" i="32"/>
  <c r="T35" i="2"/>
  <c r="K36" i="2"/>
  <c r="J46" i="2"/>
  <c r="C168" i="30"/>
  <c r="AP197" i="40"/>
  <c r="S205" i="40"/>
  <c r="C190" i="41"/>
  <c r="C146" i="31"/>
  <c r="D59" i="29"/>
  <c r="BB201" i="40"/>
  <c r="F188" i="41"/>
  <c r="C173" i="29"/>
  <c r="C168" i="41"/>
  <c r="K183" i="39"/>
  <c r="C171" i="30"/>
  <c r="C145" i="36"/>
  <c r="C150" i="36"/>
  <c r="L55" i="35"/>
  <c r="I209" i="40"/>
  <c r="H178" i="39"/>
  <c r="BG215" i="40"/>
  <c r="AP215" i="40"/>
  <c r="G5" i="29"/>
  <c r="Z215" i="40"/>
  <c r="AI215" i="40"/>
  <c r="AJ207" i="40"/>
  <c r="D69" i="31"/>
  <c r="AB215" i="40"/>
  <c r="C204" i="40"/>
  <c r="G9" i="31"/>
  <c r="C153" i="36"/>
  <c r="C177" i="40"/>
  <c r="D190" i="41"/>
  <c r="O84" i="40"/>
  <c r="L190" i="41"/>
  <c r="C53" i="2"/>
  <c r="F190" i="41"/>
  <c r="F177" i="40"/>
  <c r="G184" i="41"/>
  <c r="BE201" i="40"/>
  <c r="C201" i="41"/>
  <c r="C155" i="31"/>
  <c r="O86" i="40"/>
  <c r="M201" i="40"/>
  <c r="O30" i="40"/>
  <c r="C154" i="29"/>
  <c r="AM206" i="40"/>
  <c r="E182" i="41"/>
  <c r="I202" i="40"/>
  <c r="E198" i="40"/>
  <c r="AM198" i="40"/>
  <c r="AK201" i="40"/>
  <c r="BE200" i="40"/>
  <c r="AJ215" i="40"/>
  <c r="AP193" i="40"/>
  <c r="J175" i="39"/>
  <c r="W200" i="40"/>
  <c r="F193" i="40"/>
  <c r="V203" i="40"/>
  <c r="U200" i="40"/>
  <c r="C149" i="36"/>
  <c r="J5" i="35"/>
  <c r="C168" i="36"/>
  <c r="D206" i="40"/>
  <c r="J192" i="41"/>
  <c r="F200" i="40"/>
  <c r="M182" i="41"/>
  <c r="K204" i="40"/>
  <c r="D65" i="34"/>
  <c r="H37" i="43"/>
  <c r="H78" i="43" s="1"/>
  <c r="AR199" i="40"/>
  <c r="AJ204" i="40"/>
  <c r="W208" i="40"/>
  <c r="K176" i="39"/>
  <c r="M173" i="39"/>
  <c r="O64" i="40"/>
  <c r="K15" i="35"/>
  <c r="K19" i="35" s="1"/>
  <c r="K79" i="28" s="1"/>
  <c r="G176" i="39"/>
  <c r="D71" i="29"/>
  <c r="L182" i="41"/>
  <c r="L201" i="40"/>
  <c r="C152" i="31"/>
  <c r="C155" i="29"/>
  <c r="C172" i="36"/>
  <c r="AC209" i="40"/>
  <c r="AS201" i="40"/>
  <c r="L182" i="39"/>
  <c r="T215" i="40"/>
  <c r="D69" i="33"/>
  <c r="G189" i="41"/>
  <c r="D201" i="40"/>
  <c r="C172" i="31"/>
  <c r="AS204" i="40"/>
  <c r="BF198" i="40"/>
  <c r="L7" i="30"/>
  <c r="C148" i="34"/>
  <c r="C59" i="32"/>
  <c r="L19" i="43"/>
  <c r="L77" i="43" s="1"/>
  <c r="V5" i="47"/>
  <c r="F51" i="28"/>
  <c r="F54" i="28" s="1"/>
  <c r="N13" i="32"/>
  <c r="K55" i="43"/>
  <c r="K79" i="43" s="1"/>
  <c r="AC199" i="40"/>
  <c r="AM215" i="40"/>
  <c r="F37" i="43"/>
  <c r="F78" i="43" s="1"/>
  <c r="K12" i="10"/>
  <c r="D185" i="41"/>
  <c r="D183" i="41"/>
  <c r="M198" i="40"/>
  <c r="L215" i="40"/>
  <c r="BF206" i="40"/>
  <c r="G7" i="31"/>
  <c r="D70" i="35"/>
  <c r="AU89" i="40"/>
  <c r="AI199" i="40"/>
  <c r="C180" i="41"/>
  <c r="H17" i="35"/>
  <c r="H19" i="35" s="1"/>
  <c r="H79" i="28" s="1"/>
  <c r="X208" i="40"/>
  <c r="U207" i="40"/>
  <c r="AJ205" i="40"/>
  <c r="BK95" i="40"/>
  <c r="W215" i="40"/>
  <c r="M174" i="39"/>
  <c r="L9" i="33"/>
  <c r="L19" i="33" s="1"/>
  <c r="L77" i="28" s="1"/>
  <c r="D10" i="36"/>
  <c r="D19" i="36" s="1"/>
  <c r="D80" i="28" s="1"/>
  <c r="E188" i="41"/>
  <c r="H73" i="43"/>
  <c r="H80" i="43" s="1"/>
  <c r="AY177" i="40"/>
  <c r="Y203" i="40"/>
  <c r="I183" i="39"/>
  <c r="E187" i="41"/>
  <c r="M215" i="40"/>
  <c r="J215" i="40"/>
  <c r="H55" i="43"/>
  <c r="H79" i="43" s="1"/>
  <c r="L37" i="43"/>
  <c r="L78" i="43" s="1"/>
  <c r="G208" i="40"/>
  <c r="D184" i="41"/>
  <c r="AY215" i="40"/>
  <c r="E19" i="43"/>
  <c r="E77" i="43" s="1"/>
  <c r="C151" i="34"/>
  <c r="C170" i="34"/>
  <c r="C165" i="31"/>
  <c r="D6" i="32"/>
  <c r="C174" i="39"/>
  <c r="C143" i="34"/>
  <c r="M55" i="35"/>
  <c r="K55" i="35"/>
  <c r="J191" i="41"/>
  <c r="N9" i="32"/>
  <c r="O55" i="35"/>
  <c r="BD215" i="40"/>
  <c r="D59" i="31"/>
  <c r="BE193" i="40"/>
  <c r="N10" i="32"/>
  <c r="D64" i="34"/>
  <c r="H180" i="39"/>
  <c r="J186" i="41"/>
  <c r="N55" i="35"/>
  <c r="V213" i="40"/>
  <c r="C67" i="34"/>
  <c r="D67" i="34"/>
  <c r="M182" i="39"/>
  <c r="I55" i="35"/>
  <c r="AB177" i="40"/>
  <c r="J19" i="43"/>
  <c r="J77" i="43" s="1"/>
  <c r="D174" i="41"/>
  <c r="BB204" i="40"/>
  <c r="D55" i="32"/>
  <c r="C163" i="36"/>
  <c r="C143" i="29"/>
  <c r="G8" i="2"/>
  <c r="J55" i="35"/>
  <c r="O60" i="40"/>
  <c r="C57" i="2"/>
  <c r="E190" i="41"/>
  <c r="O26" i="40"/>
  <c r="J37" i="43"/>
  <c r="J78" i="43" s="1"/>
  <c r="C174" i="36"/>
  <c r="L8" i="36"/>
  <c r="H204" i="40"/>
  <c r="X206" i="40"/>
  <c r="F187" i="41"/>
  <c r="D200" i="40"/>
  <c r="Z202" i="40"/>
  <c r="AQ200" i="40"/>
  <c r="BF177" i="40"/>
  <c r="O154" i="39"/>
  <c r="AA199" i="40"/>
  <c r="F12" i="31"/>
  <c r="BI193" i="40"/>
  <c r="AA207" i="40"/>
  <c r="V198" i="40"/>
  <c r="AO200" i="40"/>
  <c r="AC207" i="40"/>
  <c r="T202" i="40"/>
  <c r="D60" i="33"/>
  <c r="C173" i="30"/>
  <c r="AO193" i="40"/>
  <c r="AS215" i="40"/>
  <c r="AQ202" i="40"/>
  <c r="AS202" i="40"/>
  <c r="I11" i="36"/>
  <c r="I19" i="36" s="1"/>
  <c r="I80" i="28" s="1"/>
  <c r="D70" i="30"/>
  <c r="AQ215" i="40"/>
  <c r="S215" i="40"/>
  <c r="BH202" i="40"/>
  <c r="N14" i="2"/>
  <c r="Z199" i="40"/>
  <c r="L174" i="39"/>
  <c r="L183" i="41"/>
  <c r="BA205" i="40"/>
  <c r="BB177" i="40"/>
  <c r="BC215" i="40"/>
  <c r="H15" i="33"/>
  <c r="H19" i="33" s="1"/>
  <c r="H77" i="28" s="1"/>
  <c r="D169" i="39"/>
  <c r="D184" i="39" s="1"/>
  <c r="AL199" i="40"/>
  <c r="I189" i="41"/>
  <c r="BI205" i="40"/>
  <c r="AL201" i="40"/>
  <c r="G19" i="43"/>
  <c r="G77" i="43" s="1"/>
  <c r="H19" i="43"/>
  <c r="H77" i="43" s="1"/>
  <c r="M161" i="41"/>
  <c r="X215" i="40"/>
  <c r="H113" i="41"/>
  <c r="J183" i="41"/>
  <c r="D19" i="43"/>
  <c r="D77" i="43" s="1"/>
  <c r="D82" i="43" s="1"/>
  <c r="J73" i="43"/>
  <c r="J80" i="43" s="1"/>
  <c r="AM205" i="40"/>
  <c r="Y204" i="40"/>
  <c r="U193" i="40"/>
  <c r="K37" i="43"/>
  <c r="K78" i="43" s="1"/>
  <c r="Y215" i="40"/>
  <c r="L213" i="40"/>
  <c r="V215" i="40"/>
  <c r="AA215" i="40"/>
  <c r="L174" i="41"/>
  <c r="BI199" i="40"/>
  <c r="J14" i="32"/>
  <c r="J182" i="39"/>
  <c r="AU28" i="40"/>
  <c r="AM197" i="40"/>
  <c r="G5" i="35"/>
  <c r="G19" i="35" s="1"/>
  <c r="G79" i="28" s="1"/>
  <c r="I17" i="31"/>
  <c r="BE209" i="40"/>
  <c r="K13" i="34"/>
  <c r="K19" i="34" s="1"/>
  <c r="K78" i="28" s="1"/>
  <c r="AA193" i="40"/>
  <c r="Z209" i="40"/>
  <c r="AO203" i="40"/>
  <c r="I11" i="30"/>
  <c r="U201" i="40"/>
  <c r="E9" i="29"/>
  <c r="G200" i="40"/>
  <c r="G8" i="33"/>
  <c r="C152" i="36"/>
  <c r="C171" i="36"/>
  <c r="C163" i="35"/>
  <c r="C144" i="35"/>
  <c r="C164" i="31"/>
  <c r="C145" i="31"/>
  <c r="C148" i="29"/>
  <c r="C167" i="29"/>
  <c r="C165" i="29"/>
  <c r="C146" i="29"/>
  <c r="H186" i="41"/>
  <c r="K10" i="36"/>
  <c r="K19" i="36" s="1"/>
  <c r="K80" i="28" s="1"/>
  <c r="BG202" i="40"/>
  <c r="F6" i="35"/>
  <c r="AL198" i="40"/>
  <c r="J15" i="34"/>
  <c r="J19" i="34" s="1"/>
  <c r="J78" i="28" s="1"/>
  <c r="Z207" i="40"/>
  <c r="K17" i="33"/>
  <c r="K209" i="40"/>
  <c r="G205" i="40"/>
  <c r="G13" i="33"/>
  <c r="E11" i="33"/>
  <c r="E203" i="40"/>
  <c r="G5" i="33"/>
  <c r="G193" i="40"/>
  <c r="L6" i="30"/>
  <c r="AR198" i="40"/>
  <c r="J8" i="29"/>
  <c r="J19" i="29" s="1"/>
  <c r="Z200" i="40"/>
  <c r="G9" i="34"/>
  <c r="W201" i="40"/>
  <c r="W193" i="40"/>
  <c r="AJ206" i="40"/>
  <c r="M12" i="29"/>
  <c r="AC204" i="40"/>
  <c r="AA205" i="40"/>
  <c r="O52" i="40"/>
  <c r="D213" i="40"/>
  <c r="E14" i="31"/>
  <c r="BA206" i="40"/>
  <c r="BA177" i="40"/>
  <c r="K11" i="31"/>
  <c r="BG203" i="40"/>
  <c r="L16" i="36"/>
  <c r="BH208" i="40"/>
  <c r="U177" i="40"/>
  <c r="O12" i="40"/>
  <c r="E193" i="40"/>
  <c r="BD205" i="40"/>
  <c r="BA193" i="40"/>
  <c r="K9" i="33"/>
  <c r="W207" i="40"/>
  <c r="AK209" i="40"/>
  <c r="D64" i="10"/>
  <c r="E166" i="41"/>
  <c r="D67" i="30"/>
  <c r="H176" i="39"/>
  <c r="I186" i="41"/>
  <c r="D55" i="43"/>
  <c r="D79" i="43" s="1"/>
  <c r="C57" i="32"/>
  <c r="H169" i="39"/>
  <c r="AZ193" i="40"/>
  <c r="I10" i="33"/>
  <c r="L180" i="39"/>
  <c r="AY205" i="40"/>
  <c r="J199" i="40"/>
  <c r="M179" i="39"/>
  <c r="L188" i="41"/>
  <c r="C180" i="39"/>
  <c r="L209" i="40"/>
  <c r="C188" i="41"/>
  <c r="C65" i="41"/>
  <c r="L10" i="34"/>
  <c r="O161" i="39"/>
  <c r="E182" i="39"/>
  <c r="AC201" i="40"/>
  <c r="I73" i="43"/>
  <c r="I80" i="43" s="1"/>
  <c r="D68" i="31"/>
  <c r="BF215" i="40"/>
  <c r="BA215" i="40"/>
  <c r="D177" i="40"/>
  <c r="M14" i="10"/>
  <c r="M19" i="10" s="1"/>
  <c r="W202" i="40"/>
  <c r="D66" i="36"/>
  <c r="AZ200" i="40"/>
  <c r="AI207" i="40"/>
  <c r="K182" i="39"/>
  <c r="AZ215" i="40"/>
  <c r="J55" i="43"/>
  <c r="J79" i="43" s="1"/>
  <c r="N47" i="41"/>
  <c r="AS177" i="40"/>
  <c r="D62" i="29"/>
  <c r="D57" i="32"/>
  <c r="AM203" i="40"/>
  <c r="M176" i="39"/>
  <c r="D187" i="41"/>
  <c r="L189" i="41"/>
  <c r="F192" i="41"/>
  <c r="C170" i="30"/>
  <c r="G37" i="43"/>
  <c r="G78" i="43" s="1"/>
  <c r="C19" i="10"/>
  <c r="C69" i="28" s="1"/>
  <c r="H187" i="41"/>
  <c r="D61" i="31"/>
  <c r="E14" i="32"/>
  <c r="AO207" i="40"/>
  <c r="I215" i="40"/>
  <c r="AL213" i="40"/>
  <c r="T213" i="40"/>
  <c r="C149" i="31"/>
  <c r="U209" i="40"/>
  <c r="C215" i="40"/>
  <c r="L164" i="41"/>
  <c r="C170" i="41"/>
  <c r="C204" i="41" s="1"/>
  <c r="E37" i="43"/>
  <c r="E78" i="43" s="1"/>
  <c r="AN177" i="40"/>
  <c r="D191" i="41"/>
  <c r="K180" i="41"/>
  <c r="D65" i="31"/>
  <c r="M37" i="43"/>
  <c r="M78" i="43" s="1"/>
  <c r="N151" i="41"/>
  <c r="O151" i="41" s="1"/>
  <c r="K12" i="31"/>
  <c r="AO215" i="40"/>
  <c r="C187" i="41"/>
  <c r="D37" i="43"/>
  <c r="D78" i="43" s="1"/>
  <c r="AK203" i="40"/>
  <c r="C163" i="31"/>
  <c r="AR177" i="40"/>
  <c r="N39" i="41"/>
  <c r="D59" i="34"/>
  <c r="BF200" i="40"/>
  <c r="BK87" i="40"/>
  <c r="N36" i="41"/>
  <c r="F176" i="41"/>
  <c r="AC215" i="40"/>
  <c r="G73" i="43"/>
  <c r="G80" i="43" s="1"/>
  <c r="J81" i="41"/>
  <c r="J164" i="41"/>
  <c r="C169" i="41"/>
  <c r="H215" i="40"/>
  <c r="Y213" i="40"/>
  <c r="M73" i="43"/>
  <c r="M80" i="43" s="1"/>
  <c r="C172" i="41"/>
  <c r="Y205" i="40"/>
  <c r="N141" i="39"/>
  <c r="O141" i="39" s="1"/>
  <c r="AY213" i="40"/>
  <c r="F55" i="43"/>
  <c r="F79" i="43" s="1"/>
  <c r="BC198" i="40"/>
  <c r="L206" i="40"/>
  <c r="D60" i="36"/>
  <c r="L172" i="41"/>
  <c r="AK204" i="40"/>
  <c r="Y177" i="40"/>
  <c r="F213" i="40"/>
  <c r="T177" i="40"/>
  <c r="C144" i="31"/>
  <c r="G186" i="41"/>
  <c r="AL209" i="40"/>
  <c r="M19" i="43"/>
  <c r="M77" i="43" s="1"/>
  <c r="N104" i="41"/>
  <c r="J170" i="41"/>
  <c r="J204" i="41" s="1"/>
  <c r="N152" i="41"/>
  <c r="N24" i="41"/>
  <c r="W203" i="40"/>
  <c r="AK193" i="40"/>
  <c r="AK177" i="40"/>
  <c r="S177" i="40"/>
  <c r="AN215" i="40"/>
  <c r="I9" i="33"/>
  <c r="BG197" i="40"/>
  <c r="BH215" i="40"/>
  <c r="C150" i="29"/>
  <c r="F169" i="39"/>
  <c r="N149" i="41"/>
  <c r="K193" i="40"/>
  <c r="D182" i="41"/>
  <c r="O48" i="40"/>
  <c r="O90" i="40"/>
  <c r="K202" i="40"/>
  <c r="I55" i="43"/>
  <c r="I79" i="43" s="1"/>
  <c r="I13" i="29"/>
  <c r="BA213" i="40"/>
  <c r="I5" i="29"/>
  <c r="AY193" i="40"/>
  <c r="M187" i="41"/>
  <c r="M166" i="41"/>
  <c r="D164" i="41"/>
  <c r="C174" i="34"/>
  <c r="D9" i="31"/>
  <c r="AJ193" i="40"/>
  <c r="K12" i="29"/>
  <c r="K19" i="29" s="1"/>
  <c r="K70" i="28" s="1"/>
  <c r="I208" i="40"/>
  <c r="V177" i="40"/>
  <c r="V206" i="40"/>
  <c r="BF193" i="40"/>
  <c r="I181" i="41"/>
  <c r="C182" i="39"/>
  <c r="G177" i="40"/>
  <c r="BG193" i="40"/>
  <c r="W209" i="40"/>
  <c r="D71" i="34"/>
  <c r="AJ177" i="40"/>
  <c r="D49" i="41"/>
  <c r="N28" i="41"/>
  <c r="E176" i="41"/>
  <c r="BI215" i="40"/>
  <c r="D66" i="29"/>
  <c r="H202" i="40"/>
  <c r="G207" i="40"/>
  <c r="F174" i="39"/>
  <c r="D15" i="30"/>
  <c r="D19" i="30" s="1"/>
  <c r="AB204" i="40"/>
  <c r="D209" i="40"/>
  <c r="K185" i="41"/>
  <c r="BG177" i="40"/>
  <c r="J207" i="40"/>
  <c r="AN193" i="40"/>
  <c r="F73" i="43"/>
  <c r="F80" i="43" s="1"/>
  <c r="BI177" i="40"/>
  <c r="C169" i="35"/>
  <c r="E55" i="43"/>
  <c r="E79" i="43" s="1"/>
  <c r="K73" i="43"/>
  <c r="K80" i="43" s="1"/>
  <c r="M55" i="43"/>
  <c r="M79" i="43" s="1"/>
  <c r="S199" i="40"/>
  <c r="N72" i="41"/>
  <c r="G59" i="28"/>
  <c r="AG34" i="28"/>
  <c r="D54" i="28"/>
  <c r="C177" i="39"/>
  <c r="C176" i="39"/>
  <c r="J178" i="39"/>
  <c r="C55" i="32"/>
  <c r="K177" i="39"/>
  <c r="L176" i="39"/>
  <c r="I177" i="39"/>
  <c r="M181" i="39"/>
  <c r="C59" i="2"/>
  <c r="N15" i="39"/>
  <c r="O15" i="39" s="1"/>
  <c r="N11" i="32"/>
  <c r="N7" i="32"/>
  <c r="C53" i="32"/>
  <c r="N54" i="28"/>
  <c r="H52" i="28"/>
  <c r="X5" i="47"/>
  <c r="BI213" i="40"/>
  <c r="C129" i="41"/>
  <c r="T203" i="40"/>
  <c r="AC177" i="40"/>
  <c r="O22" i="40"/>
  <c r="L73" i="43"/>
  <c r="L80" i="43" s="1"/>
  <c r="D61" i="36"/>
  <c r="AB193" i="40"/>
  <c r="K213" i="40"/>
  <c r="C166" i="41"/>
  <c r="C200" i="41" s="1"/>
  <c r="C81" i="41"/>
  <c r="J177" i="39"/>
  <c r="M177" i="40"/>
  <c r="M210" i="40" s="1"/>
  <c r="F14" i="35"/>
  <c r="K145" i="41"/>
  <c r="G182" i="41"/>
  <c r="K183" i="41"/>
  <c r="K175" i="41"/>
  <c r="AO198" i="40"/>
  <c r="D171" i="41"/>
  <c r="K188" i="41"/>
  <c r="I37" i="43"/>
  <c r="I78" i="43" s="1"/>
  <c r="E73" i="43"/>
  <c r="E80" i="43" s="1"/>
  <c r="AQ201" i="40"/>
  <c r="AA198" i="40"/>
  <c r="L175" i="41"/>
  <c r="L161" i="41"/>
  <c r="G113" i="41"/>
  <c r="I165" i="41"/>
  <c r="L167" i="41"/>
  <c r="D68" i="30"/>
  <c r="C161" i="41"/>
  <c r="J188" i="41"/>
  <c r="D68" i="36"/>
  <c r="G181" i="41"/>
  <c r="U215" i="40"/>
  <c r="L55" i="43"/>
  <c r="L79" i="43" s="1"/>
  <c r="D169" i="41"/>
  <c r="M190" i="41"/>
  <c r="D182" i="39"/>
  <c r="Q41" i="35"/>
  <c r="P55" i="35"/>
  <c r="E167" i="41"/>
  <c r="E168" i="41"/>
  <c r="O28" i="40"/>
  <c r="O94" i="40"/>
  <c r="AQ177" i="40"/>
  <c r="AP177" i="40"/>
  <c r="AL193" i="40"/>
  <c r="V193" i="40"/>
  <c r="AK202" i="40"/>
  <c r="G17" i="34"/>
  <c r="I180" i="39"/>
  <c r="D71" i="10"/>
  <c r="L177" i="40"/>
  <c r="U199" i="40"/>
  <c r="F167" i="41"/>
  <c r="AQ209" i="40"/>
  <c r="G183" i="39"/>
  <c r="I81" i="41"/>
  <c r="D166" i="41"/>
  <c r="D175" i="41"/>
  <c r="D167" i="41"/>
  <c r="F184" i="41"/>
  <c r="L166" i="41"/>
  <c r="L200" i="41" s="1"/>
  <c r="AC200" i="40"/>
  <c r="AR213" i="40"/>
  <c r="BG213" i="40"/>
  <c r="AQ213" i="40"/>
  <c r="F15" i="35"/>
  <c r="G168" i="41"/>
  <c r="C145" i="41"/>
  <c r="C174" i="41"/>
  <c r="C208" i="41" s="1"/>
  <c r="AE28" i="40"/>
  <c r="L129" i="41"/>
  <c r="L97" i="41"/>
  <c r="J198" i="40"/>
  <c r="AK213" i="40"/>
  <c r="C171" i="41"/>
  <c r="C213" i="40"/>
  <c r="AQ208" i="40"/>
  <c r="M174" i="41"/>
  <c r="K215" i="40"/>
  <c r="C113" i="41"/>
  <c r="D71" i="33"/>
  <c r="I213" i="40"/>
  <c r="AK215" i="40"/>
  <c r="AM193" i="40"/>
  <c r="F113" i="41"/>
  <c r="E65" i="41"/>
  <c r="I182" i="41"/>
  <c r="K189" i="41"/>
  <c r="D73" i="43"/>
  <c r="D80" i="43" s="1"/>
  <c r="D85" i="43" s="1"/>
  <c r="AL207" i="40"/>
  <c r="C97" i="41"/>
  <c r="M177" i="39"/>
  <c r="D53" i="2"/>
  <c r="F178" i="39"/>
  <c r="E174" i="39"/>
  <c r="K174" i="39"/>
  <c r="D59" i="32"/>
  <c r="N50" i="28"/>
  <c r="AC5" i="47"/>
  <c r="M52" i="28"/>
  <c r="M54" i="28" s="1"/>
  <c r="M50" i="28"/>
  <c r="M171" i="41"/>
  <c r="M164" i="41"/>
  <c r="M213" i="40"/>
  <c r="C29" i="33"/>
  <c r="D65" i="33" s="1"/>
  <c r="C65" i="33"/>
  <c r="C28" i="31"/>
  <c r="C64" i="31"/>
  <c r="C29" i="10"/>
  <c r="D65" i="10" s="1"/>
  <c r="C65" i="10"/>
  <c r="C28" i="30"/>
  <c r="C64" i="30"/>
  <c r="C28" i="36"/>
  <c r="C64" i="36"/>
  <c r="C33" i="29"/>
  <c r="D69" i="29" s="1"/>
  <c r="C69" i="29"/>
  <c r="D16" i="2"/>
  <c r="D68" i="28" s="1"/>
  <c r="D57" i="2"/>
  <c r="AR193" i="40"/>
  <c r="D66" i="35"/>
  <c r="L208" i="40"/>
  <c r="C154" i="36"/>
  <c r="D61" i="30"/>
  <c r="AR206" i="40"/>
  <c r="C24" i="30"/>
  <c r="C144" i="30" s="1"/>
  <c r="C60" i="30"/>
  <c r="I175" i="39"/>
  <c r="F182" i="41"/>
  <c r="H181" i="41"/>
  <c r="D65" i="30"/>
  <c r="BG205" i="40"/>
  <c r="C32" i="29"/>
  <c r="D68" i="29" s="1"/>
  <c r="C68" i="29"/>
  <c r="C185" i="41"/>
  <c r="C27" i="33"/>
  <c r="C63" i="33"/>
  <c r="C33" i="34"/>
  <c r="D69" i="34" s="1"/>
  <c r="C69" i="34"/>
  <c r="D70" i="36"/>
  <c r="L193" i="40"/>
  <c r="Z193" i="40"/>
  <c r="D81" i="41"/>
  <c r="AA206" i="40"/>
  <c r="L198" i="40"/>
  <c r="AQ193" i="40"/>
  <c r="C33" i="10"/>
  <c r="D69" i="10" s="1"/>
  <c r="C69" i="10"/>
  <c r="C21" i="2"/>
  <c r="D51" i="2" s="1"/>
  <c r="C51" i="2"/>
  <c r="C24" i="2"/>
  <c r="D54" i="2" s="1"/>
  <c r="C54" i="2"/>
  <c r="AA177" i="40"/>
  <c r="AJ198" i="40"/>
  <c r="Y197" i="40"/>
  <c r="AN203" i="40"/>
  <c r="I192" i="41"/>
  <c r="J172" i="41"/>
  <c r="T204" i="40"/>
  <c r="AI202" i="40"/>
  <c r="K13" i="31"/>
  <c r="C35" i="35"/>
  <c r="C71" i="35"/>
  <c r="BA207" i="40"/>
  <c r="C25" i="34"/>
  <c r="D61" i="34" s="1"/>
  <c r="C61" i="34"/>
  <c r="C30" i="10"/>
  <c r="D66" i="10" s="1"/>
  <c r="C66" i="10"/>
  <c r="D71" i="36"/>
  <c r="K192" i="41"/>
  <c r="F168" i="41"/>
  <c r="Z177" i="40"/>
  <c r="D58" i="32"/>
  <c r="C24" i="32"/>
  <c r="D54" i="32" s="1"/>
  <c r="C54" i="32"/>
  <c r="C25" i="33"/>
  <c r="D61" i="33" s="1"/>
  <c r="C61" i="33"/>
  <c r="D6" i="35"/>
  <c r="D60" i="35" s="1"/>
  <c r="C27" i="29"/>
  <c r="D63" i="29" s="1"/>
  <c r="C63" i="29"/>
  <c r="H182" i="41"/>
  <c r="J177" i="40"/>
  <c r="M185" i="41"/>
  <c r="J180" i="41"/>
  <c r="I167" i="41"/>
  <c r="C26" i="33"/>
  <c r="D62" i="33" s="1"/>
  <c r="C62" i="33"/>
  <c r="C28" i="35"/>
  <c r="C148" i="35" s="1"/>
  <c r="C64" i="35"/>
  <c r="BA199" i="40"/>
  <c r="E7" i="31"/>
  <c r="C164" i="41"/>
  <c r="F19" i="36"/>
  <c r="F80" i="28" s="1"/>
  <c r="N156" i="41"/>
  <c r="O159" i="39"/>
  <c r="C164" i="30"/>
  <c r="J173" i="39"/>
  <c r="F16" i="32"/>
  <c r="F76" i="28" s="1"/>
  <c r="D176" i="41"/>
  <c r="N38" i="41"/>
  <c r="AB203" i="40"/>
  <c r="G191" i="41"/>
  <c r="I177" i="40"/>
  <c r="X199" i="40"/>
  <c r="H173" i="41"/>
  <c r="H189" i="41"/>
  <c r="I184" i="41"/>
  <c r="K169" i="41"/>
  <c r="Y193" i="40"/>
  <c r="C31" i="33"/>
  <c r="D67" i="33" s="1"/>
  <c r="C67" i="33"/>
  <c r="C26" i="34"/>
  <c r="C62" i="34"/>
  <c r="C162" i="35"/>
  <c r="C27" i="10"/>
  <c r="D63" i="10" s="1"/>
  <c r="C63" i="10"/>
  <c r="C166" i="34"/>
  <c r="BB215" i="40"/>
  <c r="C146" i="35"/>
  <c r="C165" i="35"/>
  <c r="S207" i="40"/>
  <c r="D64" i="29"/>
  <c r="BI207" i="40"/>
  <c r="M15" i="31"/>
  <c r="G17" i="31"/>
  <c r="BC209" i="40"/>
  <c r="N37" i="41"/>
  <c r="J19" i="36"/>
  <c r="J80" i="28" s="1"/>
  <c r="U208" i="40"/>
  <c r="O20" i="40"/>
  <c r="U206" i="40"/>
  <c r="N5" i="32"/>
  <c r="N71" i="39"/>
  <c r="O71" i="39" s="1"/>
  <c r="C26" i="2"/>
  <c r="D56" i="2" s="1"/>
  <c r="C56" i="2"/>
  <c r="AL177" i="40"/>
  <c r="L11" i="29"/>
  <c r="L19" i="29" s="1"/>
  <c r="Z201" i="40"/>
  <c r="C34" i="10"/>
  <c r="D70" i="10" s="1"/>
  <c r="C70" i="10"/>
  <c r="C29" i="29"/>
  <c r="C65" i="29"/>
  <c r="C27" i="31"/>
  <c r="C166" i="31" s="1"/>
  <c r="C63" i="31"/>
  <c r="AS193" i="40"/>
  <c r="C31" i="29"/>
  <c r="C67" i="29"/>
  <c r="J181" i="41"/>
  <c r="C26" i="36"/>
  <c r="C62" i="36"/>
  <c r="C143" i="35"/>
  <c r="AJ199" i="40"/>
  <c r="C32" i="33"/>
  <c r="D68" i="33" s="1"/>
  <c r="C68" i="33"/>
  <c r="D193" i="40"/>
  <c r="C23" i="30"/>
  <c r="C59" i="30"/>
  <c r="AR207" i="40"/>
  <c r="C31" i="36"/>
  <c r="C67" i="36"/>
  <c r="C31" i="31"/>
  <c r="C67" i="31"/>
  <c r="C21" i="32"/>
  <c r="C51" i="32"/>
  <c r="J16" i="31"/>
  <c r="BF208" i="40"/>
  <c r="C31" i="35"/>
  <c r="C67" i="35"/>
  <c r="I19" i="34"/>
  <c r="I78" i="28" s="1"/>
  <c r="C33" i="30"/>
  <c r="C69" i="30"/>
  <c r="AL208" i="40"/>
  <c r="I207" i="40"/>
  <c r="AN202" i="40"/>
  <c r="F186" i="41"/>
  <c r="G183" i="41"/>
  <c r="C32" i="35"/>
  <c r="C68" i="35"/>
  <c r="C30" i="30"/>
  <c r="D66" i="30" s="1"/>
  <c r="C66" i="30"/>
  <c r="O4" i="40"/>
  <c r="J189" i="41"/>
  <c r="AY202" i="40"/>
  <c r="C25" i="35"/>
  <c r="C145" i="35" s="1"/>
  <c r="C61" i="35"/>
  <c r="AI213" i="40"/>
  <c r="C32" i="34"/>
  <c r="D68" i="34" s="1"/>
  <c r="C68" i="34"/>
  <c r="AP205" i="40"/>
  <c r="C33" i="35"/>
  <c r="C69" i="35"/>
  <c r="F203" i="40"/>
  <c r="C168" i="34"/>
  <c r="C149" i="34"/>
  <c r="AA78" i="36"/>
  <c r="C49" i="41"/>
  <c r="BB213" i="40"/>
  <c r="AS213" i="40"/>
  <c r="C173" i="41"/>
  <c r="C207" i="41" s="1"/>
  <c r="L54" i="28"/>
  <c r="N154" i="41"/>
  <c r="I170" i="41"/>
  <c r="F171" i="41"/>
  <c r="G173" i="41"/>
  <c r="O132" i="40"/>
  <c r="AL215" i="40"/>
  <c r="BH201" i="40"/>
  <c r="AS203" i="40"/>
  <c r="AB209" i="40"/>
  <c r="C19" i="33"/>
  <c r="C77" i="28" s="1"/>
  <c r="E165" i="41"/>
  <c r="O92" i="40"/>
  <c r="M180" i="41"/>
  <c r="L180" i="41"/>
  <c r="E185" i="41"/>
  <c r="BH177" i="40"/>
  <c r="AR215" i="40"/>
  <c r="Z213" i="40"/>
  <c r="L191" i="41"/>
  <c r="BH213" i="40"/>
  <c r="AZ177" i="40"/>
  <c r="J41" i="33"/>
  <c r="I55" i="33"/>
  <c r="N27" i="41"/>
  <c r="N8" i="41"/>
  <c r="O8" i="41" s="1"/>
  <c r="G213" i="40"/>
  <c r="S213" i="40"/>
  <c r="AJ213" i="40"/>
  <c r="AB213" i="40"/>
  <c r="K168" i="41"/>
  <c r="F165" i="41"/>
  <c r="M183" i="41"/>
  <c r="G176" i="41"/>
  <c r="J167" i="41"/>
  <c r="AZ213" i="40"/>
  <c r="N41" i="30"/>
  <c r="M55" i="30"/>
  <c r="N74" i="41"/>
  <c r="AP213" i="40"/>
  <c r="J213" i="40"/>
  <c r="M173" i="41"/>
  <c r="T193" i="40"/>
  <c r="BD197" i="40"/>
  <c r="W213" i="40"/>
  <c r="K38" i="28"/>
  <c r="AA213" i="40"/>
  <c r="N6" i="41"/>
  <c r="J11" i="32"/>
  <c r="J179" i="39"/>
  <c r="BE202" i="40"/>
  <c r="I10" i="31"/>
  <c r="BC213" i="40"/>
  <c r="C9" i="35"/>
  <c r="C19" i="35" s="1"/>
  <c r="AI193" i="40"/>
  <c r="N158" i="41"/>
  <c r="G14" i="2"/>
  <c r="G182" i="39"/>
  <c r="D208" i="40"/>
  <c r="C23" i="36"/>
  <c r="C19" i="36"/>
  <c r="C80" i="28" s="1"/>
  <c r="C181" i="41"/>
  <c r="C17" i="41"/>
  <c r="E197" i="40"/>
  <c r="E5" i="33"/>
  <c r="AB201" i="40"/>
  <c r="L9" i="34"/>
  <c r="E19" i="35"/>
  <c r="E79" i="28" s="1"/>
  <c r="BD193" i="40"/>
  <c r="O6" i="40"/>
  <c r="O136" i="40"/>
  <c r="H5" i="36"/>
  <c r="H19" i="36" s="1"/>
  <c r="AR204" i="40"/>
  <c r="L12" i="35"/>
  <c r="L19" i="35" s="1"/>
  <c r="L79" i="28" s="1"/>
  <c r="C12" i="34"/>
  <c r="S204" i="40"/>
  <c r="AC198" i="40"/>
  <c r="M6" i="34"/>
  <c r="M19" i="34" s="1"/>
  <c r="M78" i="28" s="1"/>
  <c r="J12" i="33"/>
  <c r="J204" i="40"/>
  <c r="D198" i="40"/>
  <c r="AN213" i="40"/>
  <c r="S206" i="40"/>
  <c r="K167" i="41"/>
  <c r="BE177" i="40"/>
  <c r="BF213" i="40"/>
  <c r="O78" i="40"/>
  <c r="H176" i="41"/>
  <c r="BC193" i="40"/>
  <c r="AC213" i="40"/>
  <c r="C201" i="40"/>
  <c r="N112" i="41"/>
  <c r="N109" i="41"/>
  <c r="N108" i="41"/>
  <c r="N93" i="41"/>
  <c r="O93" i="41" s="1"/>
  <c r="N78" i="41"/>
  <c r="N75" i="41"/>
  <c r="N70" i="41"/>
  <c r="N68" i="41"/>
  <c r="N58" i="41"/>
  <c r="X193" i="40"/>
  <c r="I175" i="41"/>
  <c r="O16" i="40"/>
  <c r="D9" i="34"/>
  <c r="D63" i="34" s="1"/>
  <c r="BF207" i="40"/>
  <c r="O106" i="40"/>
  <c r="N11" i="43"/>
  <c r="I198" i="40"/>
  <c r="AC193" i="40"/>
  <c r="AM213" i="40"/>
  <c r="N155" i="41"/>
  <c r="M175" i="41"/>
  <c r="N69" i="41"/>
  <c r="D188" i="41"/>
  <c r="H170" i="41"/>
  <c r="H204" i="41" s="1"/>
  <c r="E180" i="41"/>
  <c r="BE213" i="40"/>
  <c r="T201" i="40"/>
  <c r="AP204" i="40"/>
  <c r="AU94" i="40"/>
  <c r="L7" i="36"/>
  <c r="BH193" i="40"/>
  <c r="I7" i="33"/>
  <c r="K184" i="41"/>
  <c r="I187" i="41"/>
  <c r="N48" i="41"/>
  <c r="N44" i="41"/>
  <c r="O44" i="41" s="1"/>
  <c r="N40" i="41"/>
  <c r="O40" i="41" s="1"/>
  <c r="N25" i="41"/>
  <c r="O25" i="41" s="1"/>
  <c r="N10" i="41"/>
  <c r="O10" i="41" s="1"/>
  <c r="C203" i="40"/>
  <c r="X207" i="40"/>
  <c r="I191" i="41"/>
  <c r="H184" i="41"/>
  <c r="C193" i="40"/>
  <c r="F19" i="10"/>
  <c r="F69" i="28" s="1"/>
  <c r="F19" i="30"/>
  <c r="AN208" i="40"/>
  <c r="BB193" i="40"/>
  <c r="H192" i="41"/>
  <c r="O142" i="40"/>
  <c r="AP202" i="40"/>
  <c r="J10" i="35"/>
  <c r="J190" i="41"/>
  <c r="J129" i="41"/>
  <c r="G185" i="41"/>
  <c r="BJ172" i="40"/>
  <c r="BK172" i="40" s="1"/>
  <c r="BK141" i="40"/>
  <c r="O134" i="40"/>
  <c r="O68" i="40"/>
  <c r="E8" i="34"/>
  <c r="E19" i="34" s="1"/>
  <c r="E78" i="28" s="1"/>
  <c r="D165" i="41"/>
  <c r="N17" i="43"/>
  <c r="O112" i="40"/>
  <c r="O76" i="40"/>
  <c r="AY204" i="40"/>
  <c r="C12" i="31"/>
  <c r="C19" i="31" s="1"/>
  <c r="BI198" i="40"/>
  <c r="M6" i="31"/>
  <c r="D16" i="33"/>
  <c r="N43" i="41"/>
  <c r="J175" i="41"/>
  <c r="G190" i="41"/>
  <c r="K191" i="41"/>
  <c r="G187" i="41"/>
  <c r="M169" i="41"/>
  <c r="I168" i="41"/>
  <c r="H171" i="41"/>
  <c r="H205" i="41" s="1"/>
  <c r="K170" i="41"/>
  <c r="O140" i="40"/>
  <c r="O110" i="40"/>
  <c r="N15" i="43"/>
  <c r="O74" i="40"/>
  <c r="O36" i="40"/>
  <c r="L17" i="31"/>
  <c r="BH209" i="40"/>
  <c r="M16" i="29"/>
  <c r="AC208" i="40"/>
  <c r="F13" i="29"/>
  <c r="F19" i="29" s="1"/>
  <c r="V205" i="40"/>
  <c r="K11" i="10"/>
  <c r="K177" i="40"/>
  <c r="L8" i="10"/>
  <c r="L19" i="10" s="1"/>
  <c r="L200" i="40"/>
  <c r="BJ170" i="40"/>
  <c r="N11" i="31" s="1"/>
  <c r="N23" i="41"/>
  <c r="BJ165" i="40"/>
  <c r="N6" i="31" s="1"/>
  <c r="K33" i="41"/>
  <c r="M167" i="41"/>
  <c r="N5" i="41"/>
  <c r="F191" i="41"/>
  <c r="H185" i="41"/>
  <c r="L181" i="41"/>
  <c r="F17" i="41"/>
  <c r="J17" i="41"/>
  <c r="K181" i="41"/>
  <c r="D65" i="41"/>
  <c r="O38" i="40"/>
  <c r="BB203" i="40"/>
  <c r="F11" i="31"/>
  <c r="C176" i="41"/>
  <c r="C210" i="41" s="1"/>
  <c r="C9" i="30"/>
  <c r="AI177" i="40"/>
  <c r="AI201" i="40"/>
  <c r="C6" i="29"/>
  <c r="C19" i="29" s="1"/>
  <c r="S198" i="40"/>
  <c r="F8" i="35"/>
  <c r="AL200" i="40"/>
  <c r="F5" i="34"/>
  <c r="F19" i="34" s="1"/>
  <c r="F78" i="28" s="1"/>
  <c r="V197" i="40"/>
  <c r="J14" i="33"/>
  <c r="J193" i="40"/>
  <c r="N26" i="41"/>
  <c r="N15" i="41"/>
  <c r="O15" i="41" s="1"/>
  <c r="J182" i="41"/>
  <c r="L169" i="41"/>
  <c r="O108" i="40"/>
  <c r="N13" i="43"/>
  <c r="O72" i="40"/>
  <c r="AZ209" i="40"/>
  <c r="D17" i="31"/>
  <c r="C33" i="41"/>
  <c r="C165" i="41"/>
  <c r="O10" i="40"/>
  <c r="F166" i="41"/>
  <c r="O144" i="40"/>
  <c r="O104" i="40"/>
  <c r="N9" i="43"/>
  <c r="AU61" i="40"/>
  <c r="C17" i="30"/>
  <c r="AI209" i="40"/>
  <c r="J206" i="40"/>
  <c r="J14" i="10"/>
  <c r="M13" i="33"/>
  <c r="M205" i="40"/>
  <c r="J19" i="30"/>
  <c r="N16" i="41"/>
  <c r="O16" i="41" s="1"/>
  <c r="BD177" i="40"/>
  <c r="J173" i="41"/>
  <c r="O102" i="40"/>
  <c r="N7" i="43"/>
  <c r="O44" i="40"/>
  <c r="I7" i="30"/>
  <c r="AO199" i="40"/>
  <c r="G7" i="10"/>
  <c r="G19" i="10" s="1"/>
  <c r="G199" i="40"/>
  <c r="O80" i="40"/>
  <c r="O56" i="40"/>
  <c r="N5" i="43"/>
  <c r="O100" i="40"/>
  <c r="BF199" i="40"/>
  <c r="J7" i="31"/>
  <c r="C6" i="34"/>
  <c r="S193" i="40"/>
  <c r="AW54" i="28"/>
  <c r="J51" i="28"/>
  <c r="J52" i="28"/>
  <c r="N31" i="41"/>
  <c r="BL177" i="40"/>
  <c r="N14" i="41"/>
  <c r="O14" i="41" s="1"/>
  <c r="D97" i="41"/>
  <c r="F172" i="41"/>
  <c r="K166" i="41"/>
  <c r="E173" i="41"/>
  <c r="I169" i="41"/>
  <c r="M191" i="41"/>
  <c r="H13" i="10"/>
  <c r="H205" i="40"/>
  <c r="L185" i="41"/>
  <c r="K172" i="41"/>
  <c r="BK31" i="40"/>
  <c r="D172" i="41"/>
  <c r="D19" i="10"/>
  <c r="AN200" i="40"/>
  <c r="H8" i="30"/>
  <c r="X177" i="40"/>
  <c r="X202" i="40"/>
  <c r="H10" i="29"/>
  <c r="I188" i="41"/>
  <c r="G188" i="41"/>
  <c r="AE96" i="40"/>
  <c r="AE92" i="40"/>
  <c r="BK89" i="40"/>
  <c r="AE86" i="40"/>
  <c r="N86" i="41"/>
  <c r="BK80" i="40"/>
  <c r="AE70" i="40"/>
  <c r="N105" i="41"/>
  <c r="AU42" i="40"/>
  <c r="N42" i="41"/>
  <c r="J97" i="41"/>
  <c r="M65" i="41"/>
  <c r="BK22" i="40"/>
  <c r="E171" i="41"/>
  <c r="AU142" i="40"/>
  <c r="N142" i="41"/>
  <c r="F65" i="41"/>
  <c r="G65" i="41"/>
  <c r="L65" i="41"/>
  <c r="M33" i="41"/>
  <c r="N9" i="41"/>
  <c r="O9" i="41" s="1"/>
  <c r="D33" i="41"/>
  <c r="G10" i="2"/>
  <c r="G178" i="39"/>
  <c r="J166" i="41"/>
  <c r="G11" i="32"/>
  <c r="G179" i="39"/>
  <c r="N4" i="41"/>
  <c r="O70" i="40"/>
  <c r="I176" i="41"/>
  <c r="O120" i="39"/>
  <c r="N79" i="41"/>
  <c r="N64" i="41"/>
  <c r="O64" i="41" s="1"/>
  <c r="K49" i="41"/>
  <c r="F185" i="41"/>
  <c r="J161" i="41"/>
  <c r="M184" i="41"/>
  <c r="J184" i="41"/>
  <c r="AO213" i="40"/>
  <c r="N45" i="41"/>
  <c r="O45" i="41" s="1"/>
  <c r="N21" i="41"/>
  <c r="N12" i="41"/>
  <c r="F169" i="41"/>
  <c r="G171" i="41"/>
  <c r="H168" i="41"/>
  <c r="G166" i="41"/>
  <c r="K17" i="41"/>
  <c r="I161" i="41"/>
  <c r="M192" i="41"/>
  <c r="E175" i="41"/>
  <c r="M172" i="41"/>
  <c r="J165" i="41"/>
  <c r="I129" i="41"/>
  <c r="I200" i="40"/>
  <c r="I193" i="40"/>
  <c r="I145" i="41"/>
  <c r="G181" i="39"/>
  <c r="O24" i="40"/>
  <c r="O8" i="40"/>
  <c r="BD213" i="40"/>
  <c r="AE150" i="40"/>
  <c r="L41" i="10"/>
  <c r="K55" i="10"/>
  <c r="E49" i="41"/>
  <c r="H165" i="41"/>
  <c r="O96" i="40"/>
  <c r="G169" i="41"/>
  <c r="K161" i="41"/>
  <c r="K176" i="41"/>
  <c r="D161" i="41"/>
  <c r="N143" i="41"/>
  <c r="N140" i="41"/>
  <c r="N137" i="41"/>
  <c r="N136" i="41"/>
  <c r="N135" i="41"/>
  <c r="H145" i="41"/>
  <c r="G145" i="41"/>
  <c r="D173" i="41"/>
  <c r="E170" i="41"/>
  <c r="I166" i="41"/>
  <c r="K129" i="41"/>
  <c r="E129" i="41"/>
  <c r="H129" i="41"/>
  <c r="N107" i="41"/>
  <c r="N106" i="41"/>
  <c r="O106" i="41" s="1"/>
  <c r="N103" i="41"/>
  <c r="N102" i="41"/>
  <c r="N101" i="41"/>
  <c r="N100" i="41"/>
  <c r="O100" i="41" s="1"/>
  <c r="N95" i="41"/>
  <c r="O95" i="41" s="1"/>
  <c r="N92" i="41"/>
  <c r="N90" i="41"/>
  <c r="N88" i="41"/>
  <c r="O88" i="41" s="1"/>
  <c r="N87" i="41"/>
  <c r="M97" i="41"/>
  <c r="F97" i="41"/>
  <c r="K173" i="41"/>
  <c r="N77" i="41"/>
  <c r="BJ166" i="40"/>
  <c r="BK166" i="40" s="1"/>
  <c r="G170" i="41"/>
  <c r="N62" i="41"/>
  <c r="N61" i="41"/>
  <c r="O61" i="41" s="1"/>
  <c r="N59" i="41"/>
  <c r="N55" i="41"/>
  <c r="O55" i="41" s="1"/>
  <c r="N53" i="41"/>
  <c r="O138" i="40"/>
  <c r="AE160" i="40"/>
  <c r="O42" i="40"/>
  <c r="O32" i="40"/>
  <c r="F49" i="41"/>
  <c r="F175" i="41"/>
  <c r="N7" i="41"/>
  <c r="AE152" i="40"/>
  <c r="I54" i="28"/>
  <c r="I172" i="41"/>
  <c r="BE203" i="40"/>
  <c r="I11" i="31"/>
  <c r="I8" i="30"/>
  <c r="AO177" i="40"/>
  <c r="I33" i="41"/>
  <c r="I19" i="10"/>
  <c r="I69" i="28" s="1"/>
  <c r="I164" i="41"/>
  <c r="O153" i="40"/>
  <c r="J174" i="41"/>
  <c r="F145" i="41"/>
  <c r="I65" i="41"/>
  <c r="I174" i="41"/>
  <c r="M129" i="41"/>
  <c r="F180" i="41"/>
  <c r="N110" i="41"/>
  <c r="E113" i="41"/>
  <c r="BJ176" i="40"/>
  <c r="BK176" i="40" s="1"/>
  <c r="N96" i="41"/>
  <c r="N94" i="41"/>
  <c r="AE94" i="40"/>
  <c r="N89" i="41"/>
  <c r="AE89" i="40"/>
  <c r="K97" i="41"/>
  <c r="BK76" i="40"/>
  <c r="N76" i="41"/>
  <c r="BJ167" i="40"/>
  <c r="N71" i="41"/>
  <c r="M176" i="41"/>
  <c r="F170" i="41"/>
  <c r="G167" i="41"/>
  <c r="H81" i="41"/>
  <c r="M170" i="41"/>
  <c r="M81" i="41"/>
  <c r="G81" i="41"/>
  <c r="L170" i="41"/>
  <c r="L81" i="41"/>
  <c r="F81" i="41"/>
  <c r="BK63" i="40"/>
  <c r="N63" i="41"/>
  <c r="BJ175" i="40"/>
  <c r="N16" i="31" s="1"/>
  <c r="BJ168" i="40"/>
  <c r="N52" i="41"/>
  <c r="J65" i="41"/>
  <c r="J171" i="41"/>
  <c r="AM177" i="40"/>
  <c r="G10" i="30"/>
  <c r="F174" i="41"/>
  <c r="H213" i="40"/>
  <c r="E17" i="41"/>
  <c r="L171" i="41"/>
  <c r="M168" i="41"/>
  <c r="M49" i="41"/>
  <c r="H49" i="41"/>
  <c r="L49" i="41"/>
  <c r="J49" i="41"/>
  <c r="J168" i="41"/>
  <c r="BJ174" i="40"/>
  <c r="N15" i="31" s="1"/>
  <c r="N30" i="41"/>
  <c r="N29" i="41"/>
  <c r="O29" i="41" s="1"/>
  <c r="BJ173" i="40"/>
  <c r="BK173" i="40" s="1"/>
  <c r="P177" i="40"/>
  <c r="AF177" i="40"/>
  <c r="F33" i="41"/>
  <c r="G175" i="41"/>
  <c r="L168" i="41"/>
  <c r="L33" i="41"/>
  <c r="N13" i="41"/>
  <c r="L184" i="41"/>
  <c r="L17" i="41"/>
  <c r="C11" i="32"/>
  <c r="C179" i="39"/>
  <c r="N153" i="41"/>
  <c r="G192" i="41"/>
  <c r="G17" i="41"/>
  <c r="O54" i="40"/>
  <c r="N54" i="41"/>
  <c r="G49" i="41"/>
  <c r="G165" i="41"/>
  <c r="D180" i="41"/>
  <c r="D17" i="41"/>
  <c r="G19" i="36"/>
  <c r="G80" i="28" s="1"/>
  <c r="M17" i="41"/>
  <c r="E161" i="41"/>
  <c r="E191" i="41"/>
  <c r="O58" i="40"/>
  <c r="I173" i="41"/>
  <c r="I19" i="35"/>
  <c r="I79" i="28" s="1"/>
  <c r="L173" i="41"/>
  <c r="G172" i="41"/>
  <c r="I17" i="41"/>
  <c r="K186" i="41"/>
  <c r="O147" i="39"/>
  <c r="H183" i="41"/>
  <c r="K164" i="41"/>
  <c r="E174" i="41"/>
  <c r="F180" i="39"/>
  <c r="J33" i="41"/>
  <c r="K174" i="41"/>
  <c r="K65" i="41"/>
  <c r="O62" i="40"/>
  <c r="M189" i="41"/>
  <c r="M188" i="41"/>
  <c r="N14" i="32"/>
  <c r="AV177" i="40"/>
  <c r="L165" i="41"/>
  <c r="N32" i="43"/>
  <c r="AE109" i="40"/>
  <c r="BK46" i="40"/>
  <c r="H169" i="41"/>
  <c r="BK107" i="40"/>
  <c r="N66" i="43"/>
  <c r="AU45" i="40"/>
  <c r="M19" i="35"/>
  <c r="M79" i="28" s="1"/>
  <c r="AE105" i="40"/>
  <c r="N28" i="43"/>
  <c r="BK73" i="40"/>
  <c r="BK43" i="40"/>
  <c r="K171" i="41"/>
  <c r="N62" i="43"/>
  <c r="BK103" i="40"/>
  <c r="AE139" i="40"/>
  <c r="AU93" i="40"/>
  <c r="AU38" i="40"/>
  <c r="F19" i="33"/>
  <c r="F77" i="28" s="1"/>
  <c r="M19" i="36"/>
  <c r="M80" i="28" s="1"/>
  <c r="AE135" i="40"/>
  <c r="BK86" i="40"/>
  <c r="AE154" i="40"/>
  <c r="AE148" i="40"/>
  <c r="N12" i="32"/>
  <c r="O152" i="39"/>
  <c r="F14" i="2"/>
  <c r="W177" i="40"/>
  <c r="H188" i="41"/>
  <c r="H8" i="31"/>
  <c r="N51" i="43"/>
  <c r="AU110" i="40"/>
  <c r="AU85" i="40"/>
  <c r="I41" i="34"/>
  <c r="H55" i="34"/>
  <c r="H54" i="28"/>
  <c r="BD208" i="40"/>
  <c r="H177" i="40"/>
  <c r="H199" i="40"/>
  <c r="H65" i="41"/>
  <c r="H193" i="40"/>
  <c r="H17" i="41"/>
  <c r="H13" i="29"/>
  <c r="H197" i="40"/>
  <c r="BD206" i="40"/>
  <c r="H6" i="31"/>
  <c r="BD198" i="40"/>
  <c r="H167" i="41"/>
  <c r="H164" i="41"/>
  <c r="H166" i="41"/>
  <c r="H16" i="30"/>
  <c r="H33" i="41"/>
  <c r="H8" i="29"/>
  <c r="X200" i="40"/>
  <c r="H97" i="41"/>
  <c r="H175" i="41"/>
  <c r="X213" i="40"/>
  <c r="H172" i="41"/>
  <c r="H191" i="41"/>
  <c r="M145" i="41"/>
  <c r="N157" i="41"/>
  <c r="O157" i="40"/>
  <c r="BK152" i="40"/>
  <c r="O150" i="40"/>
  <c r="N166" i="40"/>
  <c r="O166" i="40" s="1"/>
  <c r="N150" i="41"/>
  <c r="BK133" i="40"/>
  <c r="N14" i="43"/>
  <c r="O109" i="40"/>
  <c r="AU80" i="40"/>
  <c r="AE79" i="40"/>
  <c r="AE78" i="40"/>
  <c r="BK75" i="40"/>
  <c r="AE73" i="40"/>
  <c r="O71" i="40"/>
  <c r="AD81" i="40"/>
  <c r="AE81" i="40" s="1"/>
  <c r="AE68" i="40"/>
  <c r="E81" i="41"/>
  <c r="K81" i="41"/>
  <c r="AE64" i="40"/>
  <c r="O63" i="40"/>
  <c r="BK61" i="40"/>
  <c r="AU60" i="40"/>
  <c r="AE59" i="40"/>
  <c r="AE58" i="40"/>
  <c r="O57" i="40"/>
  <c r="N57" i="41"/>
  <c r="BK55" i="40"/>
  <c r="BK54" i="40"/>
  <c r="AU53" i="40"/>
  <c r="BK48" i="40"/>
  <c r="AE47" i="40"/>
  <c r="BK45" i="40"/>
  <c r="AT172" i="40"/>
  <c r="AU44" i="40"/>
  <c r="AU41" i="40"/>
  <c r="AU40" i="40"/>
  <c r="O39" i="40"/>
  <c r="AD171" i="40"/>
  <c r="AE27" i="40"/>
  <c r="AT169" i="40"/>
  <c r="AU25" i="40"/>
  <c r="BK23" i="40"/>
  <c r="AD165" i="40"/>
  <c r="AE21" i="40"/>
  <c r="AU16" i="40"/>
  <c r="AU13" i="40"/>
  <c r="AE7" i="40"/>
  <c r="AU5" i="40"/>
  <c r="L192" i="41"/>
  <c r="BC177" i="40"/>
  <c r="AU158" i="40"/>
  <c r="N172" i="40"/>
  <c r="O172" i="40" s="1"/>
  <c r="O156" i="40"/>
  <c r="O155" i="40"/>
  <c r="BK151" i="40"/>
  <c r="BK144" i="40"/>
  <c r="AU143" i="40"/>
  <c r="N141" i="41"/>
  <c r="O141" i="40"/>
  <c r="BK139" i="40"/>
  <c r="AU138" i="40"/>
  <c r="AE137" i="40"/>
  <c r="AE136" i="40"/>
  <c r="BK134" i="40"/>
  <c r="N145" i="40"/>
  <c r="O145" i="40" s="1"/>
  <c r="O133" i="40"/>
  <c r="N133" i="41"/>
  <c r="D145" i="41"/>
  <c r="E189" i="41"/>
  <c r="N71" i="43"/>
  <c r="BK112" i="40"/>
  <c r="N52" i="43"/>
  <c r="AU111" i="40"/>
  <c r="N33" i="43"/>
  <c r="AE110" i="40"/>
  <c r="N67" i="43"/>
  <c r="BK108" i="40"/>
  <c r="N30" i="43"/>
  <c r="AE107" i="40"/>
  <c r="N29" i="43"/>
  <c r="AE106" i="40"/>
  <c r="N44" i="43"/>
  <c r="AU103" i="40"/>
  <c r="N43" i="43"/>
  <c r="AU102" i="40"/>
  <c r="N42" i="43"/>
  <c r="AU101" i="40"/>
  <c r="BK100" i="40"/>
  <c r="N59" i="43"/>
  <c r="BJ113" i="40"/>
  <c r="J113" i="41"/>
  <c r="BK96" i="40"/>
  <c r="AU95" i="40"/>
  <c r="BK92" i="40"/>
  <c r="AU91" i="40"/>
  <c r="AU90" i="40"/>
  <c r="AE88" i="40"/>
  <c r="O87" i="40"/>
  <c r="AE85" i="40"/>
  <c r="AU84" i="40"/>
  <c r="AT97" i="40"/>
  <c r="AU97" i="40" s="1"/>
  <c r="BJ49" i="40"/>
  <c r="BK49" i="40" s="1"/>
  <c r="BK36" i="40"/>
  <c r="AE29" i="40"/>
  <c r="AD173" i="40"/>
  <c r="AD172" i="40"/>
  <c r="L176" i="41"/>
  <c r="K165" i="41"/>
  <c r="AE15" i="40"/>
  <c r="AU14" i="40"/>
  <c r="BK12" i="40"/>
  <c r="BK11" i="40"/>
  <c r="O11" i="40"/>
  <c r="N11" i="41"/>
  <c r="BK9" i="40"/>
  <c r="AE8" i="40"/>
  <c r="AE6" i="40"/>
  <c r="AD17" i="40"/>
  <c r="AE4" i="40"/>
  <c r="F189" i="41"/>
  <c r="I190" i="41"/>
  <c r="J187" i="41"/>
  <c r="N160" i="41"/>
  <c r="O160" i="40"/>
  <c r="N176" i="40"/>
  <c r="AE159" i="40"/>
  <c r="AU157" i="40"/>
  <c r="O154" i="40"/>
  <c r="N170" i="40"/>
  <c r="AE153" i="40"/>
  <c r="BK150" i="40"/>
  <c r="N148" i="41"/>
  <c r="O148" i="40"/>
  <c r="N161" i="40"/>
  <c r="O161" i="40" s="1"/>
  <c r="N164" i="40"/>
  <c r="O164" i="40" s="1"/>
  <c r="O105" i="40"/>
  <c r="N10" i="43"/>
  <c r="AE80" i="40"/>
  <c r="N80" i="41"/>
  <c r="O80" i="41" s="1"/>
  <c r="BK77" i="40"/>
  <c r="AU75" i="40"/>
  <c r="AU74" i="40"/>
  <c r="BK71" i="40"/>
  <c r="BK70" i="40"/>
  <c r="BK62" i="40"/>
  <c r="AE61" i="40"/>
  <c r="AE60" i="40"/>
  <c r="N60" i="41"/>
  <c r="O59" i="40"/>
  <c r="BK57" i="40"/>
  <c r="BK56" i="40"/>
  <c r="AU55" i="40"/>
  <c r="AU54" i="40"/>
  <c r="AE53" i="40"/>
  <c r="AT65" i="40"/>
  <c r="AU65" i="40" s="1"/>
  <c r="AU52" i="40"/>
  <c r="AU48" i="40"/>
  <c r="O47" i="40"/>
  <c r="AE45" i="40"/>
  <c r="AE44" i="40"/>
  <c r="BK42" i="40"/>
  <c r="AE41" i="40"/>
  <c r="AE40" i="40"/>
  <c r="BK38" i="40"/>
  <c r="BK32" i="40"/>
  <c r="N175" i="40"/>
  <c r="O31" i="40"/>
  <c r="AD174" i="40"/>
  <c r="AE30" i="40"/>
  <c r="AD169" i="40"/>
  <c r="N10" i="29" s="1"/>
  <c r="AE25" i="40"/>
  <c r="AT168" i="40"/>
  <c r="AU24" i="40"/>
  <c r="AT167" i="40"/>
  <c r="AU23" i="40"/>
  <c r="BK21" i="40"/>
  <c r="AT164" i="40"/>
  <c r="AT33" i="40"/>
  <c r="AU33" i="40" s="1"/>
  <c r="AU20" i="40"/>
  <c r="AE16" i="40"/>
  <c r="J185" i="41"/>
  <c r="D192" i="41"/>
  <c r="O159" i="40"/>
  <c r="N159" i="41"/>
  <c r="O158" i="40"/>
  <c r="N174" i="40"/>
  <c r="O174" i="40" s="1"/>
  <c r="BK156" i="40"/>
  <c r="BK155" i="40"/>
  <c r="AU152" i="40"/>
  <c r="AU151" i="40"/>
  <c r="BK149" i="40"/>
  <c r="AD161" i="40"/>
  <c r="AE161" i="40" s="1"/>
  <c r="AE149" i="40"/>
  <c r="BJ161" i="40"/>
  <c r="BK161" i="40" s="1"/>
  <c r="BK148" i="40"/>
  <c r="AU144" i="40"/>
  <c r="AE142" i="40"/>
  <c r="BK140" i="40"/>
  <c r="AU139" i="40"/>
  <c r="AE138" i="40"/>
  <c r="N138" i="41"/>
  <c r="AU134" i="40"/>
  <c r="AU133" i="40"/>
  <c r="BJ145" i="40"/>
  <c r="BK145" i="40" s="1"/>
  <c r="BK132" i="40"/>
  <c r="K182" i="41"/>
  <c r="M181" i="41"/>
  <c r="N53" i="43"/>
  <c r="AU112" i="40"/>
  <c r="N34" i="43"/>
  <c r="AE111" i="40"/>
  <c r="N68" i="43"/>
  <c r="BK109" i="40"/>
  <c r="N49" i="43"/>
  <c r="AU108" i="40"/>
  <c r="O107" i="40"/>
  <c r="N12" i="43"/>
  <c r="N64" i="43"/>
  <c r="BK105" i="40"/>
  <c r="N63" i="43"/>
  <c r="BK104" i="40"/>
  <c r="N26" i="43"/>
  <c r="AE103" i="40"/>
  <c r="N25" i="43"/>
  <c r="AE102" i="40"/>
  <c r="AV113" i="40"/>
  <c r="N41" i="43"/>
  <c r="AT113" i="40"/>
  <c r="AU100" i="40"/>
  <c r="M113" i="41"/>
  <c r="L113" i="41"/>
  <c r="AU96" i="40"/>
  <c r="AE95" i="40"/>
  <c r="BK93" i="40"/>
  <c r="AU92" i="40"/>
  <c r="AE91" i="40"/>
  <c r="AE90" i="40"/>
  <c r="O89" i="40"/>
  <c r="AU86" i="40"/>
  <c r="N85" i="41"/>
  <c r="O85" i="41" s="1"/>
  <c r="N97" i="40"/>
  <c r="O97" i="40" s="1"/>
  <c r="O85" i="40"/>
  <c r="O79" i="40"/>
  <c r="O73" i="40"/>
  <c r="N73" i="41"/>
  <c r="O69" i="40"/>
  <c r="N81" i="40"/>
  <c r="O81" i="40" s="1"/>
  <c r="J176" i="41"/>
  <c r="O27" i="40"/>
  <c r="N171" i="40"/>
  <c r="AD170" i="40"/>
  <c r="AE26" i="40"/>
  <c r="N33" i="40"/>
  <c r="O33" i="40" s="1"/>
  <c r="N165" i="40"/>
  <c r="O21" i="40"/>
  <c r="AD164" i="40"/>
  <c r="AE164" i="40" s="1"/>
  <c r="N20" i="41"/>
  <c r="AD33" i="40"/>
  <c r="AE33" i="40" s="1"/>
  <c r="I171" i="41"/>
  <c r="AE14" i="40"/>
  <c r="AE13" i="40"/>
  <c r="AU12" i="40"/>
  <c r="AU11" i="40"/>
  <c r="BK10" i="40"/>
  <c r="O9" i="40"/>
  <c r="AE5" i="40"/>
  <c r="BK4" i="40"/>
  <c r="BJ17" i="40"/>
  <c r="BK17" i="40" s="1"/>
  <c r="K187" i="41"/>
  <c r="H180" i="41"/>
  <c r="M186" i="41"/>
  <c r="F183" i="41"/>
  <c r="H190" i="41"/>
  <c r="L186" i="41"/>
  <c r="F11" i="2"/>
  <c r="O7" i="40"/>
  <c r="BK160" i="40"/>
  <c r="BK154" i="40"/>
  <c r="BK153" i="40"/>
  <c r="N24" i="43"/>
  <c r="AE101" i="40"/>
  <c r="N84" i="41"/>
  <c r="AD97" i="40"/>
  <c r="AE97" i="40" s="1"/>
  <c r="AE84" i="40"/>
  <c r="BK78" i="40"/>
  <c r="AU77" i="40"/>
  <c r="AU76" i="40"/>
  <c r="AE74" i="40"/>
  <c r="BK72" i="40"/>
  <c r="AU71" i="40"/>
  <c r="AU70" i="40"/>
  <c r="AU69" i="40"/>
  <c r="BJ81" i="40"/>
  <c r="BK81" i="40" s="1"/>
  <c r="BK68" i="40"/>
  <c r="BK64" i="40"/>
  <c r="AU63" i="40"/>
  <c r="AU62" i="40"/>
  <c r="O61" i="40"/>
  <c r="BK59" i="40"/>
  <c r="BK58" i="40"/>
  <c r="AU57" i="40"/>
  <c r="AU56" i="40"/>
  <c r="AE55" i="40"/>
  <c r="N65" i="40"/>
  <c r="O65" i="40" s="1"/>
  <c r="O53" i="40"/>
  <c r="AE48" i="40"/>
  <c r="AU46" i="40"/>
  <c r="AU43" i="40"/>
  <c r="AE42" i="40"/>
  <c r="AU39" i="40"/>
  <c r="AE37" i="40"/>
  <c r="AT49" i="40"/>
  <c r="AU49" i="40" s="1"/>
  <c r="AU36" i="40"/>
  <c r="AU32" i="40"/>
  <c r="AT176" i="40"/>
  <c r="AT175" i="40"/>
  <c r="AU31" i="40"/>
  <c r="N173" i="40"/>
  <c r="O29" i="40"/>
  <c r="BK27" i="40"/>
  <c r="BJ171" i="40"/>
  <c r="BK171" i="40" s="1"/>
  <c r="AD167" i="40"/>
  <c r="AE23" i="40"/>
  <c r="AT166" i="40"/>
  <c r="AU22" i="40"/>
  <c r="O15" i="40"/>
  <c r="BK7" i="40"/>
  <c r="F181" i="41"/>
  <c r="E183" i="41"/>
  <c r="BK159" i="40"/>
  <c r="AE157" i="40"/>
  <c r="AU150" i="40"/>
  <c r="G161" i="41"/>
  <c r="H161" i="41"/>
  <c r="AE144" i="40"/>
  <c r="N144" i="41"/>
  <c r="O143" i="40"/>
  <c r="AU141" i="40"/>
  <c r="AU140" i="40"/>
  <c r="O139" i="40"/>
  <c r="N139" i="41"/>
  <c r="BK137" i="40"/>
  <c r="BK136" i="40"/>
  <c r="AU135" i="40"/>
  <c r="N134" i="41"/>
  <c r="AE134" i="40"/>
  <c r="AU132" i="40"/>
  <c r="AT145" i="40"/>
  <c r="AU145" i="40" s="1"/>
  <c r="E181" i="41"/>
  <c r="D181" i="41"/>
  <c r="D129" i="41"/>
  <c r="N35" i="43"/>
  <c r="AE112" i="40"/>
  <c r="O111" i="40"/>
  <c r="N111" i="41"/>
  <c r="N16" i="43"/>
  <c r="N50" i="43"/>
  <c r="AU109" i="40"/>
  <c r="N31" i="43"/>
  <c r="AE108" i="40"/>
  <c r="N65" i="43"/>
  <c r="BK106" i="40"/>
  <c r="N46" i="43"/>
  <c r="AU105" i="40"/>
  <c r="N45" i="43"/>
  <c r="AU104" i="40"/>
  <c r="O103" i="40"/>
  <c r="N8" i="43"/>
  <c r="N23" i="43"/>
  <c r="AE100" i="40"/>
  <c r="AD113" i="40"/>
  <c r="AF113" i="40"/>
  <c r="I113" i="41"/>
  <c r="D113" i="41"/>
  <c r="K113" i="41"/>
  <c r="O95" i="40"/>
  <c r="AE93" i="40"/>
  <c r="O91" i="40"/>
  <c r="N91" i="41"/>
  <c r="BK88" i="40"/>
  <c r="AU87" i="40"/>
  <c r="BK79" i="40"/>
  <c r="AD65" i="40"/>
  <c r="AE65" i="40" s="1"/>
  <c r="AE52" i="40"/>
  <c r="O45" i="40"/>
  <c r="O41" i="40"/>
  <c r="N41" i="41"/>
  <c r="BK30" i="40"/>
  <c r="BK29" i="40"/>
  <c r="O25" i="40"/>
  <c r="N169" i="40"/>
  <c r="AD168" i="40"/>
  <c r="AE24" i="40"/>
  <c r="AT165" i="40"/>
  <c r="AU21" i="40"/>
  <c r="F173" i="41"/>
  <c r="J169" i="41"/>
  <c r="H174" i="41"/>
  <c r="BK15" i="40"/>
  <c r="AE11" i="40"/>
  <c r="AU10" i="40"/>
  <c r="AU9" i="40"/>
  <c r="BK8" i="40"/>
  <c r="BK6" i="40"/>
  <c r="BK5" i="40"/>
  <c r="E192" i="41"/>
  <c r="L187" i="41"/>
  <c r="D189" i="41"/>
  <c r="E186" i="41"/>
  <c r="D186" i="41"/>
  <c r="BK158" i="40"/>
  <c r="AU156" i="40"/>
  <c r="AU155" i="40"/>
  <c r="O152" i="40"/>
  <c r="N168" i="40"/>
  <c r="AE133" i="40"/>
  <c r="N60" i="43"/>
  <c r="BK101" i="40"/>
  <c r="BJ97" i="40"/>
  <c r="BK97" i="40" s="1"/>
  <c r="I97" i="41"/>
  <c r="AU78" i="40"/>
  <c r="AE77" i="40"/>
  <c r="AE76" i="40"/>
  <c r="O75" i="40"/>
  <c r="AU73" i="40"/>
  <c r="AU72" i="40"/>
  <c r="AT81" i="40"/>
  <c r="AU81" i="40" s="1"/>
  <c r="AU68" i="40"/>
  <c r="AE63" i="40"/>
  <c r="AE62" i="40"/>
  <c r="BK60" i="40"/>
  <c r="AU59" i="40"/>
  <c r="AU58" i="40"/>
  <c r="AE57" i="40"/>
  <c r="AE56" i="40"/>
  <c r="N56" i="41"/>
  <c r="O55" i="40"/>
  <c r="AU47" i="40"/>
  <c r="AE46" i="40"/>
  <c r="N46" i="41"/>
  <c r="AE43" i="40"/>
  <c r="BK41" i="40"/>
  <c r="AE39" i="40"/>
  <c r="O37" i="40"/>
  <c r="N49" i="40"/>
  <c r="O49" i="40" s="1"/>
  <c r="N32" i="41"/>
  <c r="AD176" i="40"/>
  <c r="AE32" i="40"/>
  <c r="AU27" i="40"/>
  <c r="AT171" i="40"/>
  <c r="BK26" i="40"/>
  <c r="BK25" i="40"/>
  <c r="BJ169" i="40"/>
  <c r="BK16" i="40"/>
  <c r="BK13" i="40"/>
  <c r="O13" i="40"/>
  <c r="AE12" i="40"/>
  <c r="AU7" i="40"/>
  <c r="AU4" i="40"/>
  <c r="AT17" i="40"/>
  <c r="E184" i="41"/>
  <c r="I180" i="41"/>
  <c r="AU160" i="40"/>
  <c r="AU159" i="40"/>
  <c r="AU154" i="40"/>
  <c r="AU153" i="40"/>
  <c r="O151" i="40"/>
  <c r="AU149" i="40"/>
  <c r="O149" i="40"/>
  <c r="AU148" i="40"/>
  <c r="AT161" i="40"/>
  <c r="AU161" i="40" s="1"/>
  <c r="BK143" i="40"/>
  <c r="BK142" i="40"/>
  <c r="AE141" i="40"/>
  <c r="BK138" i="40"/>
  <c r="AU137" i="40"/>
  <c r="O135" i="40"/>
  <c r="N132" i="41"/>
  <c r="O132" i="41" s="1"/>
  <c r="AD145" i="40"/>
  <c r="AE145" i="40" s="1"/>
  <c r="AE132" i="40"/>
  <c r="J145" i="41"/>
  <c r="L145" i="41"/>
  <c r="K190" i="41"/>
  <c r="G180" i="41"/>
  <c r="G129" i="41"/>
  <c r="F129" i="41"/>
  <c r="N70" i="43"/>
  <c r="BK111" i="40"/>
  <c r="N69" i="43"/>
  <c r="BK110" i="40"/>
  <c r="N48" i="43"/>
  <c r="AU107" i="40"/>
  <c r="N47" i="43"/>
  <c r="AU106" i="40"/>
  <c r="N27" i="43"/>
  <c r="AE104" i="40"/>
  <c r="N61" i="43"/>
  <c r="BK102" i="40"/>
  <c r="P113" i="40"/>
  <c r="N6" i="43"/>
  <c r="O101" i="40"/>
  <c r="N113" i="40"/>
  <c r="BK94" i="40"/>
  <c r="BK90" i="40"/>
  <c r="AU88" i="40"/>
  <c r="BK85" i="40"/>
  <c r="AE69" i="40"/>
  <c r="BK53" i="40"/>
  <c r="BK52" i="40"/>
  <c r="BJ65" i="40"/>
  <c r="BK37" i="40"/>
  <c r="AD49" i="40"/>
  <c r="AE49" i="40" s="1"/>
  <c r="AE36" i="40"/>
  <c r="I49" i="41"/>
  <c r="AD175" i="40"/>
  <c r="AE31" i="40"/>
  <c r="AU30" i="40"/>
  <c r="AT174" i="40"/>
  <c r="AT173" i="40"/>
  <c r="AU29" i="40"/>
  <c r="AT170" i="40"/>
  <c r="AU26" i="40"/>
  <c r="BK24" i="40"/>
  <c r="O23" i="40"/>
  <c r="N167" i="40"/>
  <c r="AE22" i="40"/>
  <c r="AD166" i="40"/>
  <c r="N22" i="41"/>
  <c r="BJ33" i="40"/>
  <c r="BK33" i="40" s="1"/>
  <c r="BJ164" i="40"/>
  <c r="BK164" i="40" s="1"/>
  <c r="BK20" i="40"/>
  <c r="D168" i="41"/>
  <c r="D170" i="41"/>
  <c r="AU15" i="40"/>
  <c r="BK14" i="40"/>
  <c r="AE10" i="40"/>
  <c r="AE9" i="40"/>
  <c r="AU8" i="40"/>
  <c r="AU6" i="40"/>
  <c r="N17" i="40"/>
  <c r="O5" i="40"/>
  <c r="I185" i="41"/>
  <c r="I183" i="41"/>
  <c r="AA78" i="35"/>
  <c r="M165" i="41"/>
  <c r="F161" i="41"/>
  <c r="M19" i="30"/>
  <c r="E145" i="41"/>
  <c r="G13" i="29"/>
  <c r="E177" i="39"/>
  <c r="G52" i="28"/>
  <c r="W5" i="47"/>
  <c r="G51" i="28"/>
  <c r="G97" i="41"/>
  <c r="G33" i="41"/>
  <c r="G13" i="31"/>
  <c r="BC205" i="40"/>
  <c r="G16" i="31"/>
  <c r="BC208" i="40"/>
  <c r="G5" i="31"/>
  <c r="BC197" i="40"/>
  <c r="G8" i="31"/>
  <c r="BC200" i="40"/>
  <c r="G174" i="41"/>
  <c r="O127" i="39"/>
  <c r="F164" i="41"/>
  <c r="G164" i="41"/>
  <c r="F173" i="39"/>
  <c r="F7" i="2"/>
  <c r="F175" i="39"/>
  <c r="AA78" i="31"/>
  <c r="K19" i="30"/>
  <c r="AA78" i="29"/>
  <c r="AA78" i="33"/>
  <c r="C13" i="2"/>
  <c r="C181" i="39"/>
  <c r="O77" i="39"/>
  <c r="N85" i="39"/>
  <c r="O85" i="39" s="1"/>
  <c r="O186" i="39"/>
  <c r="K181" i="39"/>
  <c r="K13" i="2"/>
  <c r="L13" i="2"/>
  <c r="L181" i="39"/>
  <c r="N11" i="2"/>
  <c r="P156" i="39"/>
  <c r="E19" i="36"/>
  <c r="E80" i="28" s="1"/>
  <c r="L183" i="39"/>
  <c r="H13" i="32"/>
  <c r="H181" i="39"/>
  <c r="E19" i="30"/>
  <c r="D16" i="32"/>
  <c r="D76" i="28" s="1"/>
  <c r="K13" i="32"/>
  <c r="K169" i="39"/>
  <c r="C166" i="36"/>
  <c r="C147" i="36"/>
  <c r="N113" i="39"/>
  <c r="O113" i="39" s="1"/>
  <c r="J6" i="32"/>
  <c r="J174" i="39"/>
  <c r="L169" i="39"/>
  <c r="M183" i="39"/>
  <c r="M10" i="32"/>
  <c r="M178" i="39"/>
  <c r="M169" i="39"/>
  <c r="M12" i="2"/>
  <c r="M180" i="39"/>
  <c r="H11" i="2"/>
  <c r="H179" i="39"/>
  <c r="I178" i="39"/>
  <c r="E169" i="39"/>
  <c r="E13" i="2"/>
  <c r="E176" i="39"/>
  <c r="E10" i="32"/>
  <c r="E178" i="39"/>
  <c r="E173" i="39"/>
  <c r="E5" i="2"/>
  <c r="E180" i="39"/>
  <c r="E12" i="2"/>
  <c r="U213" i="40"/>
  <c r="I11" i="2"/>
  <c r="I179" i="39"/>
  <c r="O148" i="39"/>
  <c r="G174" i="39"/>
  <c r="G6" i="2"/>
  <c r="G155" i="39"/>
  <c r="M7" i="2"/>
  <c r="M155" i="39"/>
  <c r="M175" i="39"/>
  <c r="C7" i="32"/>
  <c r="C52" i="32" s="1"/>
  <c r="C169" i="39"/>
  <c r="J8" i="2"/>
  <c r="J176" i="39"/>
  <c r="E12" i="31"/>
  <c r="G12" i="2"/>
  <c r="G180" i="39"/>
  <c r="E7" i="2"/>
  <c r="E155" i="39"/>
  <c r="E175" i="39"/>
  <c r="O48" i="39"/>
  <c r="N57" i="39"/>
  <c r="AA78" i="30"/>
  <c r="N99" i="39"/>
  <c r="O99" i="39" s="1"/>
  <c r="H19" i="34"/>
  <c r="H78" i="28" s="1"/>
  <c r="D19" i="29"/>
  <c r="E15" i="2"/>
  <c r="F8" i="2"/>
  <c r="F176" i="39"/>
  <c r="C78" i="43"/>
  <c r="C83" i="43" s="1"/>
  <c r="F155" i="39"/>
  <c r="BA204" i="40"/>
  <c r="L155" i="39"/>
  <c r="L7" i="2"/>
  <c r="L175" i="39"/>
  <c r="I6" i="32"/>
  <c r="I169" i="39"/>
  <c r="C5" i="2"/>
  <c r="C50" i="2" s="1"/>
  <c r="C155" i="39"/>
  <c r="C173" i="39"/>
  <c r="J13" i="2"/>
  <c r="J181" i="39"/>
  <c r="H14" i="2"/>
  <c r="H182" i="39"/>
  <c r="K5" i="2"/>
  <c r="K155" i="39"/>
  <c r="C10" i="2"/>
  <c r="C178" i="39"/>
  <c r="L9" i="32"/>
  <c r="L177" i="39"/>
  <c r="H5" i="2"/>
  <c r="H155" i="39"/>
  <c r="G9" i="2"/>
  <c r="G177" i="39"/>
  <c r="I6" i="2"/>
  <c r="I174" i="39"/>
  <c r="I155" i="39"/>
  <c r="I8" i="2"/>
  <c r="I176" i="39"/>
  <c r="H173" i="39"/>
  <c r="J155" i="39"/>
  <c r="G9" i="32"/>
  <c r="O162" i="39"/>
  <c r="G169" i="39"/>
  <c r="G5" i="32"/>
  <c r="G173" i="39"/>
  <c r="I14" i="32"/>
  <c r="I182" i="39"/>
  <c r="K10" i="2"/>
  <c r="K178" i="39"/>
  <c r="F9" i="2"/>
  <c r="F177" i="39"/>
  <c r="F15" i="2"/>
  <c r="F183" i="39"/>
  <c r="O33" i="39"/>
  <c r="N43" i="39"/>
  <c r="O43" i="39" s="1"/>
  <c r="P169" i="39"/>
  <c r="K7" i="2"/>
  <c r="K175" i="39"/>
  <c r="C7" i="2"/>
  <c r="C175" i="39"/>
  <c r="L10" i="2"/>
  <c r="L178" i="39"/>
  <c r="O19" i="39"/>
  <c r="N29" i="39"/>
  <c r="H6" i="2"/>
  <c r="H174" i="39"/>
  <c r="E183" i="39"/>
  <c r="J169" i="39"/>
  <c r="J180" i="39"/>
  <c r="E50" i="28"/>
  <c r="E46" i="28"/>
  <c r="E97" i="41"/>
  <c r="E199" i="40"/>
  <c r="E7" i="10"/>
  <c r="E207" i="40"/>
  <c r="E15" i="10"/>
  <c r="E169" i="41"/>
  <c r="E10" i="29"/>
  <c r="U202" i="40"/>
  <c r="E205" i="40"/>
  <c r="E13" i="10"/>
  <c r="E172" i="41"/>
  <c r="E213" i="40"/>
  <c r="E177" i="40"/>
  <c r="E5" i="10"/>
  <c r="E164" i="41"/>
  <c r="E33" i="41"/>
  <c r="C26" i="30"/>
  <c r="D62" i="30" s="1"/>
  <c r="C209" i="41"/>
  <c r="C79" i="43"/>
  <c r="C84" i="43" s="1"/>
  <c r="D84" i="43" s="1"/>
  <c r="H217" i="41"/>
  <c r="C34" i="34"/>
  <c r="D70" i="34" s="1"/>
  <c r="C25" i="29"/>
  <c r="D61" i="29" s="1"/>
  <c r="C34" i="31"/>
  <c r="D70" i="31" s="1"/>
  <c r="C29" i="35"/>
  <c r="D65" i="35" s="1"/>
  <c r="C202" i="41"/>
  <c r="F161" i="35" l="1"/>
  <c r="F188" i="35"/>
  <c r="F109" i="35"/>
  <c r="F142" i="35"/>
  <c r="F181" i="35"/>
  <c r="F126" i="35"/>
  <c r="F77" i="35"/>
  <c r="F58" i="35"/>
  <c r="F92" i="35"/>
  <c r="F40" i="35"/>
  <c r="F22" i="35"/>
  <c r="F109" i="36"/>
  <c r="F22" i="36"/>
  <c r="F188" i="36"/>
  <c r="F40" i="36"/>
  <c r="F126" i="36"/>
  <c r="F58" i="36"/>
  <c r="F161" i="36"/>
  <c r="F142" i="36"/>
  <c r="F92" i="36"/>
  <c r="F77" i="36"/>
  <c r="F181" i="36"/>
  <c r="F76" i="43"/>
  <c r="F22" i="43"/>
  <c r="F58" i="43"/>
  <c r="F89" i="43"/>
  <c r="F40" i="43"/>
  <c r="F77" i="29"/>
  <c r="F58" i="29"/>
  <c r="F126" i="29"/>
  <c r="F40" i="29"/>
  <c r="F188" i="29"/>
  <c r="F22" i="29"/>
  <c r="F181" i="29"/>
  <c r="F161" i="29"/>
  <c r="F142" i="29"/>
  <c r="F109" i="29"/>
  <c r="F92" i="29"/>
  <c r="F126" i="30"/>
  <c r="F109" i="30"/>
  <c r="F92" i="30"/>
  <c r="F77" i="30"/>
  <c r="F58" i="30"/>
  <c r="F40" i="30"/>
  <c r="F22" i="30"/>
  <c r="F188" i="30"/>
  <c r="F181" i="30"/>
  <c r="F161" i="30"/>
  <c r="F142" i="30"/>
  <c r="F22" i="10"/>
  <c r="F58" i="10"/>
  <c r="F40" i="10"/>
  <c r="F92" i="10"/>
  <c r="F77" i="10"/>
  <c r="F188" i="31"/>
  <c r="F181" i="31"/>
  <c r="F161" i="31"/>
  <c r="F142" i="31"/>
  <c r="F126" i="31"/>
  <c r="F109" i="31"/>
  <c r="F92" i="31"/>
  <c r="F77" i="31"/>
  <c r="F58" i="31"/>
  <c r="F40" i="31"/>
  <c r="F22" i="31"/>
  <c r="G4" i="31"/>
  <c r="G4" i="10"/>
  <c r="G4" i="30"/>
  <c r="G4" i="29"/>
  <c r="G4" i="43"/>
  <c r="G4" i="36"/>
  <c r="G4" i="35"/>
  <c r="G4" i="34"/>
  <c r="G4" i="33"/>
  <c r="G4" i="32"/>
  <c r="G77" i="2"/>
  <c r="G65" i="2"/>
  <c r="G49" i="2"/>
  <c r="G34" i="2"/>
  <c r="G19" i="2"/>
  <c r="F77" i="33"/>
  <c r="F92" i="33"/>
  <c r="F40" i="33"/>
  <c r="F22" i="33"/>
  <c r="F58" i="33"/>
  <c r="F34" i="32"/>
  <c r="F19" i="32"/>
  <c r="F77" i="32"/>
  <c r="F65" i="32"/>
  <c r="F49" i="32"/>
  <c r="I5" i="28"/>
  <c r="H4" i="2"/>
  <c r="H13" i="28"/>
  <c r="H21" i="28"/>
  <c r="H34" i="28" s="1"/>
  <c r="F58" i="34"/>
  <c r="F181" i="34"/>
  <c r="F142" i="34"/>
  <c r="F109" i="34"/>
  <c r="F188" i="34"/>
  <c r="F77" i="34"/>
  <c r="F22" i="34"/>
  <c r="F161" i="34"/>
  <c r="F40" i="34"/>
  <c r="F126" i="34"/>
  <c r="F92" i="34"/>
  <c r="R2" i="43"/>
  <c r="Q77" i="43"/>
  <c r="Q78" i="43"/>
  <c r="Q80" i="43"/>
  <c r="Q79" i="43"/>
  <c r="K35" i="32"/>
  <c r="J46" i="32"/>
  <c r="U35" i="2"/>
  <c r="L36" i="2"/>
  <c r="K46" i="2"/>
  <c r="U10" i="48"/>
  <c r="V10" i="48" s="1"/>
  <c r="U16" i="48"/>
  <c r="V16" i="48" s="1"/>
  <c r="U14" i="48"/>
  <c r="V14" i="48" s="1"/>
  <c r="U13" i="48"/>
  <c r="V13" i="48" s="1"/>
  <c r="U12" i="48"/>
  <c r="V12" i="48" s="1"/>
  <c r="O57" i="39"/>
  <c r="U11" i="48"/>
  <c r="V11" i="48" s="1"/>
  <c r="O29" i="39"/>
  <c r="U9" i="48"/>
  <c r="V9" i="48" s="1"/>
  <c r="U6" i="48"/>
  <c r="O69" i="41"/>
  <c r="J210" i="41"/>
  <c r="F208" i="41"/>
  <c r="F206" i="41"/>
  <c r="L198" i="41"/>
  <c r="E201" i="41"/>
  <c r="C166" i="29"/>
  <c r="G202" i="41"/>
  <c r="M200" i="41"/>
  <c r="L208" i="41"/>
  <c r="L19" i="30"/>
  <c r="L71" i="28" s="1"/>
  <c r="L63" i="28" s="1"/>
  <c r="F184" i="39"/>
  <c r="L204" i="41"/>
  <c r="G69" i="28"/>
  <c r="L207" i="41"/>
  <c r="Y210" i="40"/>
  <c r="BK170" i="40"/>
  <c r="D208" i="41"/>
  <c r="E203" i="41"/>
  <c r="D205" i="41"/>
  <c r="L217" i="41"/>
  <c r="D217" i="41"/>
  <c r="M217" i="41"/>
  <c r="I217" i="41"/>
  <c r="J217" i="41"/>
  <c r="F217" i="41"/>
  <c r="E217" i="41"/>
  <c r="C217" i="41"/>
  <c r="G217" i="41"/>
  <c r="Z210" i="40"/>
  <c r="V210" i="40"/>
  <c r="D198" i="41"/>
  <c r="H184" i="39"/>
  <c r="N8" i="32"/>
  <c r="N6" i="32"/>
  <c r="K71" i="28"/>
  <c r="K63" i="28" s="1"/>
  <c r="K208" i="41"/>
  <c r="D51" i="32"/>
  <c r="C198" i="41"/>
  <c r="K210" i="40"/>
  <c r="E200" i="41"/>
  <c r="F210" i="40"/>
  <c r="J71" i="28"/>
  <c r="E205" i="41"/>
  <c r="AA210" i="40"/>
  <c r="J70" i="28"/>
  <c r="J62" i="28" s="1"/>
  <c r="AO210" i="40"/>
  <c r="C210" i="40"/>
  <c r="D201" i="41"/>
  <c r="O153" i="39"/>
  <c r="F70" i="28"/>
  <c r="F62" i="28" s="1"/>
  <c r="G209" i="41"/>
  <c r="N14" i="31"/>
  <c r="O149" i="41"/>
  <c r="O5" i="41"/>
  <c r="D69" i="28"/>
  <c r="G207" i="41"/>
  <c r="O20" i="41"/>
  <c r="J201" i="41"/>
  <c r="BF210" i="40"/>
  <c r="O140" i="41"/>
  <c r="I207" i="41"/>
  <c r="O24" i="41"/>
  <c r="F19" i="31"/>
  <c r="F72" i="28" s="1"/>
  <c r="F64" i="28" s="1"/>
  <c r="AY210" i="40"/>
  <c r="O39" i="41"/>
  <c r="K203" i="41"/>
  <c r="F205" i="41"/>
  <c r="AP210" i="40"/>
  <c r="E84" i="43"/>
  <c r="F84" i="43" s="1"/>
  <c r="G84" i="43" s="1"/>
  <c r="H84" i="43" s="1"/>
  <c r="I84" i="43" s="1"/>
  <c r="J84" i="43" s="1"/>
  <c r="K84" i="43" s="1"/>
  <c r="L84" i="43" s="1"/>
  <c r="M84" i="43" s="1"/>
  <c r="D69" i="30"/>
  <c r="AJ210" i="40"/>
  <c r="C147" i="29"/>
  <c r="J19" i="31"/>
  <c r="J72" i="28" s="1"/>
  <c r="J64" i="28" s="1"/>
  <c r="O166" i="39"/>
  <c r="O181" i="39" s="1"/>
  <c r="F198" i="41"/>
  <c r="M19" i="29"/>
  <c r="M70" i="28" s="1"/>
  <c r="M62" i="28" s="1"/>
  <c r="BI210" i="40"/>
  <c r="L69" i="28"/>
  <c r="L61" i="28" s="1"/>
  <c r="AC210" i="40"/>
  <c r="G54" i="28"/>
  <c r="O94" i="41"/>
  <c r="E82" i="43"/>
  <c r="F82" i="43" s="1"/>
  <c r="G82" i="43" s="1"/>
  <c r="H82" i="43" s="1"/>
  <c r="I82" i="43" s="1"/>
  <c r="J82" i="43" s="1"/>
  <c r="K82" i="43" s="1"/>
  <c r="L82" i="43" s="1"/>
  <c r="M82" i="43" s="1"/>
  <c r="G205" i="41"/>
  <c r="O158" i="39"/>
  <c r="O52" i="41"/>
  <c r="E218" i="41"/>
  <c r="C152" i="29"/>
  <c r="C171" i="29"/>
  <c r="M198" i="41"/>
  <c r="E206" i="41"/>
  <c r="J209" i="41"/>
  <c r="I19" i="29"/>
  <c r="I70" i="28" s="1"/>
  <c r="I62" i="28" s="1"/>
  <c r="AN210" i="40"/>
  <c r="M208" i="41"/>
  <c r="N15" i="2"/>
  <c r="O13" i="41"/>
  <c r="O160" i="39"/>
  <c r="E210" i="41"/>
  <c r="BE210" i="40"/>
  <c r="L70" i="28"/>
  <c r="O163" i="39"/>
  <c r="E208" i="41"/>
  <c r="J206" i="41"/>
  <c r="J198" i="41"/>
  <c r="O157" i="41"/>
  <c r="D64" i="36"/>
  <c r="AB210" i="40"/>
  <c r="N183" i="39"/>
  <c r="O164" i="39"/>
  <c r="S210" i="40"/>
  <c r="D203" i="41"/>
  <c r="O96" i="41"/>
  <c r="D202" i="41"/>
  <c r="O105" i="41"/>
  <c r="O74" i="41"/>
  <c r="BB210" i="40"/>
  <c r="L206" i="41"/>
  <c r="G206" i="41"/>
  <c r="L201" i="41"/>
  <c r="F209" i="41"/>
  <c r="BD210" i="40"/>
  <c r="AM210" i="40"/>
  <c r="G203" i="41"/>
  <c r="AS210" i="40"/>
  <c r="AQ210" i="40"/>
  <c r="L199" i="41"/>
  <c r="O153" i="41"/>
  <c r="E19" i="33"/>
  <c r="E77" i="28" s="1"/>
  <c r="M69" i="28"/>
  <c r="K19" i="31"/>
  <c r="K72" i="28" s="1"/>
  <c r="K64" i="28" s="1"/>
  <c r="U210" i="40"/>
  <c r="N182" i="39"/>
  <c r="M216" i="41"/>
  <c r="O79" i="41"/>
  <c r="E71" i="28"/>
  <c r="E63" i="28" s="1"/>
  <c r="BK165" i="40"/>
  <c r="M201" i="41"/>
  <c r="I204" i="41"/>
  <c r="O47" i="41"/>
  <c r="BG210" i="40"/>
  <c r="T210" i="40"/>
  <c r="D210" i="40"/>
  <c r="O72" i="41"/>
  <c r="F210" i="41"/>
  <c r="D60" i="28"/>
  <c r="D209" i="41"/>
  <c r="H201" i="41"/>
  <c r="K206" i="41"/>
  <c r="I209" i="41"/>
  <c r="F202" i="41"/>
  <c r="AZ210" i="40"/>
  <c r="C218" i="41"/>
  <c r="J202" i="41"/>
  <c r="K207" i="41"/>
  <c r="N161" i="41"/>
  <c r="O148" i="41"/>
  <c r="K198" i="41"/>
  <c r="I210" i="41"/>
  <c r="C153" i="30"/>
  <c r="D83" i="43"/>
  <c r="E83" i="43" s="1"/>
  <c r="F83" i="43" s="1"/>
  <c r="G83" i="43" s="1"/>
  <c r="H83" i="43" s="1"/>
  <c r="I83" i="43" s="1"/>
  <c r="J83" i="43" s="1"/>
  <c r="K83" i="43" s="1"/>
  <c r="L83" i="43" s="1"/>
  <c r="M83" i="43" s="1"/>
  <c r="C147" i="31"/>
  <c r="C206" i="41"/>
  <c r="O167" i="39"/>
  <c r="O87" i="41"/>
  <c r="M19" i="31"/>
  <c r="M72" i="28" s="1"/>
  <c r="M64" i="28" s="1"/>
  <c r="C203" i="41"/>
  <c r="G210" i="40"/>
  <c r="K19" i="33"/>
  <c r="K77" i="28" s="1"/>
  <c r="O103" i="41"/>
  <c r="F204" i="41"/>
  <c r="C172" i="30"/>
  <c r="O21" i="41"/>
  <c r="F61" i="28"/>
  <c r="I19" i="30"/>
  <c r="I71" i="28" s="1"/>
  <c r="I63" i="28" s="1"/>
  <c r="C211" i="41"/>
  <c r="C205" i="41"/>
  <c r="G19" i="34"/>
  <c r="G78" i="28" s="1"/>
  <c r="D70" i="28"/>
  <c r="O143" i="41"/>
  <c r="L218" i="41"/>
  <c r="E204" i="41"/>
  <c r="K199" i="41"/>
  <c r="J208" i="41"/>
  <c r="K218" i="41"/>
  <c r="M205" i="41"/>
  <c r="D200" i="41"/>
  <c r="BA210" i="40"/>
  <c r="G19" i="33"/>
  <c r="G77" i="28" s="1"/>
  <c r="O90" i="41"/>
  <c r="BK168" i="40"/>
  <c r="N9" i="31"/>
  <c r="F193" i="41"/>
  <c r="BC210" i="40"/>
  <c r="O36" i="41"/>
  <c r="O108" i="41"/>
  <c r="O107" i="41"/>
  <c r="O38" i="41"/>
  <c r="O6" i="41"/>
  <c r="O28" i="41"/>
  <c r="AK210" i="40"/>
  <c r="G204" i="41"/>
  <c r="O109" i="41"/>
  <c r="BH210" i="40"/>
  <c r="AR210" i="40"/>
  <c r="E85" i="43"/>
  <c r="F85" i="43" s="1"/>
  <c r="G85" i="43" s="1"/>
  <c r="H85" i="43" s="1"/>
  <c r="I85" i="43" s="1"/>
  <c r="J85" i="43" s="1"/>
  <c r="K85" i="43" s="1"/>
  <c r="L85" i="43" s="1"/>
  <c r="M85" i="43" s="1"/>
  <c r="BK167" i="40"/>
  <c r="N13" i="31"/>
  <c r="O155" i="41"/>
  <c r="G218" i="41"/>
  <c r="K200" i="41"/>
  <c r="J205" i="41"/>
  <c r="C193" i="41"/>
  <c r="I199" i="41"/>
  <c r="O168" i="39"/>
  <c r="O183" i="39" s="1"/>
  <c r="L209" i="41"/>
  <c r="C216" i="41"/>
  <c r="L19" i="34"/>
  <c r="L78" i="28" s="1"/>
  <c r="M71" i="28"/>
  <c r="M63" i="28" s="1"/>
  <c r="N8" i="31"/>
  <c r="D71" i="28"/>
  <c r="I203" i="41"/>
  <c r="W210" i="40"/>
  <c r="I200" i="41"/>
  <c r="X210" i="40"/>
  <c r="J210" i="40"/>
  <c r="K209" i="41"/>
  <c r="I210" i="40"/>
  <c r="F71" i="28"/>
  <c r="BK175" i="40"/>
  <c r="O158" i="41"/>
  <c r="O135" i="41"/>
  <c r="O53" i="41"/>
  <c r="M209" i="41"/>
  <c r="C73" i="33"/>
  <c r="C74" i="33" s="1"/>
  <c r="C23" i="28" s="1"/>
  <c r="G199" i="41"/>
  <c r="H210" i="41"/>
  <c r="O7" i="41"/>
  <c r="O152" i="41"/>
  <c r="E210" i="40"/>
  <c r="O136" i="41"/>
  <c r="O77" i="41"/>
  <c r="M199" i="41"/>
  <c r="I201" i="41"/>
  <c r="H207" i="41"/>
  <c r="C37" i="33"/>
  <c r="D60" i="30"/>
  <c r="E202" i="41"/>
  <c r="O75" i="41"/>
  <c r="D210" i="41"/>
  <c r="C163" i="30"/>
  <c r="O104" i="41"/>
  <c r="O12" i="41"/>
  <c r="N7" i="31"/>
  <c r="K202" i="41"/>
  <c r="AL210" i="40"/>
  <c r="O137" i="41"/>
  <c r="H206" i="41"/>
  <c r="I218" i="41"/>
  <c r="C177" i="41"/>
  <c r="K201" i="41"/>
  <c r="F201" i="41"/>
  <c r="I208" i="41"/>
  <c r="H200" i="41"/>
  <c r="H199" i="41"/>
  <c r="O37" i="41"/>
  <c r="L210" i="40"/>
  <c r="O70" i="41"/>
  <c r="O110" i="41"/>
  <c r="D63" i="33"/>
  <c r="M207" i="41"/>
  <c r="O142" i="41"/>
  <c r="O102" i="41"/>
  <c r="I206" i="41"/>
  <c r="G200" i="41"/>
  <c r="O91" i="41"/>
  <c r="K210" i="41"/>
  <c r="D63" i="31"/>
  <c r="C164" i="35"/>
  <c r="J207" i="41"/>
  <c r="I202" i="41"/>
  <c r="M203" i="41"/>
  <c r="O133" i="41"/>
  <c r="O59" i="41"/>
  <c r="O86" i="41"/>
  <c r="E209" i="41"/>
  <c r="G210" i="41"/>
  <c r="G201" i="41"/>
  <c r="H202" i="41"/>
  <c r="G67" i="28"/>
  <c r="G75" i="28" s="1"/>
  <c r="G87" i="28"/>
  <c r="G95" i="28" s="1"/>
  <c r="G103" i="28" s="1"/>
  <c r="N180" i="39"/>
  <c r="N176" i="39"/>
  <c r="N8" i="2"/>
  <c r="AE169" i="40"/>
  <c r="O27" i="41"/>
  <c r="F199" i="41"/>
  <c r="L216" i="41"/>
  <c r="D177" i="41"/>
  <c r="C73" i="10"/>
  <c r="C97" i="28" s="1"/>
  <c r="D216" i="41"/>
  <c r="N171" i="41"/>
  <c r="O171" i="41" s="1"/>
  <c r="R41" i="35"/>
  <c r="Q55" i="35"/>
  <c r="M206" i="41"/>
  <c r="D19" i="31"/>
  <c r="D72" i="28" s="1"/>
  <c r="D71" i="31"/>
  <c r="C146" i="36"/>
  <c r="C165" i="36"/>
  <c r="C37" i="10"/>
  <c r="K177" i="41"/>
  <c r="N169" i="39"/>
  <c r="O169" i="39" s="1"/>
  <c r="D10" i="47" s="1"/>
  <c r="O43" i="41"/>
  <c r="C24" i="34"/>
  <c r="D60" i="34" s="1"/>
  <c r="C60" i="34"/>
  <c r="J19" i="10"/>
  <c r="J69" i="28" s="1"/>
  <c r="C170" i="29"/>
  <c r="D67" i="29"/>
  <c r="C151" i="29"/>
  <c r="C174" i="35"/>
  <c r="C155" i="35"/>
  <c r="D71" i="35"/>
  <c r="D207" i="41"/>
  <c r="C24" i="29"/>
  <c r="D60" i="29" s="1"/>
  <c r="C60" i="29"/>
  <c r="C30" i="31"/>
  <c r="D66" i="31" s="1"/>
  <c r="C66" i="31"/>
  <c r="C151" i="35"/>
  <c r="D67" i="35"/>
  <c r="C170" i="35"/>
  <c r="C170" i="31"/>
  <c r="D67" i="31"/>
  <c r="C151" i="31"/>
  <c r="D59" i="30"/>
  <c r="C143" i="30"/>
  <c r="C162" i="30"/>
  <c r="C168" i="29"/>
  <c r="C149" i="29"/>
  <c r="D19" i="35"/>
  <c r="D79" i="28" s="1"/>
  <c r="C167" i="30"/>
  <c r="D64" i="30"/>
  <c r="C148" i="30"/>
  <c r="D64" i="31"/>
  <c r="C167" i="31"/>
  <c r="C148" i="31"/>
  <c r="C30" i="34"/>
  <c r="D66" i="34" s="1"/>
  <c r="C66" i="34"/>
  <c r="L16" i="32"/>
  <c r="L76" i="28" s="1"/>
  <c r="D19" i="34"/>
  <c r="D78" i="28" s="1"/>
  <c r="N181" i="39"/>
  <c r="J16" i="32"/>
  <c r="J76" i="28" s="1"/>
  <c r="O112" i="41"/>
  <c r="O58" i="41"/>
  <c r="F207" i="41"/>
  <c r="D199" i="41"/>
  <c r="G19" i="30"/>
  <c r="G71" i="28" s="1"/>
  <c r="G63" i="28" s="1"/>
  <c r="M19" i="33"/>
  <c r="M77" i="28" s="1"/>
  <c r="F19" i="35"/>
  <c r="F79" i="28" s="1"/>
  <c r="F81" i="28" s="1"/>
  <c r="L19" i="31"/>
  <c r="L72" i="28" s="1"/>
  <c r="I19" i="33"/>
  <c r="I77" i="28" s="1"/>
  <c r="I61" i="28" s="1"/>
  <c r="C152" i="34"/>
  <c r="C171" i="34"/>
  <c r="C165" i="34"/>
  <c r="C146" i="34"/>
  <c r="D62" i="34"/>
  <c r="D61" i="35"/>
  <c r="C25" i="2"/>
  <c r="D55" i="2" s="1"/>
  <c r="C55" i="2"/>
  <c r="E19" i="31"/>
  <c r="E72" i="28" s="1"/>
  <c r="E64" i="28" s="1"/>
  <c r="N13" i="2"/>
  <c r="O154" i="41"/>
  <c r="G19" i="29"/>
  <c r="G70" i="28" s="1"/>
  <c r="H19" i="10"/>
  <c r="H69" i="28" s="1"/>
  <c r="H61" i="28" s="1"/>
  <c r="I19" i="31"/>
  <c r="I72" i="28" s="1"/>
  <c r="I64" i="28" s="1"/>
  <c r="C150" i="30"/>
  <c r="C35" i="30"/>
  <c r="D71" i="30" s="1"/>
  <c r="C71" i="30"/>
  <c r="D19" i="33"/>
  <c r="D77" i="28" s="1"/>
  <c r="D61" i="28" s="1"/>
  <c r="D70" i="33"/>
  <c r="C172" i="35"/>
  <c r="C153" i="35"/>
  <c r="D69" i="35"/>
  <c r="D62" i="36"/>
  <c r="C164" i="34"/>
  <c r="C145" i="34"/>
  <c r="C148" i="36"/>
  <c r="C167" i="36"/>
  <c r="N168" i="41"/>
  <c r="N172" i="41"/>
  <c r="O172" i="41" s="1"/>
  <c r="C22" i="2"/>
  <c r="D52" i="2" s="1"/>
  <c r="C52" i="2"/>
  <c r="M16" i="32"/>
  <c r="M76" i="28" s="1"/>
  <c r="O76" i="41"/>
  <c r="G198" i="41"/>
  <c r="C169" i="30"/>
  <c r="J19" i="33"/>
  <c r="J77" i="28" s="1"/>
  <c r="C171" i="35"/>
  <c r="C152" i="35"/>
  <c r="C167" i="35"/>
  <c r="D64" i="35"/>
  <c r="D65" i="29"/>
  <c r="N97" i="41"/>
  <c r="H16" i="32"/>
  <c r="H76" i="28" s="1"/>
  <c r="C28" i="2"/>
  <c r="D58" i="2" s="1"/>
  <c r="C58" i="2"/>
  <c r="O89" i="41"/>
  <c r="C26" i="32"/>
  <c r="D56" i="32" s="1"/>
  <c r="C56" i="32"/>
  <c r="J19" i="35"/>
  <c r="J79" i="28" s="1"/>
  <c r="C37" i="36"/>
  <c r="D59" i="36"/>
  <c r="C170" i="36"/>
  <c r="C151" i="36"/>
  <c r="D67" i="36"/>
  <c r="D68" i="35"/>
  <c r="C172" i="34"/>
  <c r="C153" i="34"/>
  <c r="O156" i="41"/>
  <c r="E19" i="29"/>
  <c r="E70" i="28" s="1"/>
  <c r="E62" i="28" s="1"/>
  <c r="E16" i="32"/>
  <c r="E76" i="28" s="1"/>
  <c r="E81" i="28" s="1"/>
  <c r="K16" i="32"/>
  <c r="K76" i="28" s="1"/>
  <c r="H19" i="30"/>
  <c r="H71" i="28" s="1"/>
  <c r="H63" i="28" s="1"/>
  <c r="J199" i="41"/>
  <c r="C27" i="30"/>
  <c r="D63" i="30" s="1"/>
  <c r="C63" i="30"/>
  <c r="K19" i="10"/>
  <c r="K69" i="28" s="1"/>
  <c r="L19" i="36"/>
  <c r="L80" i="28" s="1"/>
  <c r="C27" i="35"/>
  <c r="C63" i="35"/>
  <c r="C73" i="35" s="1"/>
  <c r="C172" i="29"/>
  <c r="C153" i="29"/>
  <c r="F216" i="41"/>
  <c r="L177" i="41"/>
  <c r="P177" i="41"/>
  <c r="O160" i="41"/>
  <c r="N173" i="41"/>
  <c r="O173" i="41" s="1"/>
  <c r="J216" i="41"/>
  <c r="N17" i="41"/>
  <c r="O63" i="41"/>
  <c r="O101" i="41"/>
  <c r="G193" i="41"/>
  <c r="C19" i="30"/>
  <c r="C71" i="28" s="1"/>
  <c r="C19" i="34"/>
  <c r="O68" i="41"/>
  <c r="O73" i="41"/>
  <c r="G216" i="41"/>
  <c r="O26" i="41"/>
  <c r="O48" i="41"/>
  <c r="C199" i="41"/>
  <c r="K41" i="33"/>
  <c r="J55" i="33"/>
  <c r="N176" i="41"/>
  <c r="P113" i="41"/>
  <c r="N113" i="41"/>
  <c r="O113" i="41" s="1"/>
  <c r="J177" i="41"/>
  <c r="M211" i="41"/>
  <c r="K204" i="41"/>
  <c r="M210" i="41"/>
  <c r="D206" i="41"/>
  <c r="G208" i="41"/>
  <c r="O150" i="41"/>
  <c r="L211" i="41"/>
  <c r="E207" i="41"/>
  <c r="F177" i="41"/>
  <c r="N174" i="41"/>
  <c r="O174" i="41" s="1"/>
  <c r="F211" i="41"/>
  <c r="M193" i="41"/>
  <c r="M218" i="41"/>
  <c r="M177" i="41"/>
  <c r="N170" i="41"/>
  <c r="O170" i="41" s="1"/>
  <c r="J200" i="41"/>
  <c r="D211" i="41"/>
  <c r="O41" i="30"/>
  <c r="N55" i="30"/>
  <c r="K205" i="41"/>
  <c r="K216" i="41"/>
  <c r="K217" i="41"/>
  <c r="K62" i="28"/>
  <c r="O31" i="41"/>
  <c r="N33" i="41"/>
  <c r="O33" i="41" s="1"/>
  <c r="K211" i="41"/>
  <c r="BK174" i="40"/>
  <c r="O92" i="41"/>
  <c r="O78" i="41"/>
  <c r="F200" i="41"/>
  <c r="N81" i="41"/>
  <c r="O165" i="39"/>
  <c r="O151" i="39"/>
  <c r="O150" i="39"/>
  <c r="N12" i="2"/>
  <c r="O4" i="41"/>
  <c r="O62" i="41"/>
  <c r="M204" i="41"/>
  <c r="N165" i="41"/>
  <c r="O165" i="41" s="1"/>
  <c r="L184" i="39"/>
  <c r="O42" i="41"/>
  <c r="I205" i="41"/>
  <c r="L203" i="41"/>
  <c r="N175" i="41"/>
  <c r="O71" i="41"/>
  <c r="O23" i="41"/>
  <c r="J218" i="41"/>
  <c r="H203" i="41"/>
  <c r="N167" i="41"/>
  <c r="N179" i="39"/>
  <c r="N17" i="31"/>
  <c r="F218" i="41"/>
  <c r="L205" i="41"/>
  <c r="H19" i="31"/>
  <c r="H72" i="28" s="1"/>
  <c r="AI210" i="40"/>
  <c r="BJ177" i="40"/>
  <c r="BK177" i="40" s="1"/>
  <c r="D24" i="47" s="1"/>
  <c r="N49" i="41"/>
  <c r="N164" i="41"/>
  <c r="O164" i="41" s="1"/>
  <c r="M202" i="41"/>
  <c r="C162" i="36"/>
  <c r="C73" i="36"/>
  <c r="C74" i="36" s="1"/>
  <c r="C143" i="36"/>
  <c r="J193" i="41"/>
  <c r="G19" i="31"/>
  <c r="G72" i="28" s="1"/>
  <c r="G64" i="28" s="1"/>
  <c r="O60" i="41"/>
  <c r="H210" i="40"/>
  <c r="F203" i="41"/>
  <c r="J211" i="41"/>
  <c r="J54" i="28"/>
  <c r="H19" i="29"/>
  <c r="H70" i="28" s="1"/>
  <c r="H62" i="28" s="1"/>
  <c r="O30" i="41"/>
  <c r="L210" i="41"/>
  <c r="D193" i="41"/>
  <c r="I198" i="41"/>
  <c r="I193" i="41"/>
  <c r="N65" i="41"/>
  <c r="U21" i="48" s="1"/>
  <c r="V21" i="48" s="1"/>
  <c r="N169" i="41"/>
  <c r="G211" i="41"/>
  <c r="O46" i="41"/>
  <c r="O141" i="41"/>
  <c r="O159" i="41"/>
  <c r="O84" i="41"/>
  <c r="H218" i="41"/>
  <c r="L193" i="41"/>
  <c r="I184" i="39"/>
  <c r="K184" i="39"/>
  <c r="O57" i="41"/>
  <c r="J203" i="41"/>
  <c r="D218" i="41"/>
  <c r="D204" i="41"/>
  <c r="M41" i="10"/>
  <c r="L55" i="10"/>
  <c r="I177" i="41"/>
  <c r="I216" i="41"/>
  <c r="O139" i="41"/>
  <c r="I211" i="41"/>
  <c r="O54" i="41"/>
  <c r="N145" i="41"/>
  <c r="O145" i="41" s="1"/>
  <c r="N166" i="41"/>
  <c r="O166" i="41" s="1"/>
  <c r="L202" i="41"/>
  <c r="E193" i="41"/>
  <c r="M184" i="39"/>
  <c r="K193" i="41"/>
  <c r="J41" i="34"/>
  <c r="I55" i="34"/>
  <c r="O111" i="41"/>
  <c r="H211" i="41"/>
  <c r="H216" i="41"/>
  <c r="H177" i="41"/>
  <c r="H209" i="41"/>
  <c r="H208" i="41"/>
  <c r="H193" i="41"/>
  <c r="N12" i="30"/>
  <c r="AU171" i="40"/>
  <c r="N14" i="10"/>
  <c r="O173" i="40"/>
  <c r="N6" i="10"/>
  <c r="O165" i="40"/>
  <c r="O138" i="41"/>
  <c r="AD213" i="40"/>
  <c r="AE17" i="40"/>
  <c r="O134" i="41"/>
  <c r="O22" i="41"/>
  <c r="O168" i="40"/>
  <c r="N9" i="10"/>
  <c r="AU165" i="40"/>
  <c r="N6" i="30"/>
  <c r="O144" i="41"/>
  <c r="O41" i="41"/>
  <c r="AE171" i="40"/>
  <c r="N12" i="29"/>
  <c r="AU17" i="40"/>
  <c r="AT213" i="40"/>
  <c r="N8" i="29"/>
  <c r="AE167" i="40"/>
  <c r="N16" i="30"/>
  <c r="AU175" i="40"/>
  <c r="AE172" i="40"/>
  <c r="N13" i="29"/>
  <c r="N6" i="29"/>
  <c r="AE165" i="40"/>
  <c r="N213" i="40"/>
  <c r="O17" i="40"/>
  <c r="N7" i="29"/>
  <c r="AE166" i="40"/>
  <c r="N11" i="30"/>
  <c r="AU170" i="40"/>
  <c r="N16" i="29"/>
  <c r="AE175" i="40"/>
  <c r="N214" i="40"/>
  <c r="O113" i="40"/>
  <c r="N10" i="31"/>
  <c r="BK169" i="40"/>
  <c r="H198" i="41"/>
  <c r="N8" i="30"/>
  <c r="AU167" i="40"/>
  <c r="N15" i="29"/>
  <c r="AE174" i="40"/>
  <c r="N177" i="40"/>
  <c r="N5" i="10"/>
  <c r="N17" i="10"/>
  <c r="O176" i="40"/>
  <c r="N14" i="29"/>
  <c r="AE173" i="40"/>
  <c r="N13" i="10"/>
  <c r="E199" i="41"/>
  <c r="N7" i="10"/>
  <c r="N17" i="29"/>
  <c r="AE176" i="40"/>
  <c r="N9" i="29"/>
  <c r="AE168" i="40"/>
  <c r="N12" i="31"/>
  <c r="N17" i="30"/>
  <c r="AU176" i="40"/>
  <c r="N11" i="29"/>
  <c r="AE170" i="40"/>
  <c r="N11" i="10"/>
  <c r="O170" i="40"/>
  <c r="BJ214" i="40"/>
  <c r="BK113" i="40"/>
  <c r="N5" i="31"/>
  <c r="N8" i="10"/>
  <c r="O167" i="40"/>
  <c r="N14" i="30"/>
  <c r="AU173" i="40"/>
  <c r="BJ213" i="40"/>
  <c r="BK65" i="40"/>
  <c r="N19" i="43"/>
  <c r="N5" i="29"/>
  <c r="AD177" i="40"/>
  <c r="AE177" i="40" s="1"/>
  <c r="D16" i="47" s="1"/>
  <c r="N15" i="10"/>
  <c r="N5" i="30"/>
  <c r="AU164" i="40"/>
  <c r="AT177" i="40"/>
  <c r="O11" i="41"/>
  <c r="N73" i="43"/>
  <c r="N13" i="30"/>
  <c r="AU172" i="40"/>
  <c r="N10" i="10"/>
  <c r="O169" i="40"/>
  <c r="AD214" i="40"/>
  <c r="AE113" i="40"/>
  <c r="N12" i="10"/>
  <c r="O171" i="40"/>
  <c r="AT214" i="40"/>
  <c r="AU113" i="40"/>
  <c r="N9" i="30"/>
  <c r="AU168" i="40"/>
  <c r="N16" i="10"/>
  <c r="O175" i="40"/>
  <c r="N10" i="30"/>
  <c r="AU169" i="40"/>
  <c r="N15" i="30"/>
  <c r="AU174" i="40"/>
  <c r="O56" i="41"/>
  <c r="N7" i="30"/>
  <c r="AU166" i="40"/>
  <c r="N55" i="43"/>
  <c r="N37" i="43"/>
  <c r="O32" i="41"/>
  <c r="G177" i="41"/>
  <c r="P170" i="39"/>
  <c r="J16" i="2"/>
  <c r="J68" i="28" s="1"/>
  <c r="M16" i="2"/>
  <c r="G16" i="2"/>
  <c r="G68" i="28" s="1"/>
  <c r="K16" i="2"/>
  <c r="K68" i="28" s="1"/>
  <c r="G16" i="32"/>
  <c r="G76" i="28" s="1"/>
  <c r="G184" i="39"/>
  <c r="H16" i="2"/>
  <c r="H68" i="28" s="1"/>
  <c r="E184" i="39"/>
  <c r="E16" i="2"/>
  <c r="E68" i="28" s="1"/>
  <c r="C22" i="32"/>
  <c r="D52" i="32" s="1"/>
  <c r="C16" i="32"/>
  <c r="C76" i="28" s="1"/>
  <c r="C184" i="39"/>
  <c r="O177" i="39"/>
  <c r="F16" i="2"/>
  <c r="F68" i="28" s="1"/>
  <c r="J184" i="39"/>
  <c r="H80" i="28"/>
  <c r="C20" i="2"/>
  <c r="D50" i="2" s="1"/>
  <c r="C16" i="2"/>
  <c r="N9" i="2"/>
  <c r="N177" i="39"/>
  <c r="N10" i="2"/>
  <c r="N178" i="39"/>
  <c r="O146" i="39"/>
  <c r="N175" i="39"/>
  <c r="N7" i="2"/>
  <c r="I16" i="32"/>
  <c r="I76" i="28" s="1"/>
  <c r="N174" i="39"/>
  <c r="N6" i="2"/>
  <c r="I16" i="2"/>
  <c r="I68" i="28" s="1"/>
  <c r="O149" i="39"/>
  <c r="N5" i="2"/>
  <c r="N173" i="39"/>
  <c r="N155" i="39"/>
  <c r="L16" i="2"/>
  <c r="L68" i="28" s="1"/>
  <c r="O145" i="39"/>
  <c r="O174" i="39" s="1"/>
  <c r="O144" i="39"/>
  <c r="O173" i="39" s="1"/>
  <c r="O176" i="39"/>
  <c r="E211" i="41"/>
  <c r="E19" i="10"/>
  <c r="E216" i="41"/>
  <c r="E177" i="41"/>
  <c r="E198" i="41"/>
  <c r="C145" i="29"/>
  <c r="C164" i="29"/>
  <c r="C61" i="28"/>
  <c r="C72" i="28"/>
  <c r="C64" i="28" s="1"/>
  <c r="C70" i="28"/>
  <c r="C173" i="34"/>
  <c r="C154" i="34"/>
  <c r="C173" i="31"/>
  <c r="C154" i="31"/>
  <c r="O161" i="41"/>
  <c r="C165" i="30"/>
  <c r="C146" i="30"/>
  <c r="C79" i="28"/>
  <c r="C168" i="35"/>
  <c r="C149" i="35"/>
  <c r="G188" i="35" l="1"/>
  <c r="G109" i="35"/>
  <c r="G142" i="35"/>
  <c r="G181" i="35"/>
  <c r="G126" i="35"/>
  <c r="G161" i="35"/>
  <c r="G77" i="35"/>
  <c r="G58" i="35"/>
  <c r="G92" i="35"/>
  <c r="G40" i="35"/>
  <c r="G22" i="35"/>
  <c r="G188" i="36"/>
  <c r="G40" i="36"/>
  <c r="G126" i="36"/>
  <c r="G58" i="36"/>
  <c r="G161" i="36"/>
  <c r="G142" i="36"/>
  <c r="G92" i="36"/>
  <c r="G77" i="36"/>
  <c r="G181" i="36"/>
  <c r="G109" i="36"/>
  <c r="G22" i="36"/>
  <c r="AH34" i="28"/>
  <c r="H59" i="28"/>
  <c r="G22" i="43"/>
  <c r="G58" i="43"/>
  <c r="G89" i="43"/>
  <c r="G40" i="43"/>
  <c r="G76" i="43"/>
  <c r="G58" i="29"/>
  <c r="G126" i="29"/>
  <c r="G40" i="29"/>
  <c r="G188" i="29"/>
  <c r="G22" i="29"/>
  <c r="G181" i="29"/>
  <c r="G161" i="29"/>
  <c r="G142" i="29"/>
  <c r="G109" i="29"/>
  <c r="G92" i="29"/>
  <c r="G77" i="29"/>
  <c r="H4" i="30"/>
  <c r="H4" i="29"/>
  <c r="H4" i="10"/>
  <c r="H4" i="43"/>
  <c r="H4" i="36"/>
  <c r="H4" i="35"/>
  <c r="H4" i="34"/>
  <c r="H4" i="33"/>
  <c r="H4" i="32"/>
  <c r="H4" i="31"/>
  <c r="H77" i="2"/>
  <c r="H65" i="2"/>
  <c r="H49" i="2"/>
  <c r="H34" i="2"/>
  <c r="H19" i="2"/>
  <c r="G92" i="30"/>
  <c r="G77" i="30"/>
  <c r="G58" i="30"/>
  <c r="G40" i="30"/>
  <c r="G22" i="30"/>
  <c r="G188" i="30"/>
  <c r="G181" i="30"/>
  <c r="G161" i="30"/>
  <c r="G142" i="30"/>
  <c r="G126" i="30"/>
  <c r="G109" i="30"/>
  <c r="J5" i="28"/>
  <c r="I4" i="2"/>
  <c r="I21" i="28"/>
  <c r="I34" i="28" s="1"/>
  <c r="I13" i="28"/>
  <c r="G77" i="32"/>
  <c r="G65" i="32"/>
  <c r="G49" i="32"/>
  <c r="G34" i="32"/>
  <c r="G19" i="32"/>
  <c r="G58" i="10"/>
  <c r="G40" i="10"/>
  <c r="G92" i="10"/>
  <c r="G77" i="10"/>
  <c r="G22" i="10"/>
  <c r="G77" i="33"/>
  <c r="G92" i="33"/>
  <c r="G40" i="33"/>
  <c r="G22" i="33"/>
  <c r="G58" i="33"/>
  <c r="G188" i="31"/>
  <c r="G181" i="31"/>
  <c r="G161" i="31"/>
  <c r="G142" i="31"/>
  <c r="G126" i="31"/>
  <c r="G109" i="31"/>
  <c r="G92" i="31"/>
  <c r="G77" i="31"/>
  <c r="G58" i="31"/>
  <c r="G40" i="31"/>
  <c r="G22" i="31"/>
  <c r="G58" i="34"/>
  <c r="G22" i="34"/>
  <c r="G188" i="34"/>
  <c r="G109" i="34"/>
  <c r="G92" i="34"/>
  <c r="G142" i="34"/>
  <c r="G126" i="34"/>
  <c r="G181" i="34"/>
  <c r="G40" i="34"/>
  <c r="G161" i="34"/>
  <c r="G77" i="34"/>
  <c r="S2" i="43"/>
  <c r="R79" i="43"/>
  <c r="R77" i="43"/>
  <c r="R78" i="43"/>
  <c r="R80" i="43"/>
  <c r="C78" i="28"/>
  <c r="K46" i="32"/>
  <c r="L35" i="32"/>
  <c r="V35" i="2"/>
  <c r="M36" i="2"/>
  <c r="L46" i="2"/>
  <c r="U23" i="48"/>
  <c r="V23" i="48" s="1"/>
  <c r="U22" i="48"/>
  <c r="V22" i="48" s="1"/>
  <c r="U19" i="48"/>
  <c r="V19" i="48" s="1"/>
  <c r="U18" i="48"/>
  <c r="V18" i="48" s="1"/>
  <c r="U27" i="48"/>
  <c r="V27" i="48" s="1"/>
  <c r="M68" i="28"/>
  <c r="J63" i="28"/>
  <c r="G61" i="28"/>
  <c r="I219" i="41"/>
  <c r="G81" i="28"/>
  <c r="M219" i="41"/>
  <c r="O32" i="32"/>
  <c r="O175" i="39"/>
  <c r="O49" i="41"/>
  <c r="N16" i="32"/>
  <c r="N76" i="28" s="1"/>
  <c r="D219" i="41"/>
  <c r="O182" i="39"/>
  <c r="O178" i="39"/>
  <c r="E219" i="41"/>
  <c r="M61" i="28"/>
  <c r="L62" i="28"/>
  <c r="C166" i="30"/>
  <c r="E60" i="28"/>
  <c r="C105" i="28"/>
  <c r="C89" i="28" s="1"/>
  <c r="O97" i="41"/>
  <c r="L64" i="28"/>
  <c r="J73" i="28"/>
  <c r="O179" i="39"/>
  <c r="G62" i="28"/>
  <c r="D62" i="28"/>
  <c r="C219" i="41"/>
  <c r="D73" i="28"/>
  <c r="J61" i="28"/>
  <c r="L219" i="41"/>
  <c r="D63" i="28"/>
  <c r="G219" i="41"/>
  <c r="C37" i="35"/>
  <c r="H60" i="28"/>
  <c r="C144" i="34"/>
  <c r="C37" i="34"/>
  <c r="C163" i="34"/>
  <c r="F63" i="28"/>
  <c r="L81" i="28"/>
  <c r="C150" i="34"/>
  <c r="C169" i="34"/>
  <c r="N217" i="41"/>
  <c r="C37" i="29"/>
  <c r="O175" i="41"/>
  <c r="C37" i="30"/>
  <c r="J219" i="41"/>
  <c r="C155" i="30"/>
  <c r="C174" i="30"/>
  <c r="F219" i="41"/>
  <c r="H64" i="28"/>
  <c r="K60" i="28"/>
  <c r="C147" i="30"/>
  <c r="C144" i="29"/>
  <c r="C157" i="29" s="1"/>
  <c r="C158" i="29" s="1"/>
  <c r="C163" i="29"/>
  <c r="C176" i="29" s="1"/>
  <c r="C183" i="29" s="1"/>
  <c r="K81" i="28"/>
  <c r="O17" i="41"/>
  <c r="C157" i="36"/>
  <c r="C158" i="36" s="1"/>
  <c r="N184" i="39"/>
  <c r="C74" i="10"/>
  <c r="C15" i="28" s="1"/>
  <c r="C7" i="28" s="1"/>
  <c r="C108" i="28"/>
  <c r="S41" i="35"/>
  <c r="R55" i="35"/>
  <c r="J81" i="28"/>
  <c r="M81" i="28"/>
  <c r="C37" i="31"/>
  <c r="C169" i="31"/>
  <c r="C176" i="31" s="1"/>
  <c r="C176" i="36"/>
  <c r="C183" i="36" s="1"/>
  <c r="C185" i="36" s="1"/>
  <c r="D63" i="35"/>
  <c r="C147" i="35"/>
  <c r="C157" i="35" s="1"/>
  <c r="C166" i="35"/>
  <c r="C176" i="35" s="1"/>
  <c r="C183" i="35" s="1"/>
  <c r="C185" i="35" s="1"/>
  <c r="I81" i="28"/>
  <c r="D81" i="28"/>
  <c r="D64" i="28"/>
  <c r="O81" i="41"/>
  <c r="N19" i="31"/>
  <c r="D29" i="31" s="1"/>
  <c r="O168" i="41"/>
  <c r="N216" i="41"/>
  <c r="G73" i="28"/>
  <c r="O176" i="41"/>
  <c r="C150" i="31"/>
  <c r="C157" i="31" s="1"/>
  <c r="O180" i="39"/>
  <c r="O38" i="31"/>
  <c r="K219" i="41"/>
  <c r="C73" i="30"/>
  <c r="C99" i="28" s="1"/>
  <c r="L41" i="33"/>
  <c r="K55" i="33"/>
  <c r="N177" i="41"/>
  <c r="O177" i="41" s="1"/>
  <c r="O169" i="41"/>
  <c r="C73" i="31"/>
  <c r="C74" i="31" s="1"/>
  <c r="P41" i="30"/>
  <c r="O55" i="30"/>
  <c r="C73" i="29"/>
  <c r="C98" i="28" s="1"/>
  <c r="C73" i="34"/>
  <c r="C106" i="28" s="1"/>
  <c r="O167" i="41"/>
  <c r="K61" i="28"/>
  <c r="H219" i="41"/>
  <c r="O38" i="10"/>
  <c r="BK213" i="40"/>
  <c r="N41" i="10"/>
  <c r="M55" i="10"/>
  <c r="O65" i="41"/>
  <c r="O38" i="29"/>
  <c r="K41" i="34"/>
  <c r="J55" i="34"/>
  <c r="K73" i="28"/>
  <c r="J60" i="28"/>
  <c r="O213" i="40"/>
  <c r="P56" i="43"/>
  <c r="AU214" i="40"/>
  <c r="D22" i="47"/>
  <c r="AE214" i="40"/>
  <c r="D18" i="47"/>
  <c r="P38" i="43"/>
  <c r="N19" i="30"/>
  <c r="O38" i="30"/>
  <c r="AE213" i="40"/>
  <c r="N79" i="43"/>
  <c r="N84" i="43" s="1"/>
  <c r="O84" i="43" s="1"/>
  <c r="P84" i="43" s="1"/>
  <c r="Q84" i="43" s="1"/>
  <c r="R84" i="43" s="1"/>
  <c r="N56" i="43"/>
  <c r="AU213" i="40"/>
  <c r="N78" i="43"/>
  <c r="N83" i="43" s="1"/>
  <c r="O83" i="43" s="1"/>
  <c r="P83" i="43" s="1"/>
  <c r="Q83" i="43" s="1"/>
  <c r="R83" i="43" s="1"/>
  <c r="N38" i="43"/>
  <c r="D14" i="47"/>
  <c r="O214" i="40"/>
  <c r="P20" i="43"/>
  <c r="N80" i="43"/>
  <c r="N85" i="43" s="1"/>
  <c r="O85" i="43" s="1"/>
  <c r="P85" i="43" s="1"/>
  <c r="Q85" i="43" s="1"/>
  <c r="R85" i="43" s="1"/>
  <c r="N74" i="43"/>
  <c r="AU177" i="40"/>
  <c r="N77" i="43"/>
  <c r="N82" i="43" s="1"/>
  <c r="O82" i="43" s="1"/>
  <c r="P82" i="43" s="1"/>
  <c r="Q82" i="43" s="1"/>
  <c r="R82" i="43" s="1"/>
  <c r="N20" i="43"/>
  <c r="N19" i="29"/>
  <c r="N19" i="10"/>
  <c r="N69" i="28" s="1"/>
  <c r="BK214" i="40"/>
  <c r="P74" i="43"/>
  <c r="O177" i="40"/>
  <c r="M60" i="28"/>
  <c r="M73" i="28"/>
  <c r="C62" i="28"/>
  <c r="H73" i="28"/>
  <c r="H81" i="28"/>
  <c r="G60" i="28"/>
  <c r="L60" i="28"/>
  <c r="L73" i="28"/>
  <c r="C61" i="2"/>
  <c r="C31" i="2"/>
  <c r="O155" i="39"/>
  <c r="D9" i="47" s="1"/>
  <c r="I60" i="28"/>
  <c r="I65" i="28" s="1"/>
  <c r="I73" i="28"/>
  <c r="F73" i="28"/>
  <c r="F60" i="28"/>
  <c r="N16" i="2"/>
  <c r="D20" i="2" s="1"/>
  <c r="O32" i="2"/>
  <c r="C68" i="28"/>
  <c r="C60" i="28" s="1"/>
  <c r="C61" i="32"/>
  <c r="C31" i="32"/>
  <c r="E69" i="28"/>
  <c r="C26" i="28"/>
  <c r="C74" i="35"/>
  <c r="C107" i="28"/>
  <c r="O217" i="41"/>
  <c r="E30" i="47"/>
  <c r="D30" i="47"/>
  <c r="C81" i="28"/>
  <c r="C63" i="28"/>
  <c r="H92" i="33" l="1"/>
  <c r="H40" i="33"/>
  <c r="H22" i="33"/>
  <c r="H58" i="33"/>
  <c r="H77" i="33"/>
  <c r="H67" i="28"/>
  <c r="H75" i="28" s="1"/>
  <c r="H87" i="28"/>
  <c r="H95" i="28" s="1"/>
  <c r="H103" i="28" s="1"/>
  <c r="H181" i="34"/>
  <c r="H142" i="34"/>
  <c r="H109" i="34"/>
  <c r="H22" i="34"/>
  <c r="H188" i="34"/>
  <c r="H77" i="34"/>
  <c r="H161" i="34"/>
  <c r="H40" i="34"/>
  <c r="H126" i="34"/>
  <c r="H92" i="34"/>
  <c r="H58" i="34"/>
  <c r="H109" i="35"/>
  <c r="H142" i="35"/>
  <c r="H181" i="35"/>
  <c r="H126" i="35"/>
  <c r="H161" i="35"/>
  <c r="H188" i="35"/>
  <c r="H77" i="35"/>
  <c r="H58" i="35"/>
  <c r="H92" i="35"/>
  <c r="H40" i="35"/>
  <c r="H22" i="35"/>
  <c r="AI34" i="28"/>
  <c r="I59" i="28"/>
  <c r="H126" i="36"/>
  <c r="H58" i="36"/>
  <c r="H161" i="36"/>
  <c r="H142" i="36"/>
  <c r="H92" i="36"/>
  <c r="H77" i="36"/>
  <c r="H181" i="36"/>
  <c r="H109" i="36"/>
  <c r="H22" i="36"/>
  <c r="H188" i="36"/>
  <c r="H40" i="36"/>
  <c r="I4" i="29"/>
  <c r="I4" i="43"/>
  <c r="I4" i="36"/>
  <c r="I4" i="10"/>
  <c r="I4" i="35"/>
  <c r="I4" i="34"/>
  <c r="I4" i="33"/>
  <c r="I4" i="32"/>
  <c r="I4" i="31"/>
  <c r="I4" i="30"/>
  <c r="I65" i="2"/>
  <c r="I49" i="2"/>
  <c r="I34" i="2"/>
  <c r="I19" i="2"/>
  <c r="I77" i="2"/>
  <c r="H76" i="43"/>
  <c r="H22" i="43"/>
  <c r="H40" i="43"/>
  <c r="H89" i="43"/>
  <c r="H58" i="43"/>
  <c r="K5" i="28"/>
  <c r="J4" i="2"/>
  <c r="J13" i="28"/>
  <c r="J21" i="28"/>
  <c r="J34" i="28" s="1"/>
  <c r="H92" i="10"/>
  <c r="H77" i="10"/>
  <c r="H58" i="10"/>
  <c r="H40" i="10"/>
  <c r="H22" i="10"/>
  <c r="H181" i="31"/>
  <c r="H161" i="31"/>
  <c r="H142" i="31"/>
  <c r="H126" i="31"/>
  <c r="H109" i="31"/>
  <c r="H188" i="31"/>
  <c r="H77" i="31"/>
  <c r="H58" i="31"/>
  <c r="H40" i="31"/>
  <c r="H22" i="31"/>
  <c r="H92" i="31"/>
  <c r="H126" i="29"/>
  <c r="H40" i="29"/>
  <c r="H188" i="29"/>
  <c r="H22" i="29"/>
  <c r="H181" i="29"/>
  <c r="H161" i="29"/>
  <c r="H142" i="29"/>
  <c r="H109" i="29"/>
  <c r="H92" i="29"/>
  <c r="H77" i="29"/>
  <c r="H58" i="29"/>
  <c r="H77" i="32"/>
  <c r="H65" i="32"/>
  <c r="H49" i="32"/>
  <c r="H34" i="32"/>
  <c r="H19" i="32"/>
  <c r="H58" i="30"/>
  <c r="H40" i="30"/>
  <c r="H188" i="30"/>
  <c r="H181" i="30"/>
  <c r="H22" i="30"/>
  <c r="H161" i="30"/>
  <c r="H142" i="30"/>
  <c r="H126" i="30"/>
  <c r="H109" i="30"/>
  <c r="H92" i="30"/>
  <c r="H77" i="30"/>
  <c r="S84" i="43"/>
  <c r="T2" i="43"/>
  <c r="S80" i="43"/>
  <c r="S85" i="43" s="1"/>
  <c r="S78" i="43"/>
  <c r="S83" i="43" s="1"/>
  <c r="S77" i="43"/>
  <c r="S82" i="43" s="1"/>
  <c r="S79" i="43"/>
  <c r="L46" i="32"/>
  <c r="M35" i="32"/>
  <c r="W35" i="2"/>
  <c r="N36" i="2"/>
  <c r="M46" i="2"/>
  <c r="L65" i="28"/>
  <c r="D21" i="32"/>
  <c r="E51" i="32" s="1"/>
  <c r="F65" i="28"/>
  <c r="M65" i="28"/>
  <c r="D28" i="32"/>
  <c r="E58" i="32" s="1"/>
  <c r="D26" i="32"/>
  <c r="E56" i="32" s="1"/>
  <c r="D24" i="32"/>
  <c r="E54" i="32" s="1"/>
  <c r="D27" i="32"/>
  <c r="E57" i="32" s="1"/>
  <c r="D22" i="32"/>
  <c r="D29" i="32"/>
  <c r="E59" i="32" s="1"/>
  <c r="G65" i="28"/>
  <c r="J65" i="28"/>
  <c r="D23" i="32"/>
  <c r="E53" i="32" s="1"/>
  <c r="D20" i="32"/>
  <c r="E20" i="32" s="1"/>
  <c r="F50" i="32" s="1"/>
  <c r="D25" i="32"/>
  <c r="E55" i="32" s="1"/>
  <c r="D24" i="31"/>
  <c r="E24" i="31" s="1"/>
  <c r="E163" i="31" s="1"/>
  <c r="D30" i="31"/>
  <c r="E30" i="31" s="1"/>
  <c r="E150" i="31" s="1"/>
  <c r="D31" i="31"/>
  <c r="D151" i="31" s="1"/>
  <c r="D26" i="31"/>
  <c r="E26" i="31" s="1"/>
  <c r="E146" i="31" s="1"/>
  <c r="K65" i="28"/>
  <c r="C176" i="30"/>
  <c r="C183" i="30" s="1"/>
  <c r="C185" i="30" s="1"/>
  <c r="D24" i="10"/>
  <c r="E60" i="10" s="1"/>
  <c r="C189" i="36"/>
  <c r="C191" i="36" s="1"/>
  <c r="C176" i="34"/>
  <c r="C177" i="34" s="1"/>
  <c r="C157" i="34"/>
  <c r="C182" i="34" s="1"/>
  <c r="H65" i="28"/>
  <c r="C157" i="30"/>
  <c r="C189" i="30" s="1"/>
  <c r="C191" i="30" s="1"/>
  <c r="D65" i="28"/>
  <c r="C182" i="29"/>
  <c r="C196" i="29" s="1"/>
  <c r="C189" i="29"/>
  <c r="C191" i="29" s="1"/>
  <c r="O216" i="41"/>
  <c r="C182" i="36"/>
  <c r="C184" i="36" s="1"/>
  <c r="C186" i="36" s="1"/>
  <c r="D33" i="10"/>
  <c r="E69" i="10" s="1"/>
  <c r="C100" i="28"/>
  <c r="C92" i="28" s="1"/>
  <c r="D28" i="47"/>
  <c r="D33" i="31"/>
  <c r="E69" i="31" s="1"/>
  <c r="D23" i="31"/>
  <c r="E59" i="31" s="1"/>
  <c r="N72" i="28"/>
  <c r="D28" i="31"/>
  <c r="D167" i="31" s="1"/>
  <c r="D32" i="31"/>
  <c r="E68" i="31" s="1"/>
  <c r="D27" i="31"/>
  <c r="E63" i="31" s="1"/>
  <c r="D25" i="31"/>
  <c r="E61" i="31" s="1"/>
  <c r="D34" i="31"/>
  <c r="D154" i="31" s="1"/>
  <c r="D35" i="31"/>
  <c r="E71" i="31" s="1"/>
  <c r="D30" i="2"/>
  <c r="E30" i="2" s="1"/>
  <c r="F30" i="2" s="1"/>
  <c r="G30" i="2" s="1"/>
  <c r="H30" i="2" s="1"/>
  <c r="I30" i="2" s="1"/>
  <c r="J30" i="2" s="1"/>
  <c r="K30" i="2" s="1"/>
  <c r="L30" i="2" s="1"/>
  <c r="M30" i="2" s="1"/>
  <c r="N30" i="2" s="1"/>
  <c r="O30" i="2" s="1"/>
  <c r="P30" i="2" s="1"/>
  <c r="Q30" i="2" s="1"/>
  <c r="R30" i="2" s="1"/>
  <c r="S30" i="2" s="1"/>
  <c r="T30" i="2" s="1"/>
  <c r="U30" i="2" s="1"/>
  <c r="V30" i="2" s="1"/>
  <c r="W30" i="2" s="1"/>
  <c r="X30" i="2" s="1"/>
  <c r="Y30" i="2" s="1"/>
  <c r="Z30" i="2" s="1"/>
  <c r="AA30" i="2" s="1"/>
  <c r="C74" i="30"/>
  <c r="C17" i="28" s="1"/>
  <c r="D28" i="10"/>
  <c r="E64" i="10" s="1"/>
  <c r="D32" i="10"/>
  <c r="E68" i="10" s="1"/>
  <c r="D25" i="10"/>
  <c r="E61" i="10" s="1"/>
  <c r="C190" i="35"/>
  <c r="C192" i="35" s="1"/>
  <c r="D26" i="10"/>
  <c r="E62" i="10" s="1"/>
  <c r="C177" i="35"/>
  <c r="D30" i="10"/>
  <c r="E66" i="10" s="1"/>
  <c r="D29" i="10"/>
  <c r="E65" i="10" s="1"/>
  <c r="T41" i="35"/>
  <c r="S55" i="35"/>
  <c r="C189" i="31"/>
  <c r="C191" i="31" s="1"/>
  <c r="C158" i="31"/>
  <c r="C178" i="31"/>
  <c r="C179" i="31" s="1"/>
  <c r="C182" i="31"/>
  <c r="C184" i="31" s="1"/>
  <c r="C177" i="31"/>
  <c r="C190" i="31"/>
  <c r="C192" i="31" s="1"/>
  <c r="C183" i="31"/>
  <c r="C185" i="31" s="1"/>
  <c r="C182" i="35"/>
  <c r="C184" i="35" s="1"/>
  <c r="C186" i="35" s="1"/>
  <c r="C158" i="35"/>
  <c r="C189" i="35"/>
  <c r="C178" i="35"/>
  <c r="C179" i="35" s="1"/>
  <c r="E35" i="31"/>
  <c r="E155" i="31" s="1"/>
  <c r="C178" i="36"/>
  <c r="C179" i="36" s="1"/>
  <c r="C190" i="36"/>
  <c r="C192" i="36" s="1"/>
  <c r="E29" i="31"/>
  <c r="E168" i="31" s="1"/>
  <c r="E65" i="31"/>
  <c r="E20" i="2"/>
  <c r="F50" i="2" s="1"/>
  <c r="E50" i="2"/>
  <c r="C177" i="36"/>
  <c r="C185" i="29"/>
  <c r="M41" i="33"/>
  <c r="L55" i="33"/>
  <c r="E26" i="32"/>
  <c r="F56" i="32" s="1"/>
  <c r="C73" i="28"/>
  <c r="Q41" i="30"/>
  <c r="P55" i="30"/>
  <c r="C74" i="29"/>
  <c r="C16" i="28" s="1"/>
  <c r="C74" i="34"/>
  <c r="C24" i="28" s="1"/>
  <c r="C178" i="29"/>
  <c r="C179" i="29" s="1"/>
  <c r="C190" i="29"/>
  <c r="C192" i="29" s="1"/>
  <c r="D61" i="32"/>
  <c r="D104" i="28" s="1"/>
  <c r="C177" i="29"/>
  <c r="E29" i="32"/>
  <c r="F59" i="32" s="1"/>
  <c r="O41" i="10"/>
  <c r="N55" i="10"/>
  <c r="D44" i="47"/>
  <c r="E21" i="32"/>
  <c r="F51" i="32" s="1"/>
  <c r="D23" i="2"/>
  <c r="E53" i="2" s="1"/>
  <c r="D42" i="47"/>
  <c r="D27" i="10"/>
  <c r="E63" i="10" s="1"/>
  <c r="D34" i="10"/>
  <c r="E70" i="10" s="1"/>
  <c r="D26" i="2"/>
  <c r="E56" i="2" s="1"/>
  <c r="D43" i="47"/>
  <c r="D23" i="10"/>
  <c r="D35" i="10"/>
  <c r="D31" i="10"/>
  <c r="E67" i="10" s="1"/>
  <c r="L41" i="34"/>
  <c r="K55" i="34"/>
  <c r="P75" i="43"/>
  <c r="D12" i="47"/>
  <c r="D45" i="47"/>
  <c r="D20" i="47"/>
  <c r="N70" i="28"/>
  <c r="D28" i="29"/>
  <c r="E64" i="29" s="1"/>
  <c r="D29" i="29"/>
  <c r="E65" i="29" s="1"/>
  <c r="D31" i="29"/>
  <c r="E67" i="29" s="1"/>
  <c r="D30" i="29"/>
  <c r="E66" i="29" s="1"/>
  <c r="D26" i="29"/>
  <c r="E62" i="29" s="1"/>
  <c r="D34" i="29"/>
  <c r="E70" i="29" s="1"/>
  <c r="D33" i="29"/>
  <c r="E69" i="29" s="1"/>
  <c r="D32" i="29"/>
  <c r="E68" i="29" s="1"/>
  <c r="D24" i="29"/>
  <c r="E60" i="29" s="1"/>
  <c r="D25" i="29"/>
  <c r="E61" i="29" s="1"/>
  <c r="D23" i="29"/>
  <c r="E59" i="29" s="1"/>
  <c r="D27" i="29"/>
  <c r="E63" i="29" s="1"/>
  <c r="D35" i="29"/>
  <c r="E71" i="29" s="1"/>
  <c r="N71" i="28"/>
  <c r="D30" i="30"/>
  <c r="E66" i="30" s="1"/>
  <c r="D31" i="30"/>
  <c r="E67" i="30" s="1"/>
  <c r="D29" i="30"/>
  <c r="E65" i="30" s="1"/>
  <c r="D26" i="30"/>
  <c r="E62" i="30" s="1"/>
  <c r="D27" i="30"/>
  <c r="E63" i="30" s="1"/>
  <c r="D23" i="30"/>
  <c r="E59" i="30" s="1"/>
  <c r="D35" i="30"/>
  <c r="E71" i="30" s="1"/>
  <c r="D32" i="30"/>
  <c r="E68" i="30" s="1"/>
  <c r="D24" i="30"/>
  <c r="E60" i="30" s="1"/>
  <c r="D33" i="30"/>
  <c r="E69" i="30" s="1"/>
  <c r="D34" i="30"/>
  <c r="E70" i="30" s="1"/>
  <c r="D25" i="30"/>
  <c r="E61" i="30" s="1"/>
  <c r="D28" i="30"/>
  <c r="E64" i="30" s="1"/>
  <c r="C91" i="28"/>
  <c r="D22" i="2"/>
  <c r="E52" i="2" s="1"/>
  <c r="D25" i="2"/>
  <c r="E55" i="2" s="1"/>
  <c r="D27" i="2"/>
  <c r="E57" i="2" s="1"/>
  <c r="D21" i="2"/>
  <c r="E51" i="2" s="1"/>
  <c r="D24" i="2"/>
  <c r="E54" i="2" s="1"/>
  <c r="C65" i="28"/>
  <c r="C104" i="28"/>
  <c r="C109" i="28" s="1"/>
  <c r="C62" i="32"/>
  <c r="C22" i="28" s="1"/>
  <c r="N68" i="28"/>
  <c r="D28" i="2"/>
  <c r="E58" i="2" s="1"/>
  <c r="C62" i="2"/>
  <c r="C96" i="28"/>
  <c r="D29" i="2"/>
  <c r="E59" i="2" s="1"/>
  <c r="O184" i="39"/>
  <c r="O170" i="39"/>
  <c r="D11" i="47" s="1"/>
  <c r="E73" i="28"/>
  <c r="E61" i="28"/>
  <c r="E65" i="28" s="1"/>
  <c r="D168" i="31"/>
  <c r="D149" i="31"/>
  <c r="C25" i="28"/>
  <c r="D164" i="31"/>
  <c r="C90" i="28"/>
  <c r="C18" i="28"/>
  <c r="C10" i="28" s="1"/>
  <c r="J4" i="43" l="1"/>
  <c r="J4" i="36"/>
  <c r="J4" i="35"/>
  <c r="J4" i="34"/>
  <c r="J4" i="33"/>
  <c r="J4" i="10"/>
  <c r="J4" i="32"/>
  <c r="J4" i="31"/>
  <c r="J4" i="30"/>
  <c r="J4" i="29"/>
  <c r="J49" i="2"/>
  <c r="J34" i="2"/>
  <c r="J19" i="2"/>
  <c r="J77" i="2"/>
  <c r="J65" i="2"/>
  <c r="I142" i="34"/>
  <c r="I109" i="34"/>
  <c r="I22" i="34"/>
  <c r="I188" i="34"/>
  <c r="I77" i="34"/>
  <c r="I161" i="34"/>
  <c r="I40" i="34"/>
  <c r="I126" i="34"/>
  <c r="I92" i="34"/>
  <c r="I58" i="34"/>
  <c r="I181" i="34"/>
  <c r="L5" i="28"/>
  <c r="K4" i="2"/>
  <c r="K13" i="28"/>
  <c r="K21" i="28"/>
  <c r="K34" i="28" s="1"/>
  <c r="I126" i="35"/>
  <c r="I161" i="35"/>
  <c r="I188" i="35"/>
  <c r="I58" i="35"/>
  <c r="I92" i="35"/>
  <c r="I40" i="35"/>
  <c r="I22" i="35"/>
  <c r="I181" i="35"/>
  <c r="I142" i="35"/>
  <c r="I109" i="35"/>
  <c r="I77" i="35"/>
  <c r="I67" i="28"/>
  <c r="I75" i="28" s="1"/>
  <c r="I87" i="28"/>
  <c r="I95" i="28" s="1"/>
  <c r="I103" i="28" s="1"/>
  <c r="I22" i="10"/>
  <c r="I58" i="10"/>
  <c r="I40" i="10"/>
  <c r="I92" i="10"/>
  <c r="I77" i="10"/>
  <c r="I58" i="36"/>
  <c r="I161" i="36"/>
  <c r="I142" i="36"/>
  <c r="I92" i="36"/>
  <c r="I77" i="36"/>
  <c r="I181" i="36"/>
  <c r="I109" i="36"/>
  <c r="I22" i="36"/>
  <c r="I188" i="36"/>
  <c r="I40" i="36"/>
  <c r="I126" i="36"/>
  <c r="I188" i="30"/>
  <c r="I181" i="30"/>
  <c r="I161" i="30"/>
  <c r="I142" i="30"/>
  <c r="I126" i="30"/>
  <c r="I109" i="30"/>
  <c r="I22" i="30"/>
  <c r="I92" i="30"/>
  <c r="I77" i="30"/>
  <c r="I58" i="30"/>
  <c r="I40" i="30"/>
  <c r="I40" i="43"/>
  <c r="I89" i="43"/>
  <c r="I58" i="43"/>
  <c r="I22" i="43"/>
  <c r="I76" i="43"/>
  <c r="I161" i="31"/>
  <c r="I142" i="31"/>
  <c r="I126" i="31"/>
  <c r="I109" i="31"/>
  <c r="I188" i="31"/>
  <c r="I181" i="31"/>
  <c r="I58" i="31"/>
  <c r="I40" i="31"/>
  <c r="I22" i="31"/>
  <c r="I92" i="31"/>
  <c r="I77" i="31"/>
  <c r="I188" i="29"/>
  <c r="I22" i="29"/>
  <c r="I181" i="29"/>
  <c r="I161" i="29"/>
  <c r="I142" i="29"/>
  <c r="I109" i="29"/>
  <c r="I92" i="29"/>
  <c r="I77" i="29"/>
  <c r="I58" i="29"/>
  <c r="I126" i="29"/>
  <c r="I40" i="29"/>
  <c r="AJ34" i="28"/>
  <c r="J59" i="28"/>
  <c r="I77" i="32"/>
  <c r="I65" i="32"/>
  <c r="I49" i="32"/>
  <c r="I34" i="32"/>
  <c r="I19" i="32"/>
  <c r="I92" i="33"/>
  <c r="I40" i="33"/>
  <c r="I22" i="33"/>
  <c r="I58" i="33"/>
  <c r="I77" i="33"/>
  <c r="U2" i="43"/>
  <c r="T79" i="43"/>
  <c r="T84" i="43" s="1"/>
  <c r="T78" i="43"/>
  <c r="T83" i="43" s="1"/>
  <c r="T77" i="43"/>
  <c r="T82" i="43" s="1"/>
  <c r="T80" i="43"/>
  <c r="T85" i="43" s="1"/>
  <c r="C101" i="28"/>
  <c r="M46" i="32"/>
  <c r="N35" i="32"/>
  <c r="O36" i="2"/>
  <c r="N46" i="2"/>
  <c r="X35" i="2"/>
  <c r="D145" i="31"/>
  <c r="E60" i="31"/>
  <c r="D144" i="31"/>
  <c r="D163" i="31"/>
  <c r="E25" i="31"/>
  <c r="E145" i="31" s="1"/>
  <c r="D146" i="31"/>
  <c r="D165" i="31"/>
  <c r="D169" i="31"/>
  <c r="E144" i="31"/>
  <c r="E28" i="32"/>
  <c r="F58" i="32" s="1"/>
  <c r="E25" i="32"/>
  <c r="F55" i="32" s="1"/>
  <c r="E27" i="32"/>
  <c r="F57" i="32" s="1"/>
  <c r="E50" i="32"/>
  <c r="D150" i="31"/>
  <c r="D31" i="32"/>
  <c r="C193" i="36"/>
  <c r="C194" i="36" s="1"/>
  <c r="E24" i="10"/>
  <c r="F60" i="10" s="1"/>
  <c r="E24" i="32"/>
  <c r="F24" i="32" s="1"/>
  <c r="G54" i="32" s="1"/>
  <c r="D153" i="31"/>
  <c r="D172" i="31"/>
  <c r="E23" i="32"/>
  <c r="E52" i="32"/>
  <c r="E61" i="32" s="1"/>
  <c r="E104" i="28" s="1"/>
  <c r="E22" i="32"/>
  <c r="C183" i="34"/>
  <c r="C185" i="34" s="1"/>
  <c r="E33" i="31"/>
  <c r="E172" i="31" s="1"/>
  <c r="E66" i="31"/>
  <c r="E28" i="10"/>
  <c r="F64" i="10" s="1"/>
  <c r="E67" i="31"/>
  <c r="C190" i="30"/>
  <c r="C192" i="30" s="1"/>
  <c r="C193" i="30" s="1"/>
  <c r="E31" i="31"/>
  <c r="F31" i="31" s="1"/>
  <c r="G31" i="31" s="1"/>
  <c r="D170" i="31"/>
  <c r="E62" i="31"/>
  <c r="E165" i="31"/>
  <c r="C158" i="34"/>
  <c r="C189" i="34"/>
  <c r="C191" i="34" s="1"/>
  <c r="D174" i="31"/>
  <c r="C177" i="30"/>
  <c r="C178" i="30"/>
  <c r="E34" i="31"/>
  <c r="E173" i="31" s="1"/>
  <c r="E23" i="31"/>
  <c r="E162" i="31" s="1"/>
  <c r="E32" i="31"/>
  <c r="F32" i="31" s="1"/>
  <c r="D171" i="31"/>
  <c r="E64" i="31"/>
  <c r="C158" i="30"/>
  <c r="C182" i="30"/>
  <c r="C196" i="30" s="1"/>
  <c r="E29" i="10"/>
  <c r="F65" i="10" s="1"/>
  <c r="E28" i="31"/>
  <c r="E167" i="31" s="1"/>
  <c r="C190" i="34"/>
  <c r="C192" i="34" s="1"/>
  <c r="E25" i="10"/>
  <c r="F61" i="10" s="1"/>
  <c r="C178" i="34"/>
  <c r="C179" i="34" s="1"/>
  <c r="E27" i="31"/>
  <c r="D162" i="31"/>
  <c r="D173" i="31"/>
  <c r="C196" i="36"/>
  <c r="C184" i="29"/>
  <c r="C186" i="29" s="1"/>
  <c r="E33" i="10"/>
  <c r="F69" i="10" s="1"/>
  <c r="D148" i="31"/>
  <c r="E70" i="31"/>
  <c r="E149" i="31"/>
  <c r="D152" i="31"/>
  <c r="D155" i="31"/>
  <c r="D143" i="31"/>
  <c r="D147" i="31"/>
  <c r="D166" i="31"/>
  <c r="D37" i="31"/>
  <c r="C197" i="35"/>
  <c r="E169" i="31"/>
  <c r="E174" i="31"/>
  <c r="F20" i="32"/>
  <c r="G50" i="32" s="1"/>
  <c r="C191" i="35"/>
  <c r="C193" i="35" s="1"/>
  <c r="C194" i="35" s="1"/>
  <c r="E30" i="10"/>
  <c r="F66" i="10" s="1"/>
  <c r="C186" i="31"/>
  <c r="C196" i="31"/>
  <c r="E32" i="10"/>
  <c r="F68" i="10" s="1"/>
  <c r="E26" i="10"/>
  <c r="F62" i="10" s="1"/>
  <c r="U41" i="35"/>
  <c r="T55" i="35"/>
  <c r="F20" i="2"/>
  <c r="G50" i="2" s="1"/>
  <c r="C193" i="31"/>
  <c r="C197" i="31"/>
  <c r="C197" i="36"/>
  <c r="C196" i="35"/>
  <c r="F53" i="32"/>
  <c r="F24" i="31"/>
  <c r="F60" i="31"/>
  <c r="F29" i="31"/>
  <c r="F65" i="31"/>
  <c r="E23" i="10"/>
  <c r="F59" i="10" s="1"/>
  <c r="E59" i="10"/>
  <c r="F30" i="31"/>
  <c r="F66" i="31"/>
  <c r="F35" i="31"/>
  <c r="F71" i="31"/>
  <c r="F26" i="31"/>
  <c r="F62" i="31"/>
  <c r="E164" i="31"/>
  <c r="F61" i="31"/>
  <c r="E35" i="10"/>
  <c r="F71" i="10" s="1"/>
  <c r="E71" i="10"/>
  <c r="F26" i="32"/>
  <c r="G56" i="32" s="1"/>
  <c r="N41" i="33"/>
  <c r="M55" i="33"/>
  <c r="R41" i="30"/>
  <c r="Q55" i="30"/>
  <c r="C197" i="29"/>
  <c r="C198" i="29" s="1"/>
  <c r="C200" i="29" s="1"/>
  <c r="C193" i="29"/>
  <c r="F25" i="32"/>
  <c r="G55" i="32" s="1"/>
  <c r="C184" i="34"/>
  <c r="F29" i="32"/>
  <c r="G59" i="32" s="1"/>
  <c r="E26" i="2"/>
  <c r="F56" i="2" s="1"/>
  <c r="F21" i="32"/>
  <c r="G51" i="32" s="1"/>
  <c r="E23" i="2"/>
  <c r="F53" i="2" s="1"/>
  <c r="P41" i="10"/>
  <c r="O55" i="10"/>
  <c r="E31" i="10"/>
  <c r="F67" i="10" s="1"/>
  <c r="E27" i="10"/>
  <c r="F63" i="10" s="1"/>
  <c r="D37" i="10"/>
  <c r="E34" i="10"/>
  <c r="F70" i="10" s="1"/>
  <c r="C8" i="28"/>
  <c r="M41" i="34"/>
  <c r="L55" i="34"/>
  <c r="C12" i="28"/>
  <c r="D62" i="32"/>
  <c r="D22" i="28" s="1"/>
  <c r="E34" i="30"/>
  <c r="F70" i="30" s="1"/>
  <c r="D173" i="30"/>
  <c r="D154" i="30"/>
  <c r="D149" i="30"/>
  <c r="D168" i="30"/>
  <c r="E29" i="30"/>
  <c r="F65" i="30" s="1"/>
  <c r="E27" i="29"/>
  <c r="F63" i="29" s="1"/>
  <c r="D166" i="29"/>
  <c r="D147" i="29"/>
  <c r="E30" i="29"/>
  <c r="F66" i="29" s="1"/>
  <c r="D169" i="29"/>
  <c r="D150" i="29"/>
  <c r="E33" i="30"/>
  <c r="F69" i="30" s="1"/>
  <c r="D153" i="30"/>
  <c r="D172" i="30"/>
  <c r="E31" i="30"/>
  <c r="F67" i="30" s="1"/>
  <c r="D170" i="30"/>
  <c r="D151" i="30"/>
  <c r="E23" i="29"/>
  <c r="F59" i="29" s="1"/>
  <c r="D37" i="29"/>
  <c r="D162" i="29"/>
  <c r="D143" i="29"/>
  <c r="E31" i="29"/>
  <c r="F67" i="29" s="1"/>
  <c r="D170" i="29"/>
  <c r="D151" i="29"/>
  <c r="E24" i="30"/>
  <c r="F60" i="30" s="1"/>
  <c r="D163" i="30"/>
  <c r="D144" i="30"/>
  <c r="E30" i="30"/>
  <c r="F66" i="30" s="1"/>
  <c r="D150" i="30"/>
  <c r="D169" i="30"/>
  <c r="E25" i="29"/>
  <c r="F61" i="29" s="1"/>
  <c r="D164" i="29"/>
  <c r="D145" i="29"/>
  <c r="E29" i="29"/>
  <c r="F65" i="29" s="1"/>
  <c r="D168" i="29"/>
  <c r="D149" i="29"/>
  <c r="E32" i="30"/>
  <c r="F68" i="30" s="1"/>
  <c r="D171" i="30"/>
  <c r="D152" i="30"/>
  <c r="E24" i="29"/>
  <c r="F60" i="29" s="1"/>
  <c r="D163" i="29"/>
  <c r="D144" i="29"/>
  <c r="E28" i="29"/>
  <c r="F64" i="29" s="1"/>
  <c r="D167" i="29"/>
  <c r="D148" i="29"/>
  <c r="E35" i="30"/>
  <c r="F71" i="30" s="1"/>
  <c r="D155" i="30"/>
  <c r="D174" i="30"/>
  <c r="E32" i="29"/>
  <c r="F68" i="29" s="1"/>
  <c r="D171" i="29"/>
  <c r="D152" i="29"/>
  <c r="E23" i="30"/>
  <c r="F59" i="30" s="1"/>
  <c r="D162" i="30"/>
  <c r="D143" i="30"/>
  <c r="D37" i="30"/>
  <c r="E33" i="29"/>
  <c r="F69" i="29" s="1"/>
  <c r="D153" i="29"/>
  <c r="D172" i="29"/>
  <c r="D167" i="30"/>
  <c r="D148" i="30"/>
  <c r="E28" i="30"/>
  <c r="F64" i="30" s="1"/>
  <c r="E27" i="30"/>
  <c r="F63" i="30" s="1"/>
  <c r="D147" i="30"/>
  <c r="D166" i="30"/>
  <c r="D173" i="29"/>
  <c r="D154" i="29"/>
  <c r="E34" i="29"/>
  <c r="F70" i="29" s="1"/>
  <c r="E25" i="30"/>
  <c r="F61" i="30" s="1"/>
  <c r="D164" i="30"/>
  <c r="D145" i="30"/>
  <c r="E26" i="30"/>
  <c r="F62" i="30" s="1"/>
  <c r="D165" i="30"/>
  <c r="D146" i="30"/>
  <c r="E35" i="29"/>
  <c r="F71" i="29" s="1"/>
  <c r="D174" i="29"/>
  <c r="D155" i="29"/>
  <c r="E26" i="29"/>
  <c r="F62" i="29" s="1"/>
  <c r="D165" i="29"/>
  <c r="D146" i="29"/>
  <c r="C9" i="28"/>
  <c r="E25" i="2"/>
  <c r="F55" i="2" s="1"/>
  <c r="E21" i="2"/>
  <c r="F51" i="2" s="1"/>
  <c r="E27" i="2"/>
  <c r="F57" i="2" s="1"/>
  <c r="E22" i="2"/>
  <c r="F52" i="2" s="1"/>
  <c r="E24" i="2"/>
  <c r="F23" i="31"/>
  <c r="E28" i="2"/>
  <c r="F58" i="2" s="1"/>
  <c r="O187" i="39"/>
  <c r="N73" i="28"/>
  <c r="N60" i="28"/>
  <c r="C88" i="28"/>
  <c r="C93" i="28" s="1"/>
  <c r="C14" i="28"/>
  <c r="C6" i="28" s="1"/>
  <c r="D61" i="2"/>
  <c r="E29" i="2"/>
  <c r="F59" i="2" s="1"/>
  <c r="D31" i="2"/>
  <c r="F28" i="10"/>
  <c r="G64" i="10" s="1"/>
  <c r="C27" i="28"/>
  <c r="D73" i="31"/>
  <c r="J142" i="31" l="1"/>
  <c r="J126" i="31"/>
  <c r="J109" i="31"/>
  <c r="J188" i="31"/>
  <c r="J181" i="31"/>
  <c r="J161" i="31"/>
  <c r="J40" i="31"/>
  <c r="J22" i="31"/>
  <c r="J92" i="31"/>
  <c r="J77" i="31"/>
  <c r="J58" i="31"/>
  <c r="J77" i="32"/>
  <c r="J65" i="32"/>
  <c r="J49" i="32"/>
  <c r="J34" i="32"/>
  <c r="J19" i="32"/>
  <c r="AK34" i="28"/>
  <c r="K59" i="28"/>
  <c r="J22" i="10"/>
  <c r="J58" i="10"/>
  <c r="J40" i="10"/>
  <c r="J92" i="10"/>
  <c r="J77" i="10"/>
  <c r="J40" i="33"/>
  <c r="J22" i="33"/>
  <c r="J58" i="33"/>
  <c r="J77" i="33"/>
  <c r="J92" i="33"/>
  <c r="K4" i="36"/>
  <c r="K4" i="35"/>
  <c r="K4" i="34"/>
  <c r="K4" i="33"/>
  <c r="K4" i="32"/>
  <c r="K4" i="31"/>
  <c r="K4" i="10"/>
  <c r="K4" i="30"/>
  <c r="K4" i="29"/>
  <c r="K4" i="43"/>
  <c r="K34" i="2"/>
  <c r="K19" i="2"/>
  <c r="K77" i="2"/>
  <c r="K65" i="2"/>
  <c r="K49" i="2"/>
  <c r="J109" i="34"/>
  <c r="J22" i="34"/>
  <c r="J188" i="34"/>
  <c r="J77" i="34"/>
  <c r="J161" i="34"/>
  <c r="J40" i="34"/>
  <c r="J126" i="34"/>
  <c r="J92" i="34"/>
  <c r="J58" i="34"/>
  <c r="J181" i="34"/>
  <c r="J142" i="34"/>
  <c r="J67" i="28"/>
  <c r="J75" i="28" s="1"/>
  <c r="J87" i="28"/>
  <c r="J95" i="28" s="1"/>
  <c r="J103" i="28" s="1"/>
  <c r="M5" i="28"/>
  <c r="L4" i="2"/>
  <c r="L13" i="28"/>
  <c r="L21" i="28"/>
  <c r="L34" i="28" s="1"/>
  <c r="J109" i="35"/>
  <c r="J142" i="35"/>
  <c r="J126" i="35"/>
  <c r="J181" i="35"/>
  <c r="J161" i="35"/>
  <c r="J188" i="35"/>
  <c r="J77" i="35"/>
  <c r="J58" i="35"/>
  <c r="J92" i="35"/>
  <c r="J40" i="35"/>
  <c r="J22" i="35"/>
  <c r="J181" i="29"/>
  <c r="J161" i="29"/>
  <c r="J142" i="29"/>
  <c r="J109" i="29"/>
  <c r="J92" i="29"/>
  <c r="J77" i="29"/>
  <c r="J58" i="29"/>
  <c r="J126" i="29"/>
  <c r="J40" i="29"/>
  <c r="J188" i="29"/>
  <c r="J22" i="29"/>
  <c r="J161" i="36"/>
  <c r="J142" i="36"/>
  <c r="J92" i="36"/>
  <c r="J77" i="36"/>
  <c r="J181" i="36"/>
  <c r="J109" i="36"/>
  <c r="J22" i="36"/>
  <c r="J188" i="36"/>
  <c r="J40" i="36"/>
  <c r="J126" i="36"/>
  <c r="J58" i="36"/>
  <c r="J188" i="30"/>
  <c r="J181" i="30"/>
  <c r="J161" i="30"/>
  <c r="J142" i="30"/>
  <c r="J126" i="30"/>
  <c r="J109" i="30"/>
  <c r="J92" i="30"/>
  <c r="J77" i="30"/>
  <c r="J58" i="30"/>
  <c r="J40" i="30"/>
  <c r="J22" i="30"/>
  <c r="J22" i="43"/>
  <c r="J58" i="43"/>
  <c r="J89" i="43"/>
  <c r="J40" i="43"/>
  <c r="J76" i="43"/>
  <c r="U83" i="43"/>
  <c r="V2" i="43"/>
  <c r="U79" i="43"/>
  <c r="U84" i="43" s="1"/>
  <c r="U80" i="43"/>
  <c r="U85" i="43" s="1"/>
  <c r="U77" i="43"/>
  <c r="U82" i="43" s="1"/>
  <c r="U78" i="43"/>
  <c r="O35" i="32"/>
  <c r="N46" i="32"/>
  <c r="Y35" i="2"/>
  <c r="P36" i="2"/>
  <c r="O46" i="2"/>
  <c r="F69" i="31"/>
  <c r="E153" i="31"/>
  <c r="F33" i="31"/>
  <c r="F25" i="31"/>
  <c r="G61" i="31" s="1"/>
  <c r="F28" i="32"/>
  <c r="G58" i="32" s="1"/>
  <c r="F68" i="31"/>
  <c r="F24" i="10"/>
  <c r="G60" i="10" s="1"/>
  <c r="F25" i="10"/>
  <c r="G61" i="10" s="1"/>
  <c r="C196" i="34"/>
  <c r="C186" i="34"/>
  <c r="E143" i="31"/>
  <c r="C197" i="30"/>
  <c r="C198" i="30" s="1"/>
  <c r="C200" i="30" s="1"/>
  <c r="F27" i="32"/>
  <c r="G57" i="32" s="1"/>
  <c r="F54" i="32"/>
  <c r="E31" i="32"/>
  <c r="F23" i="32"/>
  <c r="G53" i="32" s="1"/>
  <c r="F52" i="32"/>
  <c r="F22" i="32"/>
  <c r="F31" i="32" s="1"/>
  <c r="E170" i="31"/>
  <c r="F151" i="31"/>
  <c r="F67" i="31"/>
  <c r="F170" i="31"/>
  <c r="E151" i="31"/>
  <c r="G67" i="31"/>
  <c r="F29" i="10"/>
  <c r="G65" i="10" s="1"/>
  <c r="F28" i="31"/>
  <c r="G28" i="31" s="1"/>
  <c r="F64" i="31"/>
  <c r="C197" i="34"/>
  <c r="C193" i="34"/>
  <c r="C184" i="30"/>
  <c r="C186" i="30" s="1"/>
  <c r="C194" i="30" s="1"/>
  <c r="F59" i="31"/>
  <c r="F70" i="31"/>
  <c r="E37" i="31"/>
  <c r="F34" i="31"/>
  <c r="G34" i="31" s="1"/>
  <c r="E154" i="31"/>
  <c r="F33" i="10"/>
  <c r="G69" i="10" s="1"/>
  <c r="E73" i="31"/>
  <c r="E100" i="28" s="1"/>
  <c r="F63" i="31"/>
  <c r="F27" i="31"/>
  <c r="F147" i="31" s="1"/>
  <c r="E152" i="31"/>
  <c r="E171" i="31"/>
  <c r="E148" i="31"/>
  <c r="E147" i="31"/>
  <c r="E166" i="31"/>
  <c r="F32" i="10"/>
  <c r="G68" i="10" s="1"/>
  <c r="F26" i="2"/>
  <c r="G56" i="2" s="1"/>
  <c r="D176" i="31"/>
  <c r="D183" i="31" s="1"/>
  <c r="D185" i="31" s="1"/>
  <c r="D157" i="31"/>
  <c r="D182" i="31" s="1"/>
  <c r="C198" i="35"/>
  <c r="C200" i="35" s="1"/>
  <c r="C198" i="36"/>
  <c r="C200" i="36" s="1"/>
  <c r="C194" i="31"/>
  <c r="G28" i="32"/>
  <c r="H58" i="32" s="1"/>
  <c r="G20" i="32"/>
  <c r="H50" i="32" s="1"/>
  <c r="G26" i="32"/>
  <c r="H56" i="32" s="1"/>
  <c r="F27" i="10"/>
  <c r="G63" i="10" s="1"/>
  <c r="F30" i="10"/>
  <c r="G66" i="10" s="1"/>
  <c r="F26" i="10"/>
  <c r="G62" i="10" s="1"/>
  <c r="C198" i="31"/>
  <c r="C200" i="31" s="1"/>
  <c r="F35" i="10"/>
  <c r="G71" i="10" s="1"/>
  <c r="C194" i="29"/>
  <c r="V41" i="35"/>
  <c r="U55" i="35"/>
  <c r="G24" i="32"/>
  <c r="H54" i="32" s="1"/>
  <c r="G23" i="32"/>
  <c r="H53" i="32" s="1"/>
  <c r="G20" i="2"/>
  <c r="H50" i="2" s="1"/>
  <c r="F23" i="10"/>
  <c r="F24" i="2"/>
  <c r="G54" i="2" s="1"/>
  <c r="F54" i="2"/>
  <c r="G59" i="31"/>
  <c r="G35" i="31"/>
  <c r="G71" i="31"/>
  <c r="F155" i="31"/>
  <c r="F174" i="31"/>
  <c r="G29" i="31"/>
  <c r="G65" i="31"/>
  <c r="F168" i="31"/>
  <c r="F149" i="31"/>
  <c r="G24" i="31"/>
  <c r="G60" i="31"/>
  <c r="F163" i="31"/>
  <c r="F144" i="31"/>
  <c r="G30" i="31"/>
  <c r="G66" i="31"/>
  <c r="F169" i="31"/>
  <c r="F150" i="31"/>
  <c r="G26" i="31"/>
  <c r="G62" i="31"/>
  <c r="F146" i="31"/>
  <c r="F165" i="31"/>
  <c r="G33" i="31"/>
  <c r="G69" i="31"/>
  <c r="F153" i="31"/>
  <c r="F172" i="31"/>
  <c r="G32" i="31"/>
  <c r="G68" i="31"/>
  <c r="F171" i="31"/>
  <c r="F152" i="31"/>
  <c r="H31" i="31"/>
  <c r="H67" i="31"/>
  <c r="G151" i="31"/>
  <c r="G170" i="31"/>
  <c r="G25" i="32"/>
  <c r="H55" i="32" s="1"/>
  <c r="O41" i="33"/>
  <c r="N55" i="33"/>
  <c r="S41" i="30"/>
  <c r="R55" i="30"/>
  <c r="D73" i="10"/>
  <c r="D74" i="10" s="1"/>
  <c r="C19" i="28"/>
  <c r="G21" i="32"/>
  <c r="H51" i="32" s="1"/>
  <c r="G29" i="32"/>
  <c r="H59" i="32" s="1"/>
  <c r="F34" i="10"/>
  <c r="E37" i="10"/>
  <c r="F31" i="10"/>
  <c r="G67" i="10" s="1"/>
  <c r="F23" i="2"/>
  <c r="G53" i="2" s="1"/>
  <c r="Q41" i="10"/>
  <c r="P55" i="10"/>
  <c r="N41" i="34"/>
  <c r="M55" i="34"/>
  <c r="F32" i="29"/>
  <c r="G68" i="29" s="1"/>
  <c r="E171" i="29"/>
  <c r="E152" i="29"/>
  <c r="D73" i="36"/>
  <c r="D73" i="35"/>
  <c r="E168" i="29"/>
  <c r="E149" i="29"/>
  <c r="F29" i="29"/>
  <c r="G65" i="29" s="1"/>
  <c r="F31" i="30"/>
  <c r="G67" i="30" s="1"/>
  <c r="E170" i="30"/>
  <c r="E151" i="30"/>
  <c r="E150" i="29"/>
  <c r="E169" i="29"/>
  <c r="F30" i="29"/>
  <c r="G66" i="29" s="1"/>
  <c r="E143" i="30"/>
  <c r="E162" i="30"/>
  <c r="E37" i="30"/>
  <c r="F23" i="30"/>
  <c r="G59" i="30" s="1"/>
  <c r="F24" i="30"/>
  <c r="G60" i="30" s="1"/>
  <c r="E163" i="30"/>
  <c r="E144" i="30"/>
  <c r="E170" i="29"/>
  <c r="F31" i="29"/>
  <c r="G67" i="29" s="1"/>
  <c r="E151" i="29"/>
  <c r="E174" i="29"/>
  <c r="E155" i="29"/>
  <c r="F35" i="29"/>
  <c r="G71" i="29" s="1"/>
  <c r="D73" i="34"/>
  <c r="F24" i="29"/>
  <c r="G60" i="29" s="1"/>
  <c r="E163" i="29"/>
  <c r="E144" i="29"/>
  <c r="D157" i="29"/>
  <c r="E146" i="30"/>
  <c r="E165" i="30"/>
  <c r="F26" i="30"/>
  <c r="G62" i="30" s="1"/>
  <c r="D73" i="29"/>
  <c r="D73" i="33"/>
  <c r="E166" i="30"/>
  <c r="E147" i="30"/>
  <c r="F27" i="30"/>
  <c r="G63" i="30" s="1"/>
  <c r="F25" i="29"/>
  <c r="G61" i="29" s="1"/>
  <c r="E145" i="29"/>
  <c r="E164" i="29"/>
  <c r="D176" i="29"/>
  <c r="E172" i="30"/>
  <c r="E153" i="30"/>
  <c r="F33" i="30"/>
  <c r="G69" i="30" s="1"/>
  <c r="E147" i="29"/>
  <c r="E166" i="29"/>
  <c r="F27" i="29"/>
  <c r="G63" i="29" s="1"/>
  <c r="E173" i="29"/>
  <c r="E154" i="29"/>
  <c r="F34" i="29"/>
  <c r="G70" i="29" s="1"/>
  <c r="E148" i="30"/>
  <c r="F28" i="30"/>
  <c r="G64" i="30" s="1"/>
  <c r="E167" i="30"/>
  <c r="D157" i="30"/>
  <c r="F35" i="30"/>
  <c r="G71" i="30" s="1"/>
  <c r="E174" i="30"/>
  <c r="E155" i="30"/>
  <c r="E150" i="30"/>
  <c r="E169" i="30"/>
  <c r="F30" i="30"/>
  <c r="G66" i="30" s="1"/>
  <c r="E173" i="30"/>
  <c r="E154" i="30"/>
  <c r="F34" i="30"/>
  <c r="G70" i="30" s="1"/>
  <c r="E165" i="29"/>
  <c r="E146" i="29"/>
  <c r="F26" i="29"/>
  <c r="G62" i="29" s="1"/>
  <c r="D73" i="30"/>
  <c r="F28" i="29"/>
  <c r="G64" i="29" s="1"/>
  <c r="E148" i="29"/>
  <c r="E167" i="29"/>
  <c r="F29" i="30"/>
  <c r="G65" i="30" s="1"/>
  <c r="E168" i="30"/>
  <c r="E149" i="30"/>
  <c r="F25" i="30"/>
  <c r="G61" i="30" s="1"/>
  <c r="E145" i="30"/>
  <c r="E164" i="30"/>
  <c r="E172" i="29"/>
  <c r="E153" i="29"/>
  <c r="F33" i="29"/>
  <c r="G69" i="29" s="1"/>
  <c r="D176" i="30"/>
  <c r="F32" i="30"/>
  <c r="G68" i="30" s="1"/>
  <c r="E152" i="30"/>
  <c r="E171" i="30"/>
  <c r="E143" i="29"/>
  <c r="E162" i="29"/>
  <c r="F23" i="29"/>
  <c r="G59" i="29" s="1"/>
  <c r="E37" i="29"/>
  <c r="C11" i="28"/>
  <c r="D5" i="47" s="1"/>
  <c r="F27" i="2"/>
  <c r="G57" i="2" s="1"/>
  <c r="F21" i="2"/>
  <c r="G51" i="2" s="1"/>
  <c r="F25" i="2"/>
  <c r="G55" i="2" s="1"/>
  <c r="F22" i="2"/>
  <c r="G52" i="2" s="1"/>
  <c r="G23" i="31"/>
  <c r="F143" i="31"/>
  <c r="F162" i="31"/>
  <c r="E62" i="32"/>
  <c r="E22" i="28" s="1"/>
  <c r="E31" i="2"/>
  <c r="F28" i="2"/>
  <c r="D96" i="28"/>
  <c r="D88" i="28" s="1"/>
  <c r="D62" i="2"/>
  <c r="D14" i="28" s="1"/>
  <c r="D6" i="28" s="1"/>
  <c r="E73" i="10"/>
  <c r="E97" i="28" s="1"/>
  <c r="F29" i="2"/>
  <c r="G59" i="2" s="1"/>
  <c r="G28" i="10"/>
  <c r="H64" i="10" s="1"/>
  <c r="D100" i="28"/>
  <c r="D74" i="31"/>
  <c r="K40" i="33" l="1"/>
  <c r="K22" i="33"/>
  <c r="K58" i="33"/>
  <c r="K77" i="33"/>
  <c r="K92" i="33"/>
  <c r="K188" i="34"/>
  <c r="K77" i="34"/>
  <c r="K161" i="34"/>
  <c r="K40" i="34"/>
  <c r="K126" i="34"/>
  <c r="K92" i="34"/>
  <c r="K58" i="34"/>
  <c r="K181" i="34"/>
  <c r="K142" i="34"/>
  <c r="K109" i="34"/>
  <c r="K22" i="34"/>
  <c r="K58" i="43"/>
  <c r="K89" i="43"/>
  <c r="K40" i="43"/>
  <c r="K76" i="43"/>
  <c r="K22" i="43"/>
  <c r="K109" i="35"/>
  <c r="K142" i="35"/>
  <c r="K126" i="35"/>
  <c r="K181" i="35"/>
  <c r="K161" i="35"/>
  <c r="K188" i="35"/>
  <c r="K77" i="35"/>
  <c r="K58" i="35"/>
  <c r="K92" i="35"/>
  <c r="K40" i="35"/>
  <c r="K22" i="35"/>
  <c r="K161" i="29"/>
  <c r="K142" i="29"/>
  <c r="K109" i="29"/>
  <c r="K92" i="29"/>
  <c r="K77" i="29"/>
  <c r="K58" i="29"/>
  <c r="K126" i="29"/>
  <c r="K40" i="29"/>
  <c r="K188" i="29"/>
  <c r="K22" i="29"/>
  <c r="K181" i="29"/>
  <c r="K92" i="36"/>
  <c r="K77" i="36"/>
  <c r="K181" i="36"/>
  <c r="K109" i="36"/>
  <c r="K22" i="36"/>
  <c r="K188" i="36"/>
  <c r="K40" i="36"/>
  <c r="K126" i="36"/>
  <c r="K58" i="36"/>
  <c r="K161" i="36"/>
  <c r="K142" i="36"/>
  <c r="AL34" i="28"/>
  <c r="L59" i="28"/>
  <c r="K22" i="30"/>
  <c r="K188" i="30"/>
  <c r="K181" i="30"/>
  <c r="K161" i="30"/>
  <c r="K142" i="30"/>
  <c r="K126" i="30"/>
  <c r="K109" i="30"/>
  <c r="K92" i="30"/>
  <c r="K77" i="30"/>
  <c r="K58" i="30"/>
  <c r="K40" i="30"/>
  <c r="K22" i="10"/>
  <c r="K58" i="10"/>
  <c r="K40" i="10"/>
  <c r="K92" i="10"/>
  <c r="K77" i="10"/>
  <c r="L4" i="35"/>
  <c r="L4" i="34"/>
  <c r="L4" i="33"/>
  <c r="L4" i="32"/>
  <c r="L4" i="31"/>
  <c r="L4" i="30"/>
  <c r="L4" i="29"/>
  <c r="L4" i="10"/>
  <c r="L4" i="43"/>
  <c r="L4" i="36"/>
  <c r="L19" i="2"/>
  <c r="L77" i="2"/>
  <c r="L65" i="2"/>
  <c r="L49" i="2"/>
  <c r="L34" i="2"/>
  <c r="K126" i="31"/>
  <c r="K109" i="31"/>
  <c r="K92" i="31"/>
  <c r="K188" i="31"/>
  <c r="K181" i="31"/>
  <c r="K161" i="31"/>
  <c r="K142" i="31"/>
  <c r="K22" i="31"/>
  <c r="K77" i="31"/>
  <c r="K58" i="31"/>
  <c r="K40" i="31"/>
  <c r="K67" i="28"/>
  <c r="K75" i="28" s="1"/>
  <c r="K87" i="28"/>
  <c r="K95" i="28" s="1"/>
  <c r="K103" i="28" s="1"/>
  <c r="N5" i="28"/>
  <c r="M4" i="2"/>
  <c r="M13" i="28"/>
  <c r="M21" i="28"/>
  <c r="M34" i="28" s="1"/>
  <c r="K77" i="32"/>
  <c r="K65" i="32"/>
  <c r="K49" i="32"/>
  <c r="K34" i="32"/>
  <c r="K19" i="32"/>
  <c r="W2" i="43"/>
  <c r="V80" i="43"/>
  <c r="V85" i="43" s="1"/>
  <c r="V77" i="43"/>
  <c r="V82" i="43" s="1"/>
  <c r="V79" i="43"/>
  <c r="V84" i="43" s="1"/>
  <c r="V78" i="43"/>
  <c r="V83" i="43" s="1"/>
  <c r="P35" i="32"/>
  <c r="O46" i="32"/>
  <c r="F164" i="31"/>
  <c r="P46" i="2"/>
  <c r="Q36" i="2"/>
  <c r="Z35" i="2"/>
  <c r="G24" i="10"/>
  <c r="H60" i="10" s="1"/>
  <c r="G25" i="10"/>
  <c r="H61" i="10" s="1"/>
  <c r="G25" i="31"/>
  <c r="F145" i="31"/>
  <c r="G29" i="10"/>
  <c r="H65" i="10" s="1"/>
  <c r="G27" i="32"/>
  <c r="H57" i="32" s="1"/>
  <c r="C194" i="34"/>
  <c r="C198" i="34"/>
  <c r="C200" i="34" s="1"/>
  <c r="F61" i="32"/>
  <c r="F104" i="28" s="1"/>
  <c r="F148" i="31"/>
  <c r="F167" i="31"/>
  <c r="G52" i="32"/>
  <c r="G61" i="32" s="1"/>
  <c r="G104" i="28" s="1"/>
  <c r="G22" i="32"/>
  <c r="G64" i="31"/>
  <c r="F173" i="31"/>
  <c r="G63" i="31"/>
  <c r="F73" i="31"/>
  <c r="F100" i="28" s="1"/>
  <c r="D190" i="31"/>
  <c r="D192" i="31" s="1"/>
  <c r="D177" i="31"/>
  <c r="F166" i="31"/>
  <c r="F154" i="31"/>
  <c r="G27" i="31"/>
  <c r="G147" i="31" s="1"/>
  <c r="G70" i="31"/>
  <c r="F37" i="31"/>
  <c r="D97" i="28"/>
  <c r="D178" i="31"/>
  <c r="D179" i="31" s="1"/>
  <c r="E176" i="31"/>
  <c r="E190" i="31" s="1"/>
  <c r="E192" i="31" s="1"/>
  <c r="G30" i="10"/>
  <c r="H66" i="10" s="1"/>
  <c r="G33" i="10"/>
  <c r="H69" i="10" s="1"/>
  <c r="G32" i="10"/>
  <c r="H68" i="10" s="1"/>
  <c r="E157" i="31"/>
  <c r="E189" i="31" s="1"/>
  <c r="E191" i="31" s="1"/>
  <c r="G26" i="2"/>
  <c r="H56" i="2" s="1"/>
  <c r="H28" i="32"/>
  <c r="I58" i="32" s="1"/>
  <c r="D158" i="31"/>
  <c r="D189" i="31"/>
  <c r="H26" i="32"/>
  <c r="I56" i="32" s="1"/>
  <c r="H20" i="32"/>
  <c r="I50" i="32" s="1"/>
  <c r="G27" i="10"/>
  <c r="H63" i="10" s="1"/>
  <c r="G26" i="10"/>
  <c r="H62" i="10" s="1"/>
  <c r="G35" i="10"/>
  <c r="H71" i="10" s="1"/>
  <c r="W41" i="35"/>
  <c r="V55" i="35"/>
  <c r="H24" i="10"/>
  <c r="I60" i="10" s="1"/>
  <c r="H24" i="32"/>
  <c r="I54" i="32" s="1"/>
  <c r="H23" i="32"/>
  <c r="I53" i="32" s="1"/>
  <c r="H27" i="32"/>
  <c r="I57" i="32" s="1"/>
  <c r="H25" i="32"/>
  <c r="I55" i="32" s="1"/>
  <c r="H20" i="2"/>
  <c r="I50" i="2" s="1"/>
  <c r="G24" i="2"/>
  <c r="H54" i="2" s="1"/>
  <c r="G59" i="10"/>
  <c r="G23" i="10"/>
  <c r="H68" i="31"/>
  <c r="H32" i="31"/>
  <c r="G171" i="31"/>
  <c r="G152" i="31"/>
  <c r="H26" i="31"/>
  <c r="H62" i="31"/>
  <c r="G146" i="31"/>
  <c r="G165" i="31"/>
  <c r="H35" i="31"/>
  <c r="H71" i="31"/>
  <c r="G174" i="31"/>
  <c r="G155" i="31"/>
  <c r="G34" i="10"/>
  <c r="H70" i="10" s="1"/>
  <c r="G70" i="10"/>
  <c r="I31" i="31"/>
  <c r="I67" i="31"/>
  <c r="H151" i="31"/>
  <c r="H170" i="31"/>
  <c r="H65" i="31"/>
  <c r="H29" i="31"/>
  <c r="G149" i="31"/>
  <c r="G168" i="31"/>
  <c r="H33" i="31"/>
  <c r="H69" i="31"/>
  <c r="G172" i="31"/>
  <c r="G153" i="31"/>
  <c r="G28" i="2"/>
  <c r="H58" i="2" s="1"/>
  <c r="G58" i="2"/>
  <c r="H59" i="31"/>
  <c r="H64" i="31"/>
  <c r="H28" i="31"/>
  <c r="G148" i="31"/>
  <c r="G167" i="31"/>
  <c r="H60" i="31"/>
  <c r="G163" i="31"/>
  <c r="G144" i="31"/>
  <c r="H24" i="31"/>
  <c r="H30" i="31"/>
  <c r="H66" i="31"/>
  <c r="G150" i="31"/>
  <c r="G169" i="31"/>
  <c r="H34" i="31"/>
  <c r="H70" i="31"/>
  <c r="G154" i="31"/>
  <c r="G173" i="31"/>
  <c r="P41" i="33"/>
  <c r="O55" i="33"/>
  <c r="T41" i="30"/>
  <c r="S55" i="30"/>
  <c r="G31" i="10"/>
  <c r="H67" i="10" s="1"/>
  <c r="G31" i="32"/>
  <c r="F37" i="10"/>
  <c r="H21" i="32"/>
  <c r="I51" i="32" s="1"/>
  <c r="H29" i="32"/>
  <c r="I59" i="32" s="1"/>
  <c r="G23" i="2"/>
  <c r="H53" i="2" s="1"/>
  <c r="R41" i="10"/>
  <c r="Q55" i="10"/>
  <c r="O41" i="34"/>
  <c r="N55" i="34"/>
  <c r="F168" i="30"/>
  <c r="F149" i="30"/>
  <c r="G29" i="30"/>
  <c r="H65" i="30" s="1"/>
  <c r="E157" i="30"/>
  <c r="F146" i="30"/>
  <c r="F165" i="30"/>
  <c r="G26" i="30"/>
  <c r="H62" i="30" s="1"/>
  <c r="F174" i="29"/>
  <c r="F155" i="29"/>
  <c r="G35" i="29"/>
  <c r="H71" i="29" s="1"/>
  <c r="G23" i="30"/>
  <c r="H59" i="30" s="1"/>
  <c r="F143" i="30"/>
  <c r="F162" i="30"/>
  <c r="F155" i="30"/>
  <c r="F174" i="30"/>
  <c r="G35" i="30"/>
  <c r="H71" i="30" s="1"/>
  <c r="F166" i="30"/>
  <c r="F147" i="30"/>
  <c r="G27" i="30"/>
  <c r="H63" i="30" s="1"/>
  <c r="D158" i="29"/>
  <c r="D189" i="29"/>
  <c r="D182" i="29"/>
  <c r="D178" i="29"/>
  <c r="D179" i="29" s="1"/>
  <c r="G31" i="30"/>
  <c r="H67" i="30" s="1"/>
  <c r="F170" i="30"/>
  <c r="F151" i="30"/>
  <c r="F153" i="29"/>
  <c r="G33" i="29"/>
  <c r="H69" i="29" s="1"/>
  <c r="F172" i="29"/>
  <c r="G25" i="29"/>
  <c r="H61" i="29" s="1"/>
  <c r="F145" i="29"/>
  <c r="F164" i="29"/>
  <c r="D74" i="34"/>
  <c r="D179" i="34"/>
  <c r="D106" i="28"/>
  <c r="F173" i="30"/>
  <c r="F154" i="30"/>
  <c r="G34" i="30"/>
  <c r="H70" i="30" s="1"/>
  <c r="F150" i="30"/>
  <c r="F169" i="30"/>
  <c r="G30" i="30"/>
  <c r="H66" i="30" s="1"/>
  <c r="F173" i="29"/>
  <c r="G34" i="29"/>
  <c r="H70" i="29" s="1"/>
  <c r="F154" i="29"/>
  <c r="F147" i="29"/>
  <c r="G27" i="29"/>
  <c r="H63" i="29" s="1"/>
  <c r="F166" i="29"/>
  <c r="D98" i="28"/>
  <c r="D74" i="29"/>
  <c r="F168" i="29"/>
  <c r="F149" i="29"/>
  <c r="G29" i="29"/>
  <c r="H65" i="29" s="1"/>
  <c r="G32" i="29"/>
  <c r="H68" i="29" s="1"/>
  <c r="F171" i="29"/>
  <c r="F152" i="29"/>
  <c r="D99" i="28"/>
  <c r="D74" i="30"/>
  <c r="E73" i="29"/>
  <c r="E98" i="28" s="1"/>
  <c r="G23" i="29"/>
  <c r="H59" i="29" s="1"/>
  <c r="F37" i="29"/>
  <c r="F143" i="29"/>
  <c r="F162" i="29"/>
  <c r="G32" i="30"/>
  <c r="H68" i="30" s="1"/>
  <c r="F152" i="30"/>
  <c r="F171" i="30"/>
  <c r="G25" i="30"/>
  <c r="H61" i="30" s="1"/>
  <c r="F164" i="30"/>
  <c r="F145" i="30"/>
  <c r="F165" i="29"/>
  <c r="F146" i="29"/>
  <c r="G26" i="29"/>
  <c r="H62" i="29" s="1"/>
  <c r="D158" i="30"/>
  <c r="D178" i="30"/>
  <c r="D179" i="30" s="1"/>
  <c r="D189" i="30"/>
  <c r="D182" i="30"/>
  <c r="E176" i="30"/>
  <c r="E157" i="29"/>
  <c r="D105" i="28"/>
  <c r="D74" i="33"/>
  <c r="G24" i="29"/>
  <c r="H60" i="29" s="1"/>
  <c r="F163" i="29"/>
  <c r="F144" i="29"/>
  <c r="F150" i="29"/>
  <c r="G30" i="29"/>
  <c r="H66" i="29" s="1"/>
  <c r="F169" i="29"/>
  <c r="D107" i="28"/>
  <c r="D74" i="35"/>
  <c r="E73" i="30"/>
  <c r="E99" i="28" s="1"/>
  <c r="E176" i="29"/>
  <c r="D190" i="30"/>
  <c r="D192" i="30" s="1"/>
  <c r="D183" i="30"/>
  <c r="D185" i="30" s="1"/>
  <c r="D177" i="30"/>
  <c r="F167" i="29"/>
  <c r="F148" i="29"/>
  <c r="G28" i="29"/>
  <c r="H64" i="29" s="1"/>
  <c r="F37" i="30"/>
  <c r="F148" i="30"/>
  <c r="F167" i="30"/>
  <c r="G28" i="30"/>
  <c r="H64" i="30" s="1"/>
  <c r="F153" i="30"/>
  <c r="F172" i="30"/>
  <c r="G33" i="30"/>
  <c r="H69" i="30" s="1"/>
  <c r="D183" i="29"/>
  <c r="D185" i="29" s="1"/>
  <c r="D177" i="29"/>
  <c r="D190" i="29"/>
  <c r="D192" i="29" s="1"/>
  <c r="F170" i="29"/>
  <c r="F151" i="29"/>
  <c r="G31" i="29"/>
  <c r="H67" i="29" s="1"/>
  <c r="F163" i="30"/>
  <c r="F144" i="30"/>
  <c r="G24" i="30"/>
  <c r="H60" i="30" s="1"/>
  <c r="D108" i="28"/>
  <c r="D92" i="28" s="1"/>
  <c r="D74" i="36"/>
  <c r="G22" i="2"/>
  <c r="H52" i="2" s="1"/>
  <c r="G21" i="2"/>
  <c r="H51" i="2" s="1"/>
  <c r="G27" i="2"/>
  <c r="H57" i="2" s="1"/>
  <c r="E61" i="2"/>
  <c r="E96" i="28" s="1"/>
  <c r="G25" i="2"/>
  <c r="H55" i="2" s="1"/>
  <c r="G143" i="31"/>
  <c r="G162" i="31"/>
  <c r="H23" i="31"/>
  <c r="G29" i="2"/>
  <c r="H59" i="2" s="1"/>
  <c r="F31" i="2"/>
  <c r="H26" i="10"/>
  <c r="I62" i="10" s="1"/>
  <c r="F73" i="10"/>
  <c r="F97" i="28" s="1"/>
  <c r="H25" i="10"/>
  <c r="I61" i="10" s="1"/>
  <c r="H29" i="10"/>
  <c r="I65" i="10" s="1"/>
  <c r="D15" i="28"/>
  <c r="E74" i="10"/>
  <c r="H28" i="10"/>
  <c r="I64" i="10" s="1"/>
  <c r="D184" i="31"/>
  <c r="D186" i="31" s="1"/>
  <c r="D196" i="31"/>
  <c r="D18" i="28"/>
  <c r="E74" i="31"/>
  <c r="H26" i="2" l="1"/>
  <c r="I56" i="2" s="1"/>
  <c r="M59" i="28"/>
  <c r="AM34" i="28"/>
  <c r="L22" i="10"/>
  <c r="L58" i="10"/>
  <c r="L40" i="10"/>
  <c r="L92" i="10"/>
  <c r="L77" i="10"/>
  <c r="L87" i="28"/>
  <c r="L95" i="28" s="1"/>
  <c r="L103" i="28" s="1"/>
  <c r="L67" i="28"/>
  <c r="L75" i="28" s="1"/>
  <c r="L142" i="29"/>
  <c r="L109" i="29"/>
  <c r="L92" i="29"/>
  <c r="L77" i="29"/>
  <c r="L58" i="29"/>
  <c r="L126" i="29"/>
  <c r="L40" i="29"/>
  <c r="L188" i="29"/>
  <c r="L22" i="29"/>
  <c r="L181" i="29"/>
  <c r="L161" i="29"/>
  <c r="M4" i="33"/>
  <c r="M4" i="32"/>
  <c r="M4" i="31"/>
  <c r="M4" i="30"/>
  <c r="M4" i="29"/>
  <c r="M4" i="43"/>
  <c r="M4" i="36"/>
  <c r="M4" i="10"/>
  <c r="M4" i="35"/>
  <c r="M4" i="34"/>
  <c r="M77" i="2"/>
  <c r="M65" i="2"/>
  <c r="M49" i="2"/>
  <c r="M34" i="2"/>
  <c r="M19" i="2"/>
  <c r="L188" i="30"/>
  <c r="L181" i="30"/>
  <c r="L22" i="30"/>
  <c r="L161" i="30"/>
  <c r="L142" i="30"/>
  <c r="L126" i="30"/>
  <c r="L109" i="30"/>
  <c r="L92" i="30"/>
  <c r="L77" i="30"/>
  <c r="L58" i="30"/>
  <c r="L40" i="30"/>
  <c r="O5" i="28"/>
  <c r="N4" i="2"/>
  <c r="N13" i="28"/>
  <c r="N21" i="28"/>
  <c r="N34" i="28" s="1"/>
  <c r="L109" i="31"/>
  <c r="L92" i="31"/>
  <c r="L188" i="31"/>
  <c r="L181" i="31"/>
  <c r="L161" i="31"/>
  <c r="L142" i="31"/>
  <c r="L126" i="31"/>
  <c r="L77" i="31"/>
  <c r="L58" i="31"/>
  <c r="L40" i="31"/>
  <c r="L22" i="31"/>
  <c r="L77" i="32"/>
  <c r="L65" i="32"/>
  <c r="L49" i="32"/>
  <c r="L34" i="32"/>
  <c r="L19" i="32"/>
  <c r="L92" i="33"/>
  <c r="L22" i="33"/>
  <c r="L58" i="33"/>
  <c r="L77" i="33"/>
  <c r="L40" i="33"/>
  <c r="L181" i="36"/>
  <c r="L109" i="36"/>
  <c r="L22" i="36"/>
  <c r="L188" i="36"/>
  <c r="L40" i="36"/>
  <c r="L126" i="36"/>
  <c r="L58" i="36"/>
  <c r="L161" i="36"/>
  <c r="L142" i="36"/>
  <c r="L92" i="36"/>
  <c r="L77" i="36"/>
  <c r="L161" i="34"/>
  <c r="L40" i="34"/>
  <c r="L126" i="34"/>
  <c r="L92" i="34"/>
  <c r="L58" i="34"/>
  <c r="L181" i="34"/>
  <c r="L142" i="34"/>
  <c r="L109" i="34"/>
  <c r="L22" i="34"/>
  <c r="L188" i="34"/>
  <c r="L77" i="34"/>
  <c r="L58" i="43"/>
  <c r="L89" i="43"/>
  <c r="L40" i="43"/>
  <c r="L76" i="43"/>
  <c r="L22" i="43"/>
  <c r="L109" i="35"/>
  <c r="L92" i="35"/>
  <c r="L142" i="35"/>
  <c r="L126" i="35"/>
  <c r="L181" i="35"/>
  <c r="L161" i="35"/>
  <c r="L188" i="35"/>
  <c r="L40" i="35"/>
  <c r="L22" i="35"/>
  <c r="L77" i="35"/>
  <c r="L58" i="35"/>
  <c r="X2" i="43"/>
  <c r="W80" i="43"/>
  <c r="W85" i="43" s="1"/>
  <c r="W77" i="43"/>
  <c r="W82" i="43" s="1"/>
  <c r="W78" i="43"/>
  <c r="W83" i="43" s="1"/>
  <c r="W79" i="43"/>
  <c r="W84" i="43" s="1"/>
  <c r="Q35" i="32"/>
  <c r="P46" i="32"/>
  <c r="AA35" i="2"/>
  <c r="Q46" i="2"/>
  <c r="R36" i="2"/>
  <c r="F62" i="32"/>
  <c r="F22" i="28" s="1"/>
  <c r="H25" i="31"/>
  <c r="G145" i="31"/>
  <c r="H61" i="31"/>
  <c r="G164" i="31"/>
  <c r="G73" i="31"/>
  <c r="G100" i="28" s="1"/>
  <c r="F176" i="31"/>
  <c r="F190" i="31" s="1"/>
  <c r="F192" i="31" s="1"/>
  <c r="F157" i="31"/>
  <c r="F182" i="31" s="1"/>
  <c r="F184" i="31" s="1"/>
  <c r="D89" i="28"/>
  <c r="E193" i="31"/>
  <c r="E197" i="31"/>
  <c r="H52" i="32"/>
  <c r="H61" i="32" s="1"/>
  <c r="H104" i="28" s="1"/>
  <c r="H22" i="32"/>
  <c r="H30" i="10"/>
  <c r="I66" i="10" s="1"/>
  <c r="I28" i="32"/>
  <c r="J58" i="32" s="1"/>
  <c r="H63" i="31"/>
  <c r="H27" i="31"/>
  <c r="H166" i="31" s="1"/>
  <c r="E177" i="31"/>
  <c r="E183" i="31"/>
  <c r="E185" i="31" s="1"/>
  <c r="G166" i="31"/>
  <c r="G37" i="31"/>
  <c r="D197" i="31"/>
  <c r="D198" i="31" s="1"/>
  <c r="D200" i="31" s="1"/>
  <c r="H33" i="10"/>
  <c r="I69" i="10" s="1"/>
  <c r="H32" i="10"/>
  <c r="I68" i="10" s="1"/>
  <c r="E178" i="31"/>
  <c r="E179" i="31" s="1"/>
  <c r="D191" i="31"/>
  <c r="D193" i="31" s="1"/>
  <c r="D194" i="31" s="1"/>
  <c r="E158" i="31"/>
  <c r="E182" i="31"/>
  <c r="E184" i="31" s="1"/>
  <c r="H27" i="10"/>
  <c r="I63" i="10" s="1"/>
  <c r="I26" i="32"/>
  <c r="J56" i="32" s="1"/>
  <c r="I20" i="32"/>
  <c r="J50" i="32" s="1"/>
  <c r="I24" i="10"/>
  <c r="J60" i="10" s="1"/>
  <c r="I27" i="32"/>
  <c r="J57" i="32" s="1"/>
  <c r="H35" i="10"/>
  <c r="I71" i="10" s="1"/>
  <c r="H31" i="10"/>
  <c r="I67" i="10" s="1"/>
  <c r="G37" i="10"/>
  <c r="H34" i="10"/>
  <c r="I70" i="10" s="1"/>
  <c r="X41" i="35"/>
  <c r="W55" i="35"/>
  <c r="I23" i="32"/>
  <c r="J53" i="32" s="1"/>
  <c r="I25" i="32"/>
  <c r="J55" i="32" s="1"/>
  <c r="I24" i="32"/>
  <c r="J54" i="32" s="1"/>
  <c r="H24" i="2"/>
  <c r="I54" i="2" s="1"/>
  <c r="H23" i="2"/>
  <c r="I53" i="2" s="1"/>
  <c r="I20" i="2"/>
  <c r="J50" i="2" s="1"/>
  <c r="H28" i="2"/>
  <c r="I58" i="2" s="1"/>
  <c r="H59" i="10"/>
  <c r="H23" i="10"/>
  <c r="G157" i="31"/>
  <c r="G189" i="31" s="1"/>
  <c r="I34" i="31"/>
  <c r="I70" i="31"/>
  <c r="H173" i="31"/>
  <c r="H154" i="31"/>
  <c r="I30" i="31"/>
  <c r="I66" i="31"/>
  <c r="H150" i="31"/>
  <c r="H169" i="31"/>
  <c r="I28" i="31"/>
  <c r="I64" i="31"/>
  <c r="H148" i="31"/>
  <c r="H167" i="31"/>
  <c r="I33" i="31"/>
  <c r="I69" i="31"/>
  <c r="H172" i="31"/>
  <c r="H153" i="31"/>
  <c r="I59" i="31"/>
  <c r="I29" i="31"/>
  <c r="I65" i="31"/>
  <c r="H149" i="31"/>
  <c r="H168" i="31"/>
  <c r="J31" i="31"/>
  <c r="J67" i="31"/>
  <c r="I170" i="31"/>
  <c r="I151" i="31"/>
  <c r="I60" i="31"/>
  <c r="H144" i="31"/>
  <c r="H163" i="31"/>
  <c r="I24" i="31"/>
  <c r="I32" i="31"/>
  <c r="I68" i="31"/>
  <c r="H152" i="31"/>
  <c r="H171" i="31"/>
  <c r="I35" i="31"/>
  <c r="I71" i="31"/>
  <c r="H155" i="31"/>
  <c r="H174" i="31"/>
  <c r="I26" i="31"/>
  <c r="I62" i="31"/>
  <c r="H146" i="31"/>
  <c r="H165" i="31"/>
  <c r="H31" i="32"/>
  <c r="Q41" i="33"/>
  <c r="P55" i="33"/>
  <c r="U41" i="30"/>
  <c r="T55" i="30"/>
  <c r="I29" i="32"/>
  <c r="J59" i="32" s="1"/>
  <c r="I21" i="32"/>
  <c r="J51" i="32" s="1"/>
  <c r="S41" i="10"/>
  <c r="R55" i="10"/>
  <c r="D101" i="28"/>
  <c r="E158" i="30"/>
  <c r="P41" i="34"/>
  <c r="O55" i="34"/>
  <c r="D91" i="28"/>
  <c r="D12" i="28"/>
  <c r="E177" i="29"/>
  <c r="E177" i="30"/>
  <c r="E182" i="29"/>
  <c r="E178" i="29"/>
  <c r="E179" i="29" s="1"/>
  <c r="E189" i="29"/>
  <c r="H25" i="30"/>
  <c r="I61" i="30" s="1"/>
  <c r="G164" i="30"/>
  <c r="G145" i="30"/>
  <c r="E74" i="30"/>
  <c r="D17" i="28"/>
  <c r="D191" i="29"/>
  <c r="D193" i="29" s="1"/>
  <c r="D197" i="29"/>
  <c r="G174" i="29"/>
  <c r="G155" i="29"/>
  <c r="H35" i="29"/>
  <c r="I71" i="29" s="1"/>
  <c r="G172" i="30"/>
  <c r="G153" i="30"/>
  <c r="H33" i="30"/>
  <c r="I69" i="30" s="1"/>
  <c r="E183" i="30"/>
  <c r="E185" i="30" s="1"/>
  <c r="E190" i="30"/>
  <c r="E192" i="30" s="1"/>
  <c r="G165" i="29"/>
  <c r="G146" i="29"/>
  <c r="H26" i="29"/>
  <c r="I62" i="29" s="1"/>
  <c r="H23" i="29"/>
  <c r="I59" i="29" s="1"/>
  <c r="G143" i="29"/>
  <c r="G162" i="29"/>
  <c r="G168" i="29"/>
  <c r="H29" i="29"/>
  <c r="I65" i="29" s="1"/>
  <c r="G149" i="29"/>
  <c r="D16" i="28"/>
  <c r="E74" i="29"/>
  <c r="G166" i="29"/>
  <c r="G147" i="29"/>
  <c r="H27" i="29"/>
  <c r="I63" i="29" s="1"/>
  <c r="F176" i="29"/>
  <c r="D24" i="28"/>
  <c r="E158" i="29"/>
  <c r="E190" i="29"/>
  <c r="E192" i="29" s="1"/>
  <c r="E183" i="29"/>
  <c r="E185" i="29" s="1"/>
  <c r="D23" i="28"/>
  <c r="D7" i="28" s="1"/>
  <c r="D184" i="30"/>
  <c r="D186" i="30" s="1"/>
  <c r="D196" i="30"/>
  <c r="G152" i="29"/>
  <c r="G171" i="29"/>
  <c r="H32" i="29"/>
  <c r="I68" i="29" s="1"/>
  <c r="D90" i="28"/>
  <c r="D197" i="30"/>
  <c r="D191" i="30"/>
  <c r="D193" i="30" s="1"/>
  <c r="G150" i="30"/>
  <c r="G169" i="30"/>
  <c r="H30" i="30"/>
  <c r="I66" i="30" s="1"/>
  <c r="G170" i="29"/>
  <c r="G151" i="29"/>
  <c r="H31" i="29"/>
  <c r="I67" i="29" s="1"/>
  <c r="G173" i="30"/>
  <c r="H34" i="30"/>
  <c r="I70" i="30" s="1"/>
  <c r="G154" i="30"/>
  <c r="G153" i="29"/>
  <c r="H33" i="29"/>
  <c r="I69" i="29" s="1"/>
  <c r="G172" i="29"/>
  <c r="G155" i="30"/>
  <c r="G174" i="30"/>
  <c r="H35" i="30"/>
  <c r="I71" i="30" s="1"/>
  <c r="F176" i="30"/>
  <c r="G146" i="30"/>
  <c r="H26" i="30"/>
  <c r="I62" i="30" s="1"/>
  <c r="G165" i="30"/>
  <c r="G144" i="30"/>
  <c r="H24" i="30"/>
  <c r="I60" i="30" s="1"/>
  <c r="G163" i="30"/>
  <c r="H28" i="30"/>
  <c r="I64" i="30" s="1"/>
  <c r="G167" i="30"/>
  <c r="G148" i="30"/>
  <c r="H30" i="29"/>
  <c r="I66" i="29" s="1"/>
  <c r="G169" i="29"/>
  <c r="G150" i="29"/>
  <c r="G144" i="29"/>
  <c r="G163" i="29"/>
  <c r="H24" i="29"/>
  <c r="I60" i="29" s="1"/>
  <c r="G171" i="30"/>
  <c r="G152" i="30"/>
  <c r="H32" i="30"/>
  <c r="I68" i="30" s="1"/>
  <c r="F73" i="29"/>
  <c r="F98" i="28" s="1"/>
  <c r="F157" i="30"/>
  <c r="G149" i="30"/>
  <c r="G168" i="30"/>
  <c r="H29" i="30"/>
  <c r="I65" i="30" s="1"/>
  <c r="D26" i="28"/>
  <c r="D10" i="28" s="1"/>
  <c r="G151" i="30"/>
  <c r="H31" i="30"/>
  <c r="I67" i="30" s="1"/>
  <c r="G170" i="30"/>
  <c r="G166" i="30"/>
  <c r="G147" i="30"/>
  <c r="H27" i="30"/>
  <c r="I63" i="30" s="1"/>
  <c r="G162" i="30"/>
  <c r="H23" i="30"/>
  <c r="I59" i="30" s="1"/>
  <c r="G143" i="30"/>
  <c r="G37" i="30"/>
  <c r="E182" i="30"/>
  <c r="E178" i="30"/>
  <c r="E179" i="30" s="1"/>
  <c r="E189" i="30"/>
  <c r="G148" i="29"/>
  <c r="G167" i="29"/>
  <c r="H28" i="29"/>
  <c r="I64" i="29" s="1"/>
  <c r="D25" i="28"/>
  <c r="F157" i="29"/>
  <c r="G37" i="29"/>
  <c r="G173" i="29"/>
  <c r="H34" i="29"/>
  <c r="I70" i="29" s="1"/>
  <c r="G154" i="29"/>
  <c r="D109" i="28"/>
  <c r="G145" i="29"/>
  <c r="G164" i="29"/>
  <c r="H25" i="29"/>
  <c r="I61" i="29" s="1"/>
  <c r="D196" i="29"/>
  <c r="D184" i="29"/>
  <c r="D186" i="29" s="1"/>
  <c r="F73" i="30"/>
  <c r="F99" i="28" s="1"/>
  <c r="H22" i="2"/>
  <c r="I52" i="2" s="1"/>
  <c r="H21" i="2"/>
  <c r="I51" i="2" s="1"/>
  <c r="H25" i="2"/>
  <c r="I55" i="2" s="1"/>
  <c r="E62" i="2"/>
  <c r="H27" i="2"/>
  <c r="I57" i="2" s="1"/>
  <c r="G62" i="32"/>
  <c r="G22" i="28" s="1"/>
  <c r="I23" i="31"/>
  <c r="H143" i="31"/>
  <c r="H162" i="31"/>
  <c r="F61" i="2"/>
  <c r="F74" i="31"/>
  <c r="E18" i="28"/>
  <c r="I26" i="2"/>
  <c r="J56" i="2" s="1"/>
  <c r="H29" i="2"/>
  <c r="I59" i="2" s="1"/>
  <c r="F74" i="10"/>
  <c r="F15" i="28" s="1"/>
  <c r="E15" i="28"/>
  <c r="E88" i="28"/>
  <c r="E101" i="28"/>
  <c r="G31" i="2"/>
  <c r="I26" i="10"/>
  <c r="J62" i="10" s="1"/>
  <c r="G73" i="10"/>
  <c r="G97" i="28" s="1"/>
  <c r="I28" i="10"/>
  <c r="J64" i="10" s="1"/>
  <c r="I25" i="10"/>
  <c r="J61" i="10" s="1"/>
  <c r="I29" i="10"/>
  <c r="J65" i="10" s="1"/>
  <c r="J28" i="32"/>
  <c r="K58" i="32" s="1"/>
  <c r="N4" i="32" l="1"/>
  <c r="N4" i="31"/>
  <c r="N4" i="30"/>
  <c r="N4" i="29"/>
  <c r="N4" i="43"/>
  <c r="N4" i="36"/>
  <c r="N4" i="35"/>
  <c r="N4" i="34"/>
  <c r="N4" i="33"/>
  <c r="N4" i="10"/>
  <c r="N77" i="2"/>
  <c r="N65" i="2"/>
  <c r="N49" i="2"/>
  <c r="N34" i="2"/>
  <c r="N19" i="2"/>
  <c r="M161" i="30"/>
  <c r="M142" i="30"/>
  <c r="M126" i="30"/>
  <c r="M109" i="30"/>
  <c r="M22" i="30"/>
  <c r="M92" i="30"/>
  <c r="M77" i="30"/>
  <c r="M58" i="30"/>
  <c r="M40" i="30"/>
  <c r="M188" i="30"/>
  <c r="M181" i="30"/>
  <c r="P5" i="28"/>
  <c r="O4" i="2"/>
  <c r="O13" i="28"/>
  <c r="O21" i="28"/>
  <c r="O34" i="28" s="1"/>
  <c r="M92" i="31"/>
  <c r="M188" i="31"/>
  <c r="M181" i="31"/>
  <c r="M161" i="31"/>
  <c r="M142" i="31"/>
  <c r="M126" i="31"/>
  <c r="M109" i="31"/>
  <c r="M77" i="31"/>
  <c r="M58" i="31"/>
  <c r="M40" i="31"/>
  <c r="M22" i="31"/>
  <c r="M126" i="34"/>
  <c r="M92" i="34"/>
  <c r="M58" i="34"/>
  <c r="M181" i="34"/>
  <c r="M142" i="34"/>
  <c r="M109" i="34"/>
  <c r="M22" i="34"/>
  <c r="M188" i="34"/>
  <c r="M77" i="34"/>
  <c r="M161" i="34"/>
  <c r="M40" i="34"/>
  <c r="M65" i="32"/>
  <c r="M49" i="32"/>
  <c r="M34" i="32"/>
  <c r="M19" i="32"/>
  <c r="M77" i="32"/>
  <c r="M142" i="35"/>
  <c r="M126" i="35"/>
  <c r="M181" i="35"/>
  <c r="M161" i="35"/>
  <c r="M188" i="35"/>
  <c r="M109" i="35"/>
  <c r="M92" i="35"/>
  <c r="M22" i="35"/>
  <c r="M77" i="35"/>
  <c r="M58" i="35"/>
  <c r="M40" i="35"/>
  <c r="M58" i="33"/>
  <c r="M77" i="33"/>
  <c r="M92" i="33"/>
  <c r="M22" i="33"/>
  <c r="M40" i="33"/>
  <c r="M40" i="10"/>
  <c r="M77" i="10"/>
  <c r="M58" i="10"/>
  <c r="M22" i="10"/>
  <c r="M92" i="10"/>
  <c r="M22" i="36"/>
  <c r="M142" i="36"/>
  <c r="M77" i="36"/>
  <c r="M58" i="36"/>
  <c r="M92" i="36"/>
  <c r="M126" i="36"/>
  <c r="M161" i="36"/>
  <c r="M188" i="36"/>
  <c r="M40" i="36"/>
  <c r="M109" i="36"/>
  <c r="M181" i="36"/>
  <c r="AN34" i="28"/>
  <c r="N59" i="28"/>
  <c r="M89" i="43"/>
  <c r="M40" i="43"/>
  <c r="M76" i="43"/>
  <c r="M22" i="43"/>
  <c r="M58" i="43"/>
  <c r="M92" i="29"/>
  <c r="M77" i="29"/>
  <c r="M58" i="29"/>
  <c r="M126" i="29"/>
  <c r="M40" i="29"/>
  <c r="M188" i="29"/>
  <c r="M22" i="29"/>
  <c r="M181" i="29"/>
  <c r="M161" i="29"/>
  <c r="M142" i="29"/>
  <c r="M109" i="29"/>
  <c r="M67" i="28"/>
  <c r="M75" i="28" s="1"/>
  <c r="M87" i="28"/>
  <c r="M95" i="28" s="1"/>
  <c r="M103" i="28" s="1"/>
  <c r="X85" i="43"/>
  <c r="Y2" i="43"/>
  <c r="X79" i="43"/>
  <c r="X84" i="43" s="1"/>
  <c r="X78" i="43"/>
  <c r="X83" i="43" s="1"/>
  <c r="X77" i="43"/>
  <c r="X82" i="43" s="1"/>
  <c r="X80" i="43"/>
  <c r="R35" i="32"/>
  <c r="Q46" i="32"/>
  <c r="H73" i="31"/>
  <c r="H100" i="28" s="1"/>
  <c r="S36" i="2"/>
  <c r="R46" i="2"/>
  <c r="I30" i="10"/>
  <c r="J66" i="10" s="1"/>
  <c r="F189" i="31"/>
  <c r="F191" i="31" s="1"/>
  <c r="F193" i="31" s="1"/>
  <c r="G176" i="31"/>
  <c r="G190" i="31" s="1"/>
  <c r="G192" i="31" s="1"/>
  <c r="I27" i="31"/>
  <c r="J27" i="31" s="1"/>
  <c r="F178" i="31"/>
  <c r="F179" i="31" s="1"/>
  <c r="F183" i="31"/>
  <c r="F185" i="31" s="1"/>
  <c r="F186" i="31" s="1"/>
  <c r="F158" i="31"/>
  <c r="G158" i="31" s="1"/>
  <c r="H37" i="31"/>
  <c r="F177" i="31"/>
  <c r="I61" i="31"/>
  <c r="H164" i="31"/>
  <c r="H176" i="31" s="1"/>
  <c r="H190" i="31" s="1"/>
  <c r="H192" i="31" s="1"/>
  <c r="H145" i="31"/>
  <c r="I25" i="31"/>
  <c r="J24" i="10"/>
  <c r="K60" i="10" s="1"/>
  <c r="I32" i="10"/>
  <c r="J68" i="10" s="1"/>
  <c r="E186" i="31"/>
  <c r="E194" i="31" s="1"/>
  <c r="I63" i="31"/>
  <c r="H147" i="31"/>
  <c r="I52" i="32"/>
  <c r="I22" i="32"/>
  <c r="I27" i="10"/>
  <c r="J63" i="10" s="1"/>
  <c r="I33" i="10"/>
  <c r="J69" i="10" s="1"/>
  <c r="J30" i="10"/>
  <c r="K66" i="10" s="1"/>
  <c r="E196" i="31"/>
  <c r="E198" i="31" s="1"/>
  <c r="E200" i="31" s="1"/>
  <c r="J26" i="32"/>
  <c r="K56" i="32" s="1"/>
  <c r="J20" i="32"/>
  <c r="K50" i="32" s="1"/>
  <c r="J27" i="32"/>
  <c r="K57" i="32" s="1"/>
  <c r="J25" i="32"/>
  <c r="K55" i="32" s="1"/>
  <c r="I35" i="10"/>
  <c r="J71" i="10" s="1"/>
  <c r="I24" i="2"/>
  <c r="J54" i="2" s="1"/>
  <c r="I34" i="10"/>
  <c r="J70" i="10" s="1"/>
  <c r="I31" i="10"/>
  <c r="J67" i="10" s="1"/>
  <c r="H37" i="10"/>
  <c r="Y41" i="35"/>
  <c r="X55" i="35"/>
  <c r="J23" i="32"/>
  <c r="K53" i="32" s="1"/>
  <c r="J24" i="32"/>
  <c r="K54" i="32" s="1"/>
  <c r="I23" i="2"/>
  <c r="J53" i="2" s="1"/>
  <c r="J20" i="2"/>
  <c r="K50" i="2" s="1"/>
  <c r="I28" i="2"/>
  <c r="J58" i="2" s="1"/>
  <c r="G182" i="31"/>
  <c r="G184" i="31" s="1"/>
  <c r="I59" i="10"/>
  <c r="I23" i="10"/>
  <c r="J29" i="31"/>
  <c r="J65" i="31"/>
  <c r="I149" i="31"/>
  <c r="I168" i="31"/>
  <c r="J70" i="31"/>
  <c r="I173" i="31"/>
  <c r="I154" i="31"/>
  <c r="J34" i="31"/>
  <c r="J64" i="31"/>
  <c r="I167" i="31"/>
  <c r="I148" i="31"/>
  <c r="J28" i="31"/>
  <c r="J30" i="31"/>
  <c r="J66" i="31"/>
  <c r="I169" i="31"/>
  <c r="I150" i="31"/>
  <c r="J26" i="31"/>
  <c r="J62" i="31"/>
  <c r="I165" i="31"/>
  <c r="I146" i="31"/>
  <c r="K31" i="31"/>
  <c r="K67" i="31"/>
  <c r="J170" i="31"/>
  <c r="J151" i="31"/>
  <c r="J35" i="31"/>
  <c r="J71" i="31"/>
  <c r="I174" i="31"/>
  <c r="I155" i="31"/>
  <c r="J68" i="31"/>
  <c r="I171" i="31"/>
  <c r="I152" i="31"/>
  <c r="J32" i="31"/>
  <c r="J60" i="31"/>
  <c r="I163" i="31"/>
  <c r="I144" i="31"/>
  <c r="J24" i="31"/>
  <c r="J59" i="31"/>
  <c r="J69" i="31"/>
  <c r="J33" i="31"/>
  <c r="I153" i="31"/>
  <c r="I172" i="31"/>
  <c r="G183" i="31"/>
  <c r="G185" i="31" s="1"/>
  <c r="R41" i="33"/>
  <c r="Q55" i="33"/>
  <c r="V41" i="30"/>
  <c r="U55" i="30"/>
  <c r="G61" i="2"/>
  <c r="G96" i="28" s="1"/>
  <c r="G88" i="28" s="1"/>
  <c r="J21" i="32"/>
  <c r="K51" i="32" s="1"/>
  <c r="J29" i="32"/>
  <c r="K59" i="32" s="1"/>
  <c r="D93" i="28"/>
  <c r="T41" i="10"/>
  <c r="S55" i="10"/>
  <c r="D19" i="28"/>
  <c r="D198" i="29"/>
  <c r="D200" i="29" s="1"/>
  <c r="Q41" i="34"/>
  <c r="P55" i="34"/>
  <c r="G157" i="30"/>
  <c r="G189" i="30" s="1"/>
  <c r="G73" i="30"/>
  <c r="G99" i="28" s="1"/>
  <c r="G73" i="29"/>
  <c r="G98" i="28" s="1"/>
  <c r="F177" i="29"/>
  <c r="D27" i="28"/>
  <c r="D194" i="30"/>
  <c r="D194" i="29"/>
  <c r="E191" i="30"/>
  <c r="E193" i="30" s="1"/>
  <c r="E197" i="30"/>
  <c r="H149" i="30"/>
  <c r="H168" i="30"/>
  <c r="I29" i="30"/>
  <c r="J65" i="30" s="1"/>
  <c r="H172" i="29"/>
  <c r="H153" i="29"/>
  <c r="I33" i="29"/>
  <c r="J69" i="29" s="1"/>
  <c r="I32" i="29"/>
  <c r="J68" i="29" s="1"/>
  <c r="H171" i="29"/>
  <c r="H152" i="29"/>
  <c r="F158" i="29"/>
  <c r="E16" i="28"/>
  <c r="F74" i="29"/>
  <c r="E191" i="29"/>
  <c r="E193" i="29" s="1"/>
  <c r="E197" i="29"/>
  <c r="H165" i="30"/>
  <c r="H146" i="30"/>
  <c r="I26" i="30"/>
  <c r="J62" i="30" s="1"/>
  <c r="F190" i="29"/>
  <c r="F192" i="29" s="1"/>
  <c r="F183" i="29"/>
  <c r="F185" i="29" s="1"/>
  <c r="D8" i="28"/>
  <c r="H162" i="29"/>
  <c r="H143" i="29"/>
  <c r="I23" i="29"/>
  <c r="J59" i="29" s="1"/>
  <c r="H37" i="29"/>
  <c r="I22" i="2"/>
  <c r="J52" i="2" s="1"/>
  <c r="F178" i="29"/>
  <c r="F179" i="29" s="1"/>
  <c r="F182" i="29"/>
  <c r="F189" i="29"/>
  <c r="E196" i="30"/>
  <c r="E184" i="30"/>
  <c r="E186" i="30" s="1"/>
  <c r="H151" i="30"/>
  <c r="I31" i="30"/>
  <c r="J67" i="30" s="1"/>
  <c r="H170" i="30"/>
  <c r="F158" i="30"/>
  <c r="F178" i="30"/>
  <c r="F179" i="30" s="1"/>
  <c r="F189" i="30"/>
  <c r="F182" i="30"/>
  <c r="H152" i="30"/>
  <c r="H171" i="30"/>
  <c r="I32" i="30"/>
  <c r="J68" i="30" s="1"/>
  <c r="G176" i="30"/>
  <c r="F177" i="30"/>
  <c r="F190" i="30"/>
  <c r="F192" i="30" s="1"/>
  <c r="F183" i="30"/>
  <c r="F185" i="30" s="1"/>
  <c r="I27" i="29"/>
  <c r="J63" i="29" s="1"/>
  <c r="H147" i="29"/>
  <c r="H166" i="29"/>
  <c r="E196" i="29"/>
  <c r="E184" i="29"/>
  <c r="E186" i="29" s="1"/>
  <c r="G157" i="29"/>
  <c r="H148" i="30"/>
  <c r="H167" i="30"/>
  <c r="I28" i="30"/>
  <c r="J64" i="30" s="1"/>
  <c r="H164" i="30"/>
  <c r="H145" i="30"/>
  <c r="I25" i="30"/>
  <c r="J61" i="30" s="1"/>
  <c r="H173" i="29"/>
  <c r="H154" i="29"/>
  <c r="I34" i="29"/>
  <c r="J70" i="29" s="1"/>
  <c r="H166" i="30"/>
  <c r="I27" i="30"/>
  <c r="J63" i="30" s="1"/>
  <c r="H147" i="30"/>
  <c r="H170" i="29"/>
  <c r="H151" i="29"/>
  <c r="I31" i="29"/>
  <c r="J67" i="29" s="1"/>
  <c r="I30" i="30"/>
  <c r="J66" i="30" s="1"/>
  <c r="H169" i="30"/>
  <c r="H150" i="30"/>
  <c r="H165" i="29"/>
  <c r="H146" i="29"/>
  <c r="I26" i="29"/>
  <c r="J62" i="29" s="1"/>
  <c r="H172" i="30"/>
  <c r="H153" i="30"/>
  <c r="I33" i="30"/>
  <c r="J69" i="30" s="1"/>
  <c r="H167" i="29"/>
  <c r="H148" i="29"/>
  <c r="I28" i="29"/>
  <c r="J64" i="29" s="1"/>
  <c r="H149" i="29"/>
  <c r="I29" i="29"/>
  <c r="J65" i="29" s="1"/>
  <c r="H168" i="29"/>
  <c r="I25" i="29"/>
  <c r="J61" i="29" s="1"/>
  <c r="H145" i="29"/>
  <c r="H164" i="29"/>
  <c r="H37" i="30"/>
  <c r="H143" i="30"/>
  <c r="H162" i="30"/>
  <c r="I23" i="30"/>
  <c r="J59" i="30" s="1"/>
  <c r="H163" i="29"/>
  <c r="I24" i="29"/>
  <c r="J60" i="29" s="1"/>
  <c r="H144" i="29"/>
  <c r="H173" i="30"/>
  <c r="H154" i="30"/>
  <c r="I34" i="30"/>
  <c r="J70" i="30" s="1"/>
  <c r="D198" i="30"/>
  <c r="D200" i="30" s="1"/>
  <c r="H174" i="29"/>
  <c r="H155" i="29"/>
  <c r="I35" i="29"/>
  <c r="J71" i="29" s="1"/>
  <c r="D9" i="28"/>
  <c r="H169" i="29"/>
  <c r="H150" i="29"/>
  <c r="I30" i="29"/>
  <c r="J66" i="29" s="1"/>
  <c r="H163" i="30"/>
  <c r="H144" i="30"/>
  <c r="I24" i="30"/>
  <c r="J60" i="30" s="1"/>
  <c r="H155" i="30"/>
  <c r="I35" i="30"/>
  <c r="J71" i="30" s="1"/>
  <c r="H174" i="30"/>
  <c r="G176" i="29"/>
  <c r="E17" i="28"/>
  <c r="F74" i="30"/>
  <c r="I25" i="2"/>
  <c r="J55" i="2" s="1"/>
  <c r="I21" i="2"/>
  <c r="J51" i="2" s="1"/>
  <c r="E14" i="28"/>
  <c r="I27" i="2"/>
  <c r="H31" i="2"/>
  <c r="H62" i="32"/>
  <c r="H22" i="28" s="1"/>
  <c r="J23" i="31"/>
  <c r="I143" i="31"/>
  <c r="I162" i="31"/>
  <c r="F62" i="2"/>
  <c r="F96" i="28"/>
  <c r="G191" i="31"/>
  <c r="G197" i="31"/>
  <c r="G74" i="31"/>
  <c r="F18" i="28"/>
  <c r="J26" i="2"/>
  <c r="K56" i="2" s="1"/>
  <c r="G74" i="10"/>
  <c r="G15" i="28" s="1"/>
  <c r="I29" i="2"/>
  <c r="J59" i="2" s="1"/>
  <c r="J29" i="10"/>
  <c r="K65" i="10" s="1"/>
  <c r="J25" i="10"/>
  <c r="K61" i="10" s="1"/>
  <c r="H73" i="10"/>
  <c r="H97" i="28" s="1"/>
  <c r="J26" i="10"/>
  <c r="K62" i="10" s="1"/>
  <c r="J28" i="10"/>
  <c r="K64" i="10" s="1"/>
  <c r="K27" i="32"/>
  <c r="L57" i="32" s="1"/>
  <c r="K28" i="32"/>
  <c r="L58" i="32" s="1"/>
  <c r="N92" i="34" l="1"/>
  <c r="N58" i="34"/>
  <c r="N181" i="34"/>
  <c r="N142" i="34"/>
  <c r="N109" i="34"/>
  <c r="N22" i="34"/>
  <c r="N188" i="34"/>
  <c r="N77" i="34"/>
  <c r="N161" i="34"/>
  <c r="N40" i="34"/>
  <c r="N126" i="34"/>
  <c r="N181" i="35"/>
  <c r="N161" i="35"/>
  <c r="N188" i="35"/>
  <c r="N109" i="35"/>
  <c r="N92" i="35"/>
  <c r="N142" i="35"/>
  <c r="N126" i="35"/>
  <c r="N77" i="35"/>
  <c r="N58" i="35"/>
  <c r="N40" i="35"/>
  <c r="N22" i="35"/>
  <c r="O59" i="28"/>
  <c r="AO34" i="28"/>
  <c r="N181" i="36"/>
  <c r="N22" i="36"/>
  <c r="N109" i="36"/>
  <c r="N188" i="36"/>
  <c r="N40" i="36"/>
  <c r="N126" i="36"/>
  <c r="N142" i="36"/>
  <c r="N58" i="36"/>
  <c r="N161" i="36"/>
  <c r="N77" i="36"/>
  <c r="N92" i="36"/>
  <c r="N40" i="43"/>
  <c r="N76" i="43"/>
  <c r="N22" i="43"/>
  <c r="N58" i="43"/>
  <c r="N89" i="43"/>
  <c r="O4" i="31"/>
  <c r="O4" i="10"/>
  <c r="O4" i="30"/>
  <c r="O4" i="29"/>
  <c r="O4" i="43"/>
  <c r="O4" i="36"/>
  <c r="O4" i="35"/>
  <c r="O4" i="34"/>
  <c r="O4" i="33"/>
  <c r="O4" i="32"/>
  <c r="O77" i="2"/>
  <c r="O65" i="2"/>
  <c r="O49" i="2"/>
  <c r="O34" i="2"/>
  <c r="O19" i="2"/>
  <c r="N77" i="29"/>
  <c r="N58" i="29"/>
  <c r="N126" i="29"/>
  <c r="N40" i="29"/>
  <c r="N188" i="29"/>
  <c r="N22" i="29"/>
  <c r="N181" i="29"/>
  <c r="N161" i="29"/>
  <c r="N142" i="29"/>
  <c r="N109" i="29"/>
  <c r="N92" i="29"/>
  <c r="N67" i="28"/>
  <c r="N75" i="28" s="1"/>
  <c r="N87" i="28"/>
  <c r="N95" i="28" s="1"/>
  <c r="N103" i="28" s="1"/>
  <c r="Q5" i="28"/>
  <c r="P4" i="2"/>
  <c r="P13" i="28"/>
  <c r="P21" i="28"/>
  <c r="P34" i="28" s="1"/>
  <c r="N126" i="30"/>
  <c r="N109" i="30"/>
  <c r="N92" i="30"/>
  <c r="N77" i="30"/>
  <c r="N58" i="30"/>
  <c r="N40" i="30"/>
  <c r="N22" i="30"/>
  <c r="N188" i="30"/>
  <c r="N181" i="30"/>
  <c r="N161" i="30"/>
  <c r="N142" i="30"/>
  <c r="N40" i="10"/>
  <c r="N22" i="10"/>
  <c r="N77" i="10"/>
  <c r="N58" i="10"/>
  <c r="N92" i="10"/>
  <c r="N188" i="31"/>
  <c r="N181" i="31"/>
  <c r="N161" i="31"/>
  <c r="N142" i="31"/>
  <c r="N126" i="31"/>
  <c r="N109" i="31"/>
  <c r="N92" i="31"/>
  <c r="N77" i="31"/>
  <c r="N58" i="31"/>
  <c r="N40" i="31"/>
  <c r="N22" i="31"/>
  <c r="N58" i="33"/>
  <c r="N77" i="33"/>
  <c r="N92" i="33"/>
  <c r="N22" i="33"/>
  <c r="N40" i="33"/>
  <c r="N34" i="32"/>
  <c r="N19" i="32"/>
  <c r="N77" i="32"/>
  <c r="N65" i="32"/>
  <c r="N49" i="32"/>
  <c r="F197" i="31"/>
  <c r="G178" i="31"/>
  <c r="G179" i="31" s="1"/>
  <c r="Z2" i="43"/>
  <c r="Y77" i="43"/>
  <c r="Y82" i="43" s="1"/>
  <c r="Y79" i="43"/>
  <c r="Y84" i="43" s="1"/>
  <c r="Y80" i="43"/>
  <c r="Y85" i="43" s="1"/>
  <c r="Y78" i="43"/>
  <c r="Y83" i="43" s="1"/>
  <c r="S35" i="32"/>
  <c r="R46" i="32"/>
  <c r="I147" i="31"/>
  <c r="I166" i="31"/>
  <c r="J63" i="31"/>
  <c r="H157" i="31"/>
  <c r="H182" i="31" s="1"/>
  <c r="H184" i="31" s="1"/>
  <c r="T36" i="2"/>
  <c r="S46" i="2"/>
  <c r="J32" i="10"/>
  <c r="K68" i="10" s="1"/>
  <c r="K30" i="10"/>
  <c r="L66" i="10" s="1"/>
  <c r="G177" i="31"/>
  <c r="G193" i="31"/>
  <c r="F194" i="31"/>
  <c r="I73" i="31"/>
  <c r="I100" i="28" s="1"/>
  <c r="F196" i="31"/>
  <c r="J61" i="31"/>
  <c r="J73" i="31" s="1"/>
  <c r="J100" i="28" s="1"/>
  <c r="I145" i="31"/>
  <c r="I157" i="31" s="1"/>
  <c r="I182" i="31" s="1"/>
  <c r="I164" i="31"/>
  <c r="J25" i="31"/>
  <c r="J37" i="31" s="1"/>
  <c r="I37" i="31"/>
  <c r="J27" i="10"/>
  <c r="K63" i="10" s="1"/>
  <c r="K24" i="10"/>
  <c r="L60" i="10" s="1"/>
  <c r="J52" i="32"/>
  <c r="J22" i="32"/>
  <c r="J31" i="32" s="1"/>
  <c r="I31" i="32"/>
  <c r="J31" i="10"/>
  <c r="K67" i="10" s="1"/>
  <c r="J33" i="10"/>
  <c r="K69" i="10" s="1"/>
  <c r="K20" i="32"/>
  <c r="L50" i="32" s="1"/>
  <c r="K26" i="32"/>
  <c r="L56" i="32" s="1"/>
  <c r="J35" i="10"/>
  <c r="K71" i="10" s="1"/>
  <c r="K25" i="32"/>
  <c r="L55" i="32" s="1"/>
  <c r="J24" i="2"/>
  <c r="K54" i="2" s="1"/>
  <c r="K23" i="32"/>
  <c r="L53" i="32" s="1"/>
  <c r="K24" i="32"/>
  <c r="L54" i="32" s="1"/>
  <c r="G186" i="31"/>
  <c r="G194" i="31" s="1"/>
  <c r="J34" i="10"/>
  <c r="K70" i="10" s="1"/>
  <c r="I37" i="10"/>
  <c r="H183" i="31"/>
  <c r="H185" i="31" s="1"/>
  <c r="H189" i="31"/>
  <c r="H191" i="31" s="1"/>
  <c r="H193" i="31" s="1"/>
  <c r="H177" i="31"/>
  <c r="Z41" i="35"/>
  <c r="Y55" i="35"/>
  <c r="J23" i="2"/>
  <c r="K53" i="2" s="1"/>
  <c r="K20" i="2"/>
  <c r="L20" i="2" s="1"/>
  <c r="J28" i="2"/>
  <c r="K58" i="2" s="1"/>
  <c r="J59" i="10"/>
  <c r="J23" i="10"/>
  <c r="K27" i="31"/>
  <c r="K63" i="31"/>
  <c r="J166" i="31"/>
  <c r="J147" i="31"/>
  <c r="G196" i="31"/>
  <c r="G198" i="31" s="1"/>
  <c r="G200" i="31" s="1"/>
  <c r="K68" i="31"/>
  <c r="J152" i="31"/>
  <c r="K32" i="31"/>
  <c r="J171" i="31"/>
  <c r="K30" i="31"/>
  <c r="K66" i="31"/>
  <c r="J169" i="31"/>
  <c r="J150" i="31"/>
  <c r="K29" i="31"/>
  <c r="K65" i="31"/>
  <c r="J168" i="31"/>
  <c r="J149" i="31"/>
  <c r="L31" i="31"/>
  <c r="L67" i="31"/>
  <c r="K170" i="31"/>
  <c r="K151" i="31"/>
  <c r="K64" i="31"/>
  <c r="K28" i="31"/>
  <c r="J167" i="31"/>
  <c r="J148" i="31"/>
  <c r="K34" i="31"/>
  <c r="K70" i="31"/>
  <c r="J173" i="31"/>
  <c r="J154" i="31"/>
  <c r="K33" i="31"/>
  <c r="K69" i="31"/>
  <c r="J153" i="31"/>
  <c r="J172" i="31"/>
  <c r="K35" i="31"/>
  <c r="K71" i="31"/>
  <c r="J174" i="31"/>
  <c r="J155" i="31"/>
  <c r="J27" i="2"/>
  <c r="K57" i="2" s="1"/>
  <c r="J57" i="2"/>
  <c r="K60" i="31"/>
  <c r="J163" i="31"/>
  <c r="K24" i="31"/>
  <c r="J144" i="31"/>
  <c r="K59" i="31"/>
  <c r="K26" i="31"/>
  <c r="K62" i="31"/>
  <c r="J165" i="31"/>
  <c r="J146" i="31"/>
  <c r="S41" i="33"/>
  <c r="R55" i="33"/>
  <c r="I61" i="32"/>
  <c r="I104" i="28" s="1"/>
  <c r="W41" i="30"/>
  <c r="V55" i="30"/>
  <c r="G62" i="2"/>
  <c r="G14" i="28" s="1"/>
  <c r="H61" i="2"/>
  <c r="H96" i="28" s="1"/>
  <c r="H88" i="28" s="1"/>
  <c r="K29" i="32"/>
  <c r="L59" i="32" s="1"/>
  <c r="K21" i="32"/>
  <c r="L51" i="32" s="1"/>
  <c r="U41" i="10"/>
  <c r="T55" i="10"/>
  <c r="D11" i="28"/>
  <c r="E5" i="47" s="1"/>
  <c r="G101" i="28"/>
  <c r="G191" i="30"/>
  <c r="G158" i="30"/>
  <c r="G182" i="30"/>
  <c r="G184" i="30" s="1"/>
  <c r="R41" i="34"/>
  <c r="Q55" i="34"/>
  <c r="J22" i="2"/>
  <c r="K52" i="2" s="1"/>
  <c r="E198" i="30"/>
  <c r="E200" i="30" s="1"/>
  <c r="E19" i="28"/>
  <c r="E194" i="30"/>
  <c r="E194" i="29"/>
  <c r="G158" i="29"/>
  <c r="G74" i="30"/>
  <c r="F17" i="28"/>
  <c r="I144" i="30"/>
  <c r="I163" i="30"/>
  <c r="J24" i="30"/>
  <c r="K60" i="30" s="1"/>
  <c r="H176" i="30"/>
  <c r="J28" i="29"/>
  <c r="K64" i="29" s="1"/>
  <c r="I148" i="29"/>
  <c r="I167" i="29"/>
  <c r="I170" i="30"/>
  <c r="J31" i="30"/>
  <c r="K67" i="30" s="1"/>
  <c r="I151" i="30"/>
  <c r="J29" i="30"/>
  <c r="K65" i="30" s="1"/>
  <c r="I168" i="30"/>
  <c r="I149" i="30"/>
  <c r="I154" i="30"/>
  <c r="I173" i="30"/>
  <c r="J34" i="30"/>
  <c r="K70" i="30" s="1"/>
  <c r="H157" i="30"/>
  <c r="I145" i="29"/>
  <c r="J25" i="29"/>
  <c r="K61" i="29" s="1"/>
  <c r="I164" i="29"/>
  <c r="I168" i="29"/>
  <c r="J29" i="29"/>
  <c r="K65" i="29" s="1"/>
  <c r="I149" i="29"/>
  <c r="I147" i="30"/>
  <c r="J27" i="30"/>
  <c r="K63" i="30" s="1"/>
  <c r="I166" i="30"/>
  <c r="J25" i="30"/>
  <c r="K61" i="30" s="1"/>
  <c r="I145" i="30"/>
  <c r="I164" i="30"/>
  <c r="I167" i="30"/>
  <c r="I148" i="30"/>
  <c r="J28" i="30"/>
  <c r="K64" i="30" s="1"/>
  <c r="I147" i="29"/>
  <c r="I166" i="29"/>
  <c r="J27" i="29"/>
  <c r="K63" i="29" s="1"/>
  <c r="G177" i="30"/>
  <c r="F16" i="28"/>
  <c r="G74" i="29"/>
  <c r="G16" i="28" s="1"/>
  <c r="G178" i="29"/>
  <c r="G179" i="29" s="1"/>
  <c r="G183" i="29"/>
  <c r="G185" i="29" s="1"/>
  <c r="G190" i="29"/>
  <c r="G192" i="29" s="1"/>
  <c r="G177" i="29"/>
  <c r="I144" i="29"/>
  <c r="I163" i="29"/>
  <c r="J24" i="29"/>
  <c r="K60" i="29" s="1"/>
  <c r="I146" i="29"/>
  <c r="J26" i="29"/>
  <c r="K62" i="29" s="1"/>
  <c r="I165" i="29"/>
  <c r="F197" i="29"/>
  <c r="F191" i="29"/>
  <c r="F193" i="29" s="1"/>
  <c r="J33" i="29"/>
  <c r="K69" i="29" s="1"/>
  <c r="I153" i="29"/>
  <c r="I172" i="29"/>
  <c r="I155" i="30"/>
  <c r="I174" i="30"/>
  <c r="J35" i="30"/>
  <c r="K71" i="30" s="1"/>
  <c r="H73" i="30"/>
  <c r="H99" i="28" s="1"/>
  <c r="G183" i="30"/>
  <c r="G190" i="30"/>
  <c r="G178" i="30"/>
  <c r="G179" i="30" s="1"/>
  <c r="F196" i="29"/>
  <c r="F184" i="29"/>
  <c r="F186" i="29" s="1"/>
  <c r="I150" i="29"/>
  <c r="I169" i="29"/>
  <c r="J30" i="29"/>
  <c r="K66" i="29" s="1"/>
  <c r="I174" i="29"/>
  <c r="I155" i="29"/>
  <c r="J35" i="29"/>
  <c r="K71" i="29" s="1"/>
  <c r="I153" i="30"/>
  <c r="I172" i="30"/>
  <c r="J33" i="30"/>
  <c r="K69" i="30" s="1"/>
  <c r="I150" i="30"/>
  <c r="I169" i="30"/>
  <c r="J30" i="30"/>
  <c r="K66" i="30" s="1"/>
  <c r="I154" i="29"/>
  <c r="J34" i="29"/>
  <c r="K70" i="29" s="1"/>
  <c r="I173" i="29"/>
  <c r="I143" i="29"/>
  <c r="J23" i="29"/>
  <c r="K59" i="29" s="1"/>
  <c r="I162" i="29"/>
  <c r="I37" i="29"/>
  <c r="J26" i="30"/>
  <c r="K62" i="30" s="1"/>
  <c r="I146" i="30"/>
  <c r="I165" i="30"/>
  <c r="F196" i="30"/>
  <c r="F184" i="30"/>
  <c r="F186" i="30" s="1"/>
  <c r="H157" i="29"/>
  <c r="I171" i="29"/>
  <c r="I152" i="29"/>
  <c r="J32" i="29"/>
  <c r="K68" i="29" s="1"/>
  <c r="E198" i="29"/>
  <c r="E200" i="29" s="1"/>
  <c r="J32" i="30"/>
  <c r="K68" i="30" s="1"/>
  <c r="I152" i="30"/>
  <c r="I171" i="30"/>
  <c r="F191" i="30"/>
  <c r="F193" i="30" s="1"/>
  <c r="F197" i="30"/>
  <c r="H73" i="29"/>
  <c r="I143" i="30"/>
  <c r="I37" i="30"/>
  <c r="I162" i="30"/>
  <c r="J23" i="30"/>
  <c r="I170" i="29"/>
  <c r="J31" i="29"/>
  <c r="K67" i="29" s="1"/>
  <c r="I151" i="29"/>
  <c r="H176" i="29"/>
  <c r="G182" i="29"/>
  <c r="G189" i="29"/>
  <c r="J21" i="2"/>
  <c r="K51" i="2" s="1"/>
  <c r="J25" i="2"/>
  <c r="E6" i="28"/>
  <c r="H74" i="31"/>
  <c r="G18" i="28"/>
  <c r="H74" i="10"/>
  <c r="H15" i="28" s="1"/>
  <c r="K23" i="31"/>
  <c r="J162" i="31"/>
  <c r="J143" i="31"/>
  <c r="F88" i="28"/>
  <c r="F101" i="28"/>
  <c r="F14" i="28"/>
  <c r="K26" i="2"/>
  <c r="L56" i="2" s="1"/>
  <c r="J29" i="2"/>
  <c r="K59" i="2" s="1"/>
  <c r="I31" i="2"/>
  <c r="K28" i="10"/>
  <c r="L64" i="10" s="1"/>
  <c r="K29" i="10"/>
  <c r="L65" i="10" s="1"/>
  <c r="K31" i="10"/>
  <c r="L67" i="10" s="1"/>
  <c r="L30" i="10"/>
  <c r="M66" i="10" s="1"/>
  <c r="K27" i="10"/>
  <c r="L63" i="10" s="1"/>
  <c r="K26" i="10"/>
  <c r="L62" i="10" s="1"/>
  <c r="K32" i="10"/>
  <c r="L68" i="10" s="1"/>
  <c r="K25" i="10"/>
  <c r="L61" i="10" s="1"/>
  <c r="I73" i="10"/>
  <c r="I97" i="28" s="1"/>
  <c r="L26" i="32"/>
  <c r="M56" i="32" s="1"/>
  <c r="L27" i="32"/>
  <c r="M57" i="32" s="1"/>
  <c r="L28" i="32"/>
  <c r="M58" i="32" s="1"/>
  <c r="AP34" i="28" l="1"/>
  <c r="P59" i="28"/>
  <c r="O58" i="34"/>
  <c r="O22" i="34"/>
  <c r="O77" i="34"/>
  <c r="O188" i="34"/>
  <c r="O109" i="34"/>
  <c r="O92" i="34"/>
  <c r="O142" i="34"/>
  <c r="O126" i="34"/>
  <c r="O181" i="34"/>
  <c r="O40" i="34"/>
  <c r="O161" i="34"/>
  <c r="O188" i="35"/>
  <c r="O109" i="35"/>
  <c r="O92" i="35"/>
  <c r="O142" i="35"/>
  <c r="O126" i="35"/>
  <c r="O181" i="35"/>
  <c r="O161" i="35"/>
  <c r="O77" i="35"/>
  <c r="O58" i="35"/>
  <c r="O40" i="35"/>
  <c r="O22" i="35"/>
  <c r="O87" i="28"/>
  <c r="O95" i="28" s="1"/>
  <c r="O103" i="28" s="1"/>
  <c r="O67" i="28"/>
  <c r="O75" i="28" s="1"/>
  <c r="P4" i="30"/>
  <c r="P4" i="29"/>
  <c r="P4" i="10"/>
  <c r="P4" i="43"/>
  <c r="P4" i="36"/>
  <c r="P4" i="35"/>
  <c r="P4" i="34"/>
  <c r="P4" i="33"/>
  <c r="P4" i="32"/>
  <c r="P4" i="31"/>
  <c r="P77" i="2"/>
  <c r="P65" i="2"/>
  <c r="P49" i="2"/>
  <c r="P34" i="2"/>
  <c r="P19" i="2"/>
  <c r="O109" i="36"/>
  <c r="O188" i="36"/>
  <c r="O40" i="36"/>
  <c r="O126" i="36"/>
  <c r="O142" i="36"/>
  <c r="O58" i="36"/>
  <c r="O161" i="36"/>
  <c r="O77" i="36"/>
  <c r="O92" i="36"/>
  <c r="O181" i="36"/>
  <c r="O22" i="36"/>
  <c r="R5" i="28"/>
  <c r="Q4" i="2"/>
  <c r="Q21" i="28"/>
  <c r="Q34" i="28" s="1"/>
  <c r="Q13" i="28"/>
  <c r="O40" i="43"/>
  <c r="O76" i="43"/>
  <c r="O22" i="43"/>
  <c r="O58" i="43"/>
  <c r="O89" i="43"/>
  <c r="O126" i="29"/>
  <c r="O58" i="29"/>
  <c r="O40" i="29"/>
  <c r="O188" i="29"/>
  <c r="O22" i="29"/>
  <c r="O181" i="29"/>
  <c r="O161" i="29"/>
  <c r="O142" i="29"/>
  <c r="O92" i="29"/>
  <c r="O77" i="29"/>
  <c r="O109" i="29"/>
  <c r="F198" i="31"/>
  <c r="F200" i="31" s="1"/>
  <c r="O92" i="30"/>
  <c r="O77" i="30"/>
  <c r="O58" i="30"/>
  <c r="O40" i="30"/>
  <c r="O22" i="30"/>
  <c r="O188" i="30"/>
  <c r="O181" i="30"/>
  <c r="O161" i="30"/>
  <c r="O142" i="30"/>
  <c r="O126" i="30"/>
  <c r="O109" i="30"/>
  <c r="O77" i="32"/>
  <c r="O65" i="32"/>
  <c r="O49" i="32"/>
  <c r="O34" i="32"/>
  <c r="O19" i="32"/>
  <c r="O40" i="10"/>
  <c r="O22" i="10"/>
  <c r="O77" i="10"/>
  <c r="O58" i="10"/>
  <c r="O92" i="10"/>
  <c r="O77" i="33"/>
  <c r="O92" i="33"/>
  <c r="O22" i="33"/>
  <c r="O40" i="33"/>
  <c r="O58" i="33"/>
  <c r="O188" i="31"/>
  <c r="O181" i="31"/>
  <c r="O161" i="31"/>
  <c r="O142" i="31"/>
  <c r="O126" i="31"/>
  <c r="O109" i="31"/>
  <c r="O92" i="31"/>
  <c r="O77" i="31"/>
  <c r="O58" i="31"/>
  <c r="O40" i="31"/>
  <c r="O22" i="31"/>
  <c r="I176" i="31"/>
  <c r="I190" i="31" s="1"/>
  <c r="I192" i="31" s="1"/>
  <c r="AA2" i="43"/>
  <c r="Z80" i="43"/>
  <c r="Z85" i="43" s="1"/>
  <c r="Z77" i="43"/>
  <c r="Z82" i="43" s="1"/>
  <c r="Z79" i="43"/>
  <c r="Z84" i="43" s="1"/>
  <c r="Z78" i="43"/>
  <c r="Z83" i="43" s="1"/>
  <c r="S46" i="32"/>
  <c r="T35" i="32"/>
  <c r="H178" i="31"/>
  <c r="H179" i="31" s="1"/>
  <c r="H158" i="31"/>
  <c r="U36" i="2"/>
  <c r="T46" i="2"/>
  <c r="L24" i="10"/>
  <c r="M60" i="10" s="1"/>
  <c r="K61" i="31"/>
  <c r="J145" i="31"/>
  <c r="J157" i="31" s="1"/>
  <c r="J182" i="31" s="1"/>
  <c r="J164" i="31"/>
  <c r="J176" i="31" s="1"/>
  <c r="J190" i="31" s="1"/>
  <c r="J192" i="31" s="1"/>
  <c r="K25" i="31"/>
  <c r="L20" i="32"/>
  <c r="M50" i="32" s="1"/>
  <c r="K52" i="32"/>
  <c r="K22" i="32"/>
  <c r="K31" i="32" s="1"/>
  <c r="K33" i="10"/>
  <c r="L69" i="10" s="1"/>
  <c r="K35" i="10"/>
  <c r="L71" i="10" s="1"/>
  <c r="L25" i="32"/>
  <c r="M55" i="32" s="1"/>
  <c r="L24" i="32"/>
  <c r="M54" i="32" s="1"/>
  <c r="K34" i="10"/>
  <c r="L70" i="10" s="1"/>
  <c r="L23" i="32"/>
  <c r="M53" i="32" s="1"/>
  <c r="J37" i="10"/>
  <c r="K24" i="2"/>
  <c r="L54" i="2" s="1"/>
  <c r="H196" i="31"/>
  <c r="H186" i="31"/>
  <c r="H194" i="31" s="1"/>
  <c r="I158" i="31"/>
  <c r="I177" i="31"/>
  <c r="I183" i="31"/>
  <c r="I185" i="31" s="1"/>
  <c r="H197" i="31"/>
  <c r="I178" i="31"/>
  <c r="I179" i="31" s="1"/>
  <c r="I189" i="31"/>
  <c r="I191" i="31" s="1"/>
  <c r="AA41" i="35"/>
  <c r="Z55" i="35"/>
  <c r="K23" i="2"/>
  <c r="L53" i="2" s="1"/>
  <c r="K28" i="2"/>
  <c r="L58" i="2" s="1"/>
  <c r="L50" i="2"/>
  <c r="M20" i="32"/>
  <c r="N50" i="32" s="1"/>
  <c r="K27" i="2"/>
  <c r="L57" i="2" s="1"/>
  <c r="M50" i="2"/>
  <c r="K59" i="10"/>
  <c r="K23" i="10"/>
  <c r="L26" i="31"/>
  <c r="L62" i="31"/>
  <c r="K146" i="31"/>
  <c r="K165" i="31"/>
  <c r="L34" i="31"/>
  <c r="L70" i="31"/>
  <c r="K154" i="31"/>
  <c r="K173" i="31"/>
  <c r="L30" i="31"/>
  <c r="L66" i="31"/>
  <c r="K150" i="31"/>
  <c r="K169" i="31"/>
  <c r="L27" i="31"/>
  <c r="L63" i="31"/>
  <c r="K147" i="31"/>
  <c r="K166" i="31"/>
  <c r="L59" i="31"/>
  <c r="K59" i="30"/>
  <c r="L35" i="31"/>
  <c r="L71" i="31"/>
  <c r="K155" i="31"/>
  <c r="K174" i="31"/>
  <c r="L33" i="31"/>
  <c r="L69" i="31"/>
  <c r="K172" i="31"/>
  <c r="K153" i="31"/>
  <c r="L60" i="31"/>
  <c r="L24" i="31"/>
  <c r="K163" i="31"/>
  <c r="K144" i="31"/>
  <c r="L29" i="31"/>
  <c r="L65" i="31"/>
  <c r="K149" i="31"/>
  <c r="K168" i="31"/>
  <c r="M67" i="31"/>
  <c r="M31" i="31"/>
  <c r="L151" i="31"/>
  <c r="L170" i="31"/>
  <c r="L68" i="31"/>
  <c r="L32" i="31"/>
  <c r="K152" i="31"/>
  <c r="K171" i="31"/>
  <c r="K25" i="2"/>
  <c r="L55" i="2" s="1"/>
  <c r="K55" i="2"/>
  <c r="L64" i="31"/>
  <c r="K167" i="31"/>
  <c r="L28" i="31"/>
  <c r="K148" i="31"/>
  <c r="I62" i="32"/>
  <c r="I22" i="28" s="1"/>
  <c r="T41" i="33"/>
  <c r="S55" i="33"/>
  <c r="X41" i="30"/>
  <c r="W55" i="30"/>
  <c r="J61" i="32"/>
  <c r="J104" i="28" s="1"/>
  <c r="H62" i="2"/>
  <c r="H14" i="28" s="1"/>
  <c r="L21" i="32"/>
  <c r="M51" i="32" s="1"/>
  <c r="L29" i="32"/>
  <c r="M59" i="32" s="1"/>
  <c r="K22" i="2"/>
  <c r="L52" i="2" s="1"/>
  <c r="V41" i="10"/>
  <c r="U55" i="10"/>
  <c r="I74" i="31"/>
  <c r="I18" i="28" s="1"/>
  <c r="H18" i="28"/>
  <c r="S41" i="34"/>
  <c r="R55" i="34"/>
  <c r="H74" i="29"/>
  <c r="H16" i="28" s="1"/>
  <c r="H98" i="28"/>
  <c r="I73" i="30"/>
  <c r="I99" i="28" s="1"/>
  <c r="H177" i="30"/>
  <c r="H158" i="29"/>
  <c r="I157" i="30"/>
  <c r="I176" i="30"/>
  <c r="F198" i="30"/>
  <c r="F200" i="30" s="1"/>
  <c r="F194" i="29"/>
  <c r="F198" i="29"/>
  <c r="F200" i="29" s="1"/>
  <c r="J151" i="29"/>
  <c r="K31" i="29"/>
  <c r="L67" i="29" s="1"/>
  <c r="J170" i="29"/>
  <c r="J165" i="30"/>
  <c r="J146" i="30"/>
  <c r="K26" i="30"/>
  <c r="L62" i="30" s="1"/>
  <c r="I73" i="29"/>
  <c r="I98" i="28" s="1"/>
  <c r="J150" i="29"/>
  <c r="J169" i="29"/>
  <c r="K30" i="29"/>
  <c r="L66" i="29" s="1"/>
  <c r="G192" i="30"/>
  <c r="G193" i="30" s="1"/>
  <c r="G197" i="30"/>
  <c r="K35" i="30"/>
  <c r="L71" i="30" s="1"/>
  <c r="J155" i="30"/>
  <c r="J174" i="30"/>
  <c r="J166" i="30"/>
  <c r="J147" i="30"/>
  <c r="K27" i="30"/>
  <c r="L63" i="30" s="1"/>
  <c r="J163" i="30"/>
  <c r="J144" i="30"/>
  <c r="K24" i="30"/>
  <c r="L60" i="30" s="1"/>
  <c r="G185" i="30"/>
  <c r="G186" i="30" s="1"/>
  <c r="G196" i="30"/>
  <c r="J165" i="29"/>
  <c r="K26" i="29"/>
  <c r="L62" i="29" s="1"/>
  <c r="J146" i="29"/>
  <c r="K27" i="29"/>
  <c r="L63" i="29" s="1"/>
  <c r="J147" i="29"/>
  <c r="J166" i="29"/>
  <c r="K31" i="30"/>
  <c r="L67" i="30" s="1"/>
  <c r="J151" i="30"/>
  <c r="J170" i="30"/>
  <c r="H189" i="29"/>
  <c r="H182" i="29"/>
  <c r="H178" i="29"/>
  <c r="H179" i="29" s="1"/>
  <c r="I176" i="29"/>
  <c r="K30" i="30"/>
  <c r="L66" i="30" s="1"/>
  <c r="J150" i="30"/>
  <c r="J169" i="30"/>
  <c r="J164" i="29"/>
  <c r="J145" i="29"/>
  <c r="K25" i="29"/>
  <c r="L61" i="29" s="1"/>
  <c r="J143" i="30"/>
  <c r="J162" i="30"/>
  <c r="K23" i="30"/>
  <c r="J37" i="30"/>
  <c r="F194" i="30"/>
  <c r="K24" i="29"/>
  <c r="L60" i="29" s="1"/>
  <c r="J144" i="29"/>
  <c r="J163" i="29"/>
  <c r="G197" i="29"/>
  <c r="G191" i="29"/>
  <c r="G193" i="29" s="1"/>
  <c r="K23" i="29"/>
  <c r="J162" i="29"/>
  <c r="J37" i="29"/>
  <c r="J143" i="29"/>
  <c r="K35" i="29"/>
  <c r="L71" i="29" s="1"/>
  <c r="J174" i="29"/>
  <c r="J155" i="29"/>
  <c r="G196" i="29"/>
  <c r="G184" i="29"/>
  <c r="G186" i="29" s="1"/>
  <c r="J152" i="29"/>
  <c r="K32" i="29"/>
  <c r="L68" i="29" s="1"/>
  <c r="J171" i="29"/>
  <c r="I157" i="29"/>
  <c r="H189" i="30"/>
  <c r="H182" i="30"/>
  <c r="H178" i="30"/>
  <c r="H179" i="30" s="1"/>
  <c r="J168" i="30"/>
  <c r="J149" i="30"/>
  <c r="K29" i="30"/>
  <c r="L65" i="30" s="1"/>
  <c r="G17" i="28"/>
  <c r="G19" i="28" s="1"/>
  <c r="H74" i="30"/>
  <c r="H17" i="28" s="1"/>
  <c r="H190" i="29"/>
  <c r="H192" i="29" s="1"/>
  <c r="H183" i="29"/>
  <c r="H185" i="29" s="1"/>
  <c r="J153" i="30"/>
  <c r="K33" i="30"/>
  <c r="L69" i="30" s="1"/>
  <c r="J172" i="30"/>
  <c r="J164" i="30"/>
  <c r="J145" i="30"/>
  <c r="K25" i="30"/>
  <c r="L61" i="30" s="1"/>
  <c r="J168" i="29"/>
  <c r="J149" i="29"/>
  <c r="K29" i="29"/>
  <c r="L65" i="29" s="1"/>
  <c r="J154" i="30"/>
  <c r="K34" i="30"/>
  <c r="L70" i="30" s="1"/>
  <c r="J173" i="30"/>
  <c r="J167" i="29"/>
  <c r="J148" i="29"/>
  <c r="K28" i="29"/>
  <c r="L64" i="29" s="1"/>
  <c r="J171" i="30"/>
  <c r="K32" i="30"/>
  <c r="L68" i="30" s="1"/>
  <c r="J152" i="30"/>
  <c r="J154" i="29"/>
  <c r="K34" i="29"/>
  <c r="L70" i="29" s="1"/>
  <c r="J173" i="29"/>
  <c r="J153" i="29"/>
  <c r="K33" i="29"/>
  <c r="L69" i="29" s="1"/>
  <c r="J172" i="29"/>
  <c r="H177" i="29"/>
  <c r="J148" i="30"/>
  <c r="K28" i="30"/>
  <c r="L64" i="30" s="1"/>
  <c r="J167" i="30"/>
  <c r="H190" i="30"/>
  <c r="H192" i="30" s="1"/>
  <c r="H183" i="30"/>
  <c r="H185" i="30" s="1"/>
  <c r="H158" i="30"/>
  <c r="K21" i="2"/>
  <c r="J31" i="2"/>
  <c r="G6" i="28"/>
  <c r="I74" i="10"/>
  <c r="I15" i="28" s="1"/>
  <c r="I61" i="2"/>
  <c r="L23" i="31"/>
  <c r="K73" i="31"/>
  <c r="K100" i="28" s="1"/>
  <c r="K143" i="31"/>
  <c r="K162" i="31"/>
  <c r="K37" i="31"/>
  <c r="I184" i="31"/>
  <c r="F6" i="28"/>
  <c r="F19" i="28"/>
  <c r="M20" i="2"/>
  <c r="K29" i="2"/>
  <c r="L59" i="2" s="1"/>
  <c r="L26" i="2"/>
  <c r="M56" i="2" s="1"/>
  <c r="L35" i="10"/>
  <c r="M71" i="10" s="1"/>
  <c r="L25" i="10"/>
  <c r="M61" i="10" s="1"/>
  <c r="J73" i="10"/>
  <c r="J97" i="28" s="1"/>
  <c r="L31" i="10"/>
  <c r="M67" i="10" s="1"/>
  <c r="L27" i="10"/>
  <c r="M63" i="10" s="1"/>
  <c r="M30" i="10"/>
  <c r="N66" i="10" s="1"/>
  <c r="L29" i="10"/>
  <c r="M65" i="10" s="1"/>
  <c r="M24" i="10"/>
  <c r="N60" i="10" s="1"/>
  <c r="L32" i="10"/>
  <c r="M68" i="10" s="1"/>
  <c r="L28" i="10"/>
  <c r="M64" i="10" s="1"/>
  <c r="L26" i="10"/>
  <c r="M62" i="10" s="1"/>
  <c r="M27" i="32"/>
  <c r="N57" i="32" s="1"/>
  <c r="M28" i="32"/>
  <c r="N58" i="32" s="1"/>
  <c r="M26" i="32"/>
  <c r="N56" i="32" s="1"/>
  <c r="P109" i="35" l="1"/>
  <c r="P142" i="35"/>
  <c r="P126" i="35"/>
  <c r="P181" i="35"/>
  <c r="P161" i="35"/>
  <c r="P188" i="35"/>
  <c r="P92" i="35"/>
  <c r="P77" i="35"/>
  <c r="P58" i="35"/>
  <c r="P40" i="35"/>
  <c r="P22" i="35"/>
  <c r="AQ34" i="28"/>
  <c r="Q59" i="28"/>
  <c r="P188" i="36"/>
  <c r="P40" i="36"/>
  <c r="P126" i="36"/>
  <c r="P142" i="36"/>
  <c r="P58" i="36"/>
  <c r="P161" i="36"/>
  <c r="P77" i="36"/>
  <c r="P92" i="36"/>
  <c r="P181" i="36"/>
  <c r="P22" i="36"/>
  <c r="P109" i="36"/>
  <c r="Q4" i="29"/>
  <c r="Q4" i="43"/>
  <c r="Q4" i="36"/>
  <c r="Q4" i="10"/>
  <c r="Q4" i="35"/>
  <c r="Q4" i="34"/>
  <c r="Q4" i="33"/>
  <c r="Q4" i="32"/>
  <c r="Q4" i="31"/>
  <c r="Q4" i="30"/>
  <c r="Q65" i="2"/>
  <c r="Q49" i="2"/>
  <c r="Q34" i="2"/>
  <c r="Q19" i="2"/>
  <c r="Q77" i="2"/>
  <c r="P76" i="43"/>
  <c r="P58" i="43"/>
  <c r="P40" i="43"/>
  <c r="P89" i="43"/>
  <c r="P22" i="43"/>
  <c r="S5" i="28"/>
  <c r="R4" i="2"/>
  <c r="R13" i="28"/>
  <c r="R21" i="28"/>
  <c r="R34" i="28" s="1"/>
  <c r="P77" i="10"/>
  <c r="P58" i="10"/>
  <c r="P92" i="10"/>
  <c r="P40" i="10"/>
  <c r="P22" i="10"/>
  <c r="P181" i="31"/>
  <c r="P161" i="31"/>
  <c r="P142" i="31"/>
  <c r="P126" i="31"/>
  <c r="P109" i="31"/>
  <c r="P92" i="31"/>
  <c r="P188" i="31"/>
  <c r="P77" i="31"/>
  <c r="P58" i="31"/>
  <c r="P40" i="31"/>
  <c r="P22" i="31"/>
  <c r="P126" i="29"/>
  <c r="P40" i="29"/>
  <c r="P188" i="29"/>
  <c r="P22" i="29"/>
  <c r="P181" i="29"/>
  <c r="P161" i="29"/>
  <c r="P142" i="29"/>
  <c r="P92" i="29"/>
  <c r="P77" i="29"/>
  <c r="P58" i="29"/>
  <c r="P109" i="29"/>
  <c r="I193" i="31"/>
  <c r="P77" i="32"/>
  <c r="P65" i="32"/>
  <c r="P49" i="32"/>
  <c r="P34" i="32"/>
  <c r="P19" i="32"/>
  <c r="P58" i="30"/>
  <c r="P40" i="30"/>
  <c r="P188" i="30"/>
  <c r="P181" i="30"/>
  <c r="P22" i="30"/>
  <c r="P161" i="30"/>
  <c r="P142" i="30"/>
  <c r="P126" i="30"/>
  <c r="P109" i="30"/>
  <c r="P92" i="30"/>
  <c r="P77" i="30"/>
  <c r="P77" i="33"/>
  <c r="P92" i="33"/>
  <c r="P22" i="33"/>
  <c r="P40" i="33"/>
  <c r="P58" i="33"/>
  <c r="P87" i="28"/>
  <c r="P95" i="28" s="1"/>
  <c r="P103" i="28" s="1"/>
  <c r="P67" i="28"/>
  <c r="P75" i="28" s="1"/>
  <c r="P58" i="34"/>
  <c r="P181" i="34"/>
  <c r="P142" i="34"/>
  <c r="P22" i="34"/>
  <c r="P109" i="34"/>
  <c r="P188" i="34"/>
  <c r="P77" i="34"/>
  <c r="P161" i="34"/>
  <c r="P40" i="34"/>
  <c r="P126" i="34"/>
  <c r="P92" i="34"/>
  <c r="AA80" i="43"/>
  <c r="AA85" i="43" s="1"/>
  <c r="AA79" i="43"/>
  <c r="AA84" i="43" s="1"/>
  <c r="AA77" i="43"/>
  <c r="AA82" i="43" s="1"/>
  <c r="AA78" i="43"/>
  <c r="AA83" i="43" s="1"/>
  <c r="T46" i="32"/>
  <c r="U35" i="32"/>
  <c r="V36" i="2"/>
  <c r="U46" i="2"/>
  <c r="L61" i="31"/>
  <c r="L25" i="31"/>
  <c r="K145" i="31"/>
  <c r="K164" i="31"/>
  <c r="K176" i="31" s="1"/>
  <c r="L52" i="32"/>
  <c r="L22" i="32"/>
  <c r="L33" i="10"/>
  <c r="M24" i="32"/>
  <c r="N54" i="32" s="1"/>
  <c r="I186" i="31"/>
  <c r="I194" i="31" s="1"/>
  <c r="M25" i="32"/>
  <c r="N55" i="32" s="1"/>
  <c r="K37" i="10"/>
  <c r="L34" i="10"/>
  <c r="M70" i="10" s="1"/>
  <c r="M23" i="32"/>
  <c r="N53" i="32" s="1"/>
  <c r="H198" i="31"/>
  <c r="H200" i="31" s="1"/>
  <c r="L24" i="2"/>
  <c r="M54" i="2" s="1"/>
  <c r="L25" i="2"/>
  <c r="M55" i="2" s="1"/>
  <c r="L23" i="2"/>
  <c r="M53" i="2" s="1"/>
  <c r="L28" i="2"/>
  <c r="M58" i="2" s="1"/>
  <c r="I196" i="31"/>
  <c r="N50" i="2"/>
  <c r="J177" i="31"/>
  <c r="I197" i="31"/>
  <c r="J183" i="31"/>
  <c r="J185" i="31" s="1"/>
  <c r="J158" i="31"/>
  <c r="J189" i="31"/>
  <c r="J191" i="31" s="1"/>
  <c r="J193" i="31" s="1"/>
  <c r="J178" i="31"/>
  <c r="J179" i="31" s="1"/>
  <c r="AA55" i="35"/>
  <c r="M59" i="31"/>
  <c r="L27" i="2"/>
  <c r="M57" i="2" s="1"/>
  <c r="N20" i="32"/>
  <c r="O50" i="32" s="1"/>
  <c r="L23" i="10"/>
  <c r="L59" i="10"/>
  <c r="M64" i="31"/>
  <c r="M28" i="31"/>
  <c r="L167" i="31"/>
  <c r="L148" i="31"/>
  <c r="M68" i="31"/>
  <c r="M32" i="31"/>
  <c r="L171" i="31"/>
  <c r="L152" i="31"/>
  <c r="L21" i="2"/>
  <c r="M21" i="2" s="1"/>
  <c r="N51" i="2" s="1"/>
  <c r="L51" i="2"/>
  <c r="M27" i="31"/>
  <c r="M63" i="31"/>
  <c r="L166" i="31"/>
  <c r="L147" i="31"/>
  <c r="M34" i="31"/>
  <c r="M70" i="31"/>
  <c r="L173" i="31"/>
  <c r="L154" i="31"/>
  <c r="M60" i="31"/>
  <c r="L163" i="31"/>
  <c r="L144" i="31"/>
  <c r="M24" i="31"/>
  <c r="L59" i="29"/>
  <c r="L59" i="30"/>
  <c r="N31" i="31"/>
  <c r="N67" i="31"/>
  <c r="M151" i="31"/>
  <c r="M170" i="31"/>
  <c r="M29" i="31"/>
  <c r="M65" i="31"/>
  <c r="L149" i="31"/>
  <c r="L168" i="31"/>
  <c r="M33" i="31"/>
  <c r="M69" i="31"/>
  <c r="L172" i="31"/>
  <c r="L153" i="31"/>
  <c r="M35" i="31"/>
  <c r="M71" i="31"/>
  <c r="L155" i="31"/>
  <c r="L174" i="31"/>
  <c r="K157" i="31"/>
  <c r="M30" i="31"/>
  <c r="M66" i="31"/>
  <c r="L169" i="31"/>
  <c r="L150" i="31"/>
  <c r="M26" i="31"/>
  <c r="M62" i="31"/>
  <c r="L165" i="31"/>
  <c r="L146" i="31"/>
  <c r="U41" i="33"/>
  <c r="T55" i="33"/>
  <c r="Y41" i="30"/>
  <c r="X55" i="30"/>
  <c r="L22" i="2"/>
  <c r="J62" i="32"/>
  <c r="J22" i="28" s="1"/>
  <c r="K61" i="32"/>
  <c r="K104" i="28" s="1"/>
  <c r="L31" i="32"/>
  <c r="M29" i="32"/>
  <c r="N59" i="32" s="1"/>
  <c r="M21" i="32"/>
  <c r="N51" i="32" s="1"/>
  <c r="I62" i="2"/>
  <c r="I96" i="28"/>
  <c r="J74" i="31"/>
  <c r="J18" i="28" s="1"/>
  <c r="W41" i="10"/>
  <c r="V55" i="10"/>
  <c r="I74" i="29"/>
  <c r="I16" i="28" s="1"/>
  <c r="I177" i="29"/>
  <c r="G198" i="29"/>
  <c r="G200" i="29" s="1"/>
  <c r="H101" i="28"/>
  <c r="H19" i="28"/>
  <c r="H6" i="28"/>
  <c r="T41" i="34"/>
  <c r="S55" i="34"/>
  <c r="I158" i="30"/>
  <c r="I74" i="30"/>
  <c r="I17" i="28" s="1"/>
  <c r="G194" i="30"/>
  <c r="I190" i="30"/>
  <c r="I192" i="30" s="1"/>
  <c r="I183" i="30"/>
  <c r="I185" i="30" s="1"/>
  <c r="I189" i="30"/>
  <c r="I182" i="30"/>
  <c r="I178" i="30"/>
  <c r="I179" i="30" s="1"/>
  <c r="G194" i="29"/>
  <c r="G198" i="30"/>
  <c r="G200" i="30" s="1"/>
  <c r="I177" i="30"/>
  <c r="K145" i="30"/>
  <c r="L25" i="30"/>
  <c r="M61" i="30" s="1"/>
  <c r="K164" i="30"/>
  <c r="K148" i="29"/>
  <c r="K167" i="29"/>
  <c r="L28" i="29"/>
  <c r="M64" i="29" s="1"/>
  <c r="K168" i="29"/>
  <c r="K149" i="29"/>
  <c r="L29" i="29"/>
  <c r="M65" i="29" s="1"/>
  <c r="K172" i="30"/>
  <c r="K153" i="30"/>
  <c r="L33" i="30"/>
  <c r="M69" i="30" s="1"/>
  <c r="H184" i="30"/>
  <c r="H186" i="30" s="1"/>
  <c r="H196" i="30"/>
  <c r="L26" i="29"/>
  <c r="M62" i="29" s="1"/>
  <c r="K165" i="29"/>
  <c r="K146" i="29"/>
  <c r="K166" i="30"/>
  <c r="K147" i="30"/>
  <c r="L27" i="30"/>
  <c r="M63" i="30" s="1"/>
  <c r="K153" i="29"/>
  <c r="K172" i="29"/>
  <c r="L33" i="29"/>
  <c r="M69" i="29" s="1"/>
  <c r="H191" i="30"/>
  <c r="H193" i="30" s="1"/>
  <c r="H197" i="30"/>
  <c r="L32" i="29"/>
  <c r="M68" i="29" s="1"/>
  <c r="K171" i="29"/>
  <c r="K152" i="29"/>
  <c r="I183" i="29"/>
  <c r="I185" i="29" s="1"/>
  <c r="I190" i="29"/>
  <c r="I192" i="29" s="1"/>
  <c r="L31" i="30"/>
  <c r="M67" i="30" s="1"/>
  <c r="K170" i="30"/>
  <c r="K151" i="30"/>
  <c r="K150" i="29"/>
  <c r="K169" i="29"/>
  <c r="L30" i="29"/>
  <c r="M66" i="29" s="1"/>
  <c r="K174" i="29"/>
  <c r="L35" i="29"/>
  <c r="M71" i="29" s="1"/>
  <c r="K155" i="29"/>
  <c r="K144" i="29"/>
  <c r="K163" i="29"/>
  <c r="L24" i="29"/>
  <c r="M60" i="29" s="1"/>
  <c r="K149" i="30"/>
  <c r="K168" i="30"/>
  <c r="L29" i="30"/>
  <c r="M65" i="30" s="1"/>
  <c r="J157" i="29"/>
  <c r="L23" i="30"/>
  <c r="K143" i="30"/>
  <c r="K162" i="30"/>
  <c r="K37" i="30"/>
  <c r="H196" i="29"/>
  <c r="H184" i="29"/>
  <c r="H186" i="29" s="1"/>
  <c r="K144" i="30"/>
  <c r="K163" i="30"/>
  <c r="L24" i="30"/>
  <c r="M60" i="30" s="1"/>
  <c r="L31" i="29"/>
  <c r="M67" i="29" s="1"/>
  <c r="K170" i="29"/>
  <c r="K151" i="29"/>
  <c r="J73" i="30"/>
  <c r="J99" i="28" s="1"/>
  <c r="H191" i="29"/>
  <c r="H193" i="29" s="1"/>
  <c r="H197" i="29"/>
  <c r="I182" i="29"/>
  <c r="I189" i="29"/>
  <c r="I178" i="29"/>
  <c r="I179" i="29" s="1"/>
  <c r="J73" i="29"/>
  <c r="J98" i="28" s="1"/>
  <c r="J176" i="30"/>
  <c r="K167" i="30"/>
  <c r="K148" i="30"/>
  <c r="L28" i="30"/>
  <c r="M64" i="30" s="1"/>
  <c r="K152" i="30"/>
  <c r="K171" i="30"/>
  <c r="L32" i="30"/>
  <c r="M68" i="30" s="1"/>
  <c r="L34" i="30"/>
  <c r="M70" i="30" s="1"/>
  <c r="K173" i="30"/>
  <c r="K154" i="30"/>
  <c r="J176" i="29"/>
  <c r="J157" i="30"/>
  <c r="L27" i="29"/>
  <c r="M63" i="29" s="1"/>
  <c r="K166" i="29"/>
  <c r="K147" i="29"/>
  <c r="K174" i="30"/>
  <c r="L35" i="30"/>
  <c r="M71" i="30" s="1"/>
  <c r="K155" i="30"/>
  <c r="K146" i="30"/>
  <c r="L26" i="30"/>
  <c r="M62" i="30" s="1"/>
  <c r="K165" i="30"/>
  <c r="K173" i="29"/>
  <c r="K154" i="29"/>
  <c r="L34" i="29"/>
  <c r="M70" i="29" s="1"/>
  <c r="K143" i="29"/>
  <c r="K37" i="29"/>
  <c r="L23" i="29"/>
  <c r="K162" i="29"/>
  <c r="K164" i="29"/>
  <c r="K145" i="29"/>
  <c r="L25" i="29"/>
  <c r="M61" i="29" s="1"/>
  <c r="L30" i="30"/>
  <c r="M66" i="30" s="1"/>
  <c r="K169" i="30"/>
  <c r="K150" i="30"/>
  <c r="I158" i="29"/>
  <c r="J61" i="2"/>
  <c r="J74" i="10"/>
  <c r="J15" i="28" s="1"/>
  <c r="L143" i="31"/>
  <c r="L162" i="31"/>
  <c r="L73" i="31"/>
  <c r="L100" i="28" s="1"/>
  <c r="M23" i="31"/>
  <c r="N59" i="31" s="1"/>
  <c r="J184" i="31"/>
  <c r="L29" i="2"/>
  <c r="M59" i="2" s="1"/>
  <c r="M26" i="2"/>
  <c r="N56" i="2" s="1"/>
  <c r="N20" i="2"/>
  <c r="K31" i="2"/>
  <c r="N30" i="10"/>
  <c r="O66" i="10" s="1"/>
  <c r="M25" i="10"/>
  <c r="N61" i="10" s="1"/>
  <c r="M27" i="10"/>
  <c r="N63" i="10" s="1"/>
  <c r="M29" i="10"/>
  <c r="N65" i="10" s="1"/>
  <c r="M35" i="10"/>
  <c r="N71" i="10" s="1"/>
  <c r="M28" i="10"/>
  <c r="N64" i="10" s="1"/>
  <c r="M32" i="10"/>
  <c r="N68" i="10" s="1"/>
  <c r="M31" i="10"/>
  <c r="N67" i="10" s="1"/>
  <c r="K73" i="10"/>
  <c r="K97" i="28" s="1"/>
  <c r="M26" i="10"/>
  <c r="N62" i="10" s="1"/>
  <c r="N24" i="10"/>
  <c r="O60" i="10" s="1"/>
  <c r="N28" i="32"/>
  <c r="O58" i="32" s="1"/>
  <c r="N26" i="32"/>
  <c r="O56" i="32" s="1"/>
  <c r="N27" i="32"/>
  <c r="O57" i="32" s="1"/>
  <c r="AR34" i="28" l="1"/>
  <c r="R59" i="28"/>
  <c r="Q77" i="32"/>
  <c r="Q65" i="32"/>
  <c r="Q49" i="32"/>
  <c r="Q34" i="32"/>
  <c r="Q19" i="32"/>
  <c r="Q92" i="33"/>
  <c r="Q22" i="33"/>
  <c r="Q40" i="33"/>
  <c r="Q58" i="33"/>
  <c r="Q77" i="33"/>
  <c r="R4" i="43"/>
  <c r="R4" i="36"/>
  <c r="R4" i="35"/>
  <c r="R4" i="34"/>
  <c r="R4" i="33"/>
  <c r="R4" i="10"/>
  <c r="R4" i="32"/>
  <c r="R4" i="31"/>
  <c r="R4" i="30"/>
  <c r="R4" i="29"/>
  <c r="R49" i="2"/>
  <c r="R34" i="2"/>
  <c r="R19" i="2"/>
  <c r="R77" i="2"/>
  <c r="R65" i="2"/>
  <c r="Q181" i="34"/>
  <c r="Q142" i="34"/>
  <c r="Q22" i="34"/>
  <c r="Q109" i="34"/>
  <c r="Q188" i="34"/>
  <c r="Q77" i="34"/>
  <c r="Q161" i="34"/>
  <c r="Q40" i="34"/>
  <c r="Q126" i="34"/>
  <c r="Q92" i="34"/>
  <c r="Q58" i="34"/>
  <c r="T5" i="28"/>
  <c r="S4" i="2"/>
  <c r="S13" i="28"/>
  <c r="S21" i="28"/>
  <c r="S34" i="28" s="1"/>
  <c r="Q92" i="35"/>
  <c r="Q126" i="35"/>
  <c r="Q161" i="35"/>
  <c r="Q188" i="35"/>
  <c r="Q58" i="35"/>
  <c r="Q40" i="35"/>
  <c r="Q22" i="35"/>
  <c r="Q142" i="35"/>
  <c r="Q109" i="35"/>
  <c r="Q77" i="35"/>
  <c r="Q181" i="35"/>
  <c r="Q67" i="28"/>
  <c r="Q75" i="28" s="1"/>
  <c r="Q87" i="28"/>
  <c r="Q95" i="28" s="1"/>
  <c r="Q103" i="28" s="1"/>
  <c r="Q92" i="10"/>
  <c r="Q40" i="10"/>
  <c r="Q22" i="10"/>
  <c r="Q77" i="10"/>
  <c r="Q58" i="10"/>
  <c r="Q126" i="36"/>
  <c r="Q142" i="36"/>
  <c r="Q58" i="36"/>
  <c r="Q161" i="36"/>
  <c r="Q77" i="36"/>
  <c r="Q92" i="36"/>
  <c r="Q181" i="36"/>
  <c r="Q22" i="36"/>
  <c r="Q109" i="36"/>
  <c r="Q188" i="36"/>
  <c r="Q40" i="36"/>
  <c r="Q188" i="30"/>
  <c r="Q181" i="30"/>
  <c r="Q161" i="30"/>
  <c r="Q142" i="30"/>
  <c r="Q126" i="30"/>
  <c r="Q109" i="30"/>
  <c r="Q22" i="30"/>
  <c r="Q92" i="30"/>
  <c r="Q77" i="30"/>
  <c r="Q58" i="30"/>
  <c r="Q40" i="30"/>
  <c r="Q22" i="43"/>
  <c r="Q76" i="43"/>
  <c r="Q40" i="43"/>
  <c r="Q89" i="43"/>
  <c r="Q58" i="43"/>
  <c r="Q161" i="31"/>
  <c r="Q142" i="31"/>
  <c r="Q126" i="31"/>
  <c r="Q109" i="31"/>
  <c r="Q92" i="31"/>
  <c r="Q188" i="31"/>
  <c r="Q181" i="31"/>
  <c r="Q58" i="31"/>
  <c r="Q40" i="31"/>
  <c r="Q22" i="31"/>
  <c r="Q77" i="31"/>
  <c r="Q126" i="29"/>
  <c r="Q188" i="29"/>
  <c r="Q22" i="29"/>
  <c r="Q181" i="29"/>
  <c r="Q161" i="29"/>
  <c r="Q142" i="29"/>
  <c r="Q92" i="29"/>
  <c r="Q77" i="29"/>
  <c r="Q58" i="29"/>
  <c r="Q40" i="29"/>
  <c r="Q109" i="29"/>
  <c r="U46" i="32"/>
  <c r="V35" i="32"/>
  <c r="W36" i="2"/>
  <c r="V46" i="2"/>
  <c r="M61" i="31"/>
  <c r="M73" i="31" s="1"/>
  <c r="M100" i="28" s="1"/>
  <c r="M25" i="31"/>
  <c r="L145" i="31"/>
  <c r="L157" i="31" s="1"/>
  <c r="L182" i="31" s="1"/>
  <c r="L164" i="31"/>
  <c r="L37" i="31"/>
  <c r="M34" i="10"/>
  <c r="N70" i="10" s="1"/>
  <c r="O50" i="2"/>
  <c r="M52" i="32"/>
  <c r="M22" i="32"/>
  <c r="L37" i="10"/>
  <c r="N25" i="32"/>
  <c r="O55" i="32" s="1"/>
  <c r="M69" i="10"/>
  <c r="M33" i="10"/>
  <c r="N24" i="32"/>
  <c r="O54" i="32" s="1"/>
  <c r="M24" i="2"/>
  <c r="N54" i="2" s="1"/>
  <c r="N23" i="32"/>
  <c r="O53" i="32" s="1"/>
  <c r="M25" i="2"/>
  <c r="N55" i="2" s="1"/>
  <c r="M23" i="2"/>
  <c r="N53" i="2" s="1"/>
  <c r="M28" i="2"/>
  <c r="N58" i="2" s="1"/>
  <c r="I198" i="31"/>
  <c r="I200" i="31" s="1"/>
  <c r="J197" i="31"/>
  <c r="K177" i="31"/>
  <c r="J186" i="31"/>
  <c r="J194" i="31" s="1"/>
  <c r="J196" i="31"/>
  <c r="K183" i="31"/>
  <c r="K185" i="31" s="1"/>
  <c r="K158" i="31"/>
  <c r="K190" i="31"/>
  <c r="K192" i="31" s="1"/>
  <c r="M59" i="30"/>
  <c r="M59" i="29"/>
  <c r="M27" i="2"/>
  <c r="N57" i="2" s="1"/>
  <c r="O20" i="32"/>
  <c r="P50" i="32" s="1"/>
  <c r="M51" i="2"/>
  <c r="M59" i="10"/>
  <c r="M23" i="10"/>
  <c r="K182" i="31"/>
  <c r="K184" i="31" s="1"/>
  <c r="K178" i="31"/>
  <c r="K179" i="31" s="1"/>
  <c r="K189" i="31"/>
  <c r="K191" i="31" s="1"/>
  <c r="N60" i="31"/>
  <c r="N24" i="31"/>
  <c r="M144" i="31"/>
  <c r="M163" i="31"/>
  <c r="L176" i="31"/>
  <c r="L190" i="31" s="1"/>
  <c r="L192" i="31" s="1"/>
  <c r="N27" i="31"/>
  <c r="N63" i="31"/>
  <c r="M147" i="31"/>
  <c r="M166" i="31"/>
  <c r="N35" i="31"/>
  <c r="N71" i="31"/>
  <c r="M155" i="31"/>
  <c r="M174" i="31"/>
  <c r="N64" i="31"/>
  <c r="M148" i="31"/>
  <c r="N28" i="31"/>
  <c r="M167" i="31"/>
  <c r="M22" i="2"/>
  <c r="M52" i="2"/>
  <c r="N26" i="31"/>
  <c r="N62" i="31"/>
  <c r="M146" i="31"/>
  <c r="M165" i="31"/>
  <c r="N29" i="31"/>
  <c r="N65" i="31"/>
  <c r="M168" i="31"/>
  <c r="M149" i="31"/>
  <c r="N34" i="31"/>
  <c r="N70" i="31"/>
  <c r="M173" i="31"/>
  <c r="M154" i="31"/>
  <c r="N68" i="31"/>
  <c r="N32" i="31"/>
  <c r="M171" i="31"/>
  <c r="M152" i="31"/>
  <c r="O31" i="31"/>
  <c r="O67" i="31"/>
  <c r="N170" i="31"/>
  <c r="N151" i="31"/>
  <c r="N30" i="31"/>
  <c r="N66" i="31"/>
  <c r="M169" i="31"/>
  <c r="M150" i="31"/>
  <c r="N33" i="31"/>
  <c r="N69" i="31"/>
  <c r="M153" i="31"/>
  <c r="M172" i="31"/>
  <c r="V41" i="33"/>
  <c r="U55" i="33"/>
  <c r="Z41" i="30"/>
  <c r="Y55" i="30"/>
  <c r="K74" i="31"/>
  <c r="L31" i="2"/>
  <c r="K62" i="32"/>
  <c r="K22" i="28" s="1"/>
  <c r="M31" i="32"/>
  <c r="L61" i="32"/>
  <c r="L104" i="28" s="1"/>
  <c r="N21" i="32"/>
  <c r="O51" i="32" s="1"/>
  <c r="N29" i="32"/>
  <c r="O59" i="32" s="1"/>
  <c r="J62" i="2"/>
  <c r="J96" i="28"/>
  <c r="X41" i="10"/>
  <c r="W55" i="10"/>
  <c r="I88" i="28"/>
  <c r="I101" i="28"/>
  <c r="I14" i="28"/>
  <c r="J74" i="29"/>
  <c r="J16" i="28" s="1"/>
  <c r="U41" i="34"/>
  <c r="T55" i="34"/>
  <c r="H198" i="30"/>
  <c r="H200" i="30" s="1"/>
  <c r="J74" i="30"/>
  <c r="J17" i="28" s="1"/>
  <c r="K74" i="10"/>
  <c r="K15" i="28" s="1"/>
  <c r="H194" i="30"/>
  <c r="I184" i="30"/>
  <c r="I186" i="30" s="1"/>
  <c r="I196" i="30"/>
  <c r="I191" i="30"/>
  <c r="I193" i="30" s="1"/>
  <c r="I197" i="30"/>
  <c r="L146" i="30"/>
  <c r="L165" i="30"/>
  <c r="M26" i="30"/>
  <c r="N62" i="30" s="1"/>
  <c r="I196" i="29"/>
  <c r="I184" i="29"/>
  <c r="I186" i="29" s="1"/>
  <c r="L149" i="30"/>
  <c r="M29" i="30"/>
  <c r="N65" i="30" s="1"/>
  <c r="L168" i="30"/>
  <c r="L144" i="29"/>
  <c r="L163" i="29"/>
  <c r="M24" i="29"/>
  <c r="N60" i="29" s="1"/>
  <c r="L167" i="29"/>
  <c r="L148" i="29"/>
  <c r="M28" i="29"/>
  <c r="N64" i="29" s="1"/>
  <c r="J158" i="29"/>
  <c r="K73" i="29"/>
  <c r="K98" i="28" s="1"/>
  <c r="L154" i="30"/>
  <c r="L173" i="30"/>
  <c r="M34" i="30"/>
  <c r="N70" i="30" s="1"/>
  <c r="M31" i="29"/>
  <c r="N67" i="29" s="1"/>
  <c r="L170" i="29"/>
  <c r="L151" i="29"/>
  <c r="L171" i="29"/>
  <c r="L152" i="29"/>
  <c r="M32" i="29"/>
  <c r="N68" i="29" s="1"/>
  <c r="L146" i="29"/>
  <c r="L165" i="29"/>
  <c r="M26" i="29"/>
  <c r="N62" i="29" s="1"/>
  <c r="K176" i="29"/>
  <c r="L154" i="29"/>
  <c r="L173" i="29"/>
  <c r="M34" i="29"/>
  <c r="N70" i="29" s="1"/>
  <c r="L147" i="29"/>
  <c r="M27" i="29"/>
  <c r="N63" i="29" s="1"/>
  <c r="L166" i="29"/>
  <c r="J190" i="30"/>
  <c r="J192" i="30" s="1"/>
  <c r="J183" i="30"/>
  <c r="J185" i="30" s="1"/>
  <c r="J177" i="30"/>
  <c r="L163" i="30"/>
  <c r="L144" i="30"/>
  <c r="M24" i="30"/>
  <c r="N60" i="30" s="1"/>
  <c r="L147" i="30"/>
  <c r="L166" i="30"/>
  <c r="M27" i="30"/>
  <c r="N63" i="30" s="1"/>
  <c r="J158" i="30"/>
  <c r="J189" i="30"/>
  <c r="J178" i="30"/>
  <c r="J179" i="30" s="1"/>
  <c r="J182" i="30"/>
  <c r="L152" i="30"/>
  <c r="M32" i="30"/>
  <c r="N68" i="30" s="1"/>
  <c r="L171" i="30"/>
  <c r="K73" i="30"/>
  <c r="K99" i="28" s="1"/>
  <c r="L37" i="29"/>
  <c r="L162" i="29"/>
  <c r="M23" i="29"/>
  <c r="N59" i="29" s="1"/>
  <c r="L143" i="29"/>
  <c r="M35" i="30"/>
  <c r="N71" i="30" s="1"/>
  <c r="L174" i="30"/>
  <c r="L155" i="30"/>
  <c r="K176" i="30"/>
  <c r="M31" i="30"/>
  <c r="N67" i="30" s="1"/>
  <c r="L170" i="30"/>
  <c r="L151" i="30"/>
  <c r="L168" i="29"/>
  <c r="L149" i="29"/>
  <c r="M29" i="29"/>
  <c r="N65" i="29" s="1"/>
  <c r="L169" i="30"/>
  <c r="L150" i="30"/>
  <c r="M30" i="30"/>
  <c r="N66" i="30" s="1"/>
  <c r="K157" i="30"/>
  <c r="M35" i="29"/>
  <c r="N71" i="29" s="1"/>
  <c r="L174" i="29"/>
  <c r="L155" i="29"/>
  <c r="M30" i="29"/>
  <c r="N66" i="29" s="1"/>
  <c r="L169" i="29"/>
  <c r="L150" i="29"/>
  <c r="L153" i="29"/>
  <c r="M33" i="29"/>
  <c r="N69" i="29" s="1"/>
  <c r="L172" i="29"/>
  <c r="L164" i="30"/>
  <c r="L145" i="30"/>
  <c r="M25" i="30"/>
  <c r="N61" i="30" s="1"/>
  <c r="L145" i="29"/>
  <c r="M25" i="29"/>
  <c r="N61" i="29" s="1"/>
  <c r="L164" i="29"/>
  <c r="K157" i="29"/>
  <c r="J177" i="29"/>
  <c r="J190" i="29"/>
  <c r="J192" i="29" s="1"/>
  <c r="J183" i="29"/>
  <c r="J185" i="29" s="1"/>
  <c r="H194" i="29"/>
  <c r="L143" i="30"/>
  <c r="M23" i="30"/>
  <c r="N59" i="30" s="1"/>
  <c r="L162" i="30"/>
  <c r="L37" i="30"/>
  <c r="L172" i="30"/>
  <c r="L153" i="30"/>
  <c r="M33" i="30"/>
  <c r="N69" i="30" s="1"/>
  <c r="M28" i="30"/>
  <c r="N64" i="30" s="1"/>
  <c r="L148" i="30"/>
  <c r="L167" i="30"/>
  <c r="I191" i="29"/>
  <c r="I193" i="29" s="1"/>
  <c r="I197" i="29"/>
  <c r="H198" i="29"/>
  <c r="H200" i="29" s="1"/>
  <c r="J182" i="29"/>
  <c r="J189" i="29"/>
  <c r="J178" i="29"/>
  <c r="J179" i="29" s="1"/>
  <c r="K61" i="2"/>
  <c r="K96" i="28" s="1"/>
  <c r="N23" i="31"/>
  <c r="O59" i="31" s="1"/>
  <c r="M162" i="31"/>
  <c r="M143" i="31"/>
  <c r="O20" i="2"/>
  <c r="M29" i="2"/>
  <c r="N59" i="2" s="1"/>
  <c r="N21" i="2"/>
  <c r="O51" i="2" s="1"/>
  <c r="N26" i="2"/>
  <c r="O56" i="2" s="1"/>
  <c r="N25" i="10"/>
  <c r="O61" i="10" s="1"/>
  <c r="N27" i="10"/>
  <c r="O63" i="10" s="1"/>
  <c r="N26" i="10"/>
  <c r="O62" i="10" s="1"/>
  <c r="N35" i="10"/>
  <c r="O71" i="10" s="1"/>
  <c r="N29" i="10"/>
  <c r="O65" i="10" s="1"/>
  <c r="L73" i="10"/>
  <c r="L97" i="28" s="1"/>
  <c r="N32" i="10"/>
  <c r="O68" i="10" s="1"/>
  <c r="O30" i="10"/>
  <c r="P66" i="10" s="1"/>
  <c r="O24" i="10"/>
  <c r="P60" i="10" s="1"/>
  <c r="N31" i="10"/>
  <c r="O67" i="10" s="1"/>
  <c r="N28" i="10"/>
  <c r="O64" i="10" s="1"/>
  <c r="O26" i="32"/>
  <c r="P56" i="32" s="1"/>
  <c r="O28" i="32"/>
  <c r="P58" i="32" s="1"/>
  <c r="O27" i="32"/>
  <c r="P57" i="32" s="1"/>
  <c r="S4" i="36" l="1"/>
  <c r="S4" i="35"/>
  <c r="S4" i="34"/>
  <c r="S4" i="33"/>
  <c r="S4" i="32"/>
  <c r="S4" i="31"/>
  <c r="S4" i="10"/>
  <c r="S4" i="30"/>
  <c r="S4" i="29"/>
  <c r="S4" i="43"/>
  <c r="S34" i="2"/>
  <c r="S19" i="2"/>
  <c r="S77" i="2"/>
  <c r="S65" i="2"/>
  <c r="S49" i="2"/>
  <c r="R142" i="34"/>
  <c r="R22" i="34"/>
  <c r="R109" i="34"/>
  <c r="R188" i="34"/>
  <c r="R77" i="34"/>
  <c r="R161" i="34"/>
  <c r="R40" i="34"/>
  <c r="R126" i="34"/>
  <c r="R92" i="34"/>
  <c r="R58" i="34"/>
  <c r="R181" i="34"/>
  <c r="U5" i="28"/>
  <c r="T4" i="2"/>
  <c r="T13" i="28"/>
  <c r="T21" i="28"/>
  <c r="T34" i="28" s="1"/>
  <c r="R92" i="35"/>
  <c r="R126" i="35"/>
  <c r="R109" i="35"/>
  <c r="R161" i="35"/>
  <c r="R142" i="35"/>
  <c r="R188" i="35"/>
  <c r="R181" i="35"/>
  <c r="R58" i="35"/>
  <c r="R77" i="35"/>
  <c r="R40" i="35"/>
  <c r="R22" i="35"/>
  <c r="R126" i="29"/>
  <c r="R181" i="29"/>
  <c r="R161" i="29"/>
  <c r="R142" i="29"/>
  <c r="R92" i="29"/>
  <c r="R77" i="29"/>
  <c r="R58" i="29"/>
  <c r="R40" i="29"/>
  <c r="R188" i="29"/>
  <c r="R22" i="29"/>
  <c r="R109" i="29"/>
  <c r="R142" i="36"/>
  <c r="R58" i="36"/>
  <c r="R161" i="36"/>
  <c r="R77" i="36"/>
  <c r="R92" i="36"/>
  <c r="R181" i="36"/>
  <c r="R22" i="36"/>
  <c r="R109" i="36"/>
  <c r="R188" i="36"/>
  <c r="R40" i="36"/>
  <c r="R126" i="36"/>
  <c r="R188" i="30"/>
  <c r="R181" i="30"/>
  <c r="R161" i="30"/>
  <c r="R142" i="30"/>
  <c r="R126" i="30"/>
  <c r="R109" i="30"/>
  <c r="R92" i="30"/>
  <c r="R77" i="30"/>
  <c r="R58" i="30"/>
  <c r="R40" i="30"/>
  <c r="R22" i="30"/>
  <c r="R76" i="43"/>
  <c r="R22" i="43"/>
  <c r="R58" i="43"/>
  <c r="R89" i="43"/>
  <c r="R40" i="43"/>
  <c r="R142" i="31"/>
  <c r="R126" i="31"/>
  <c r="R109" i="31"/>
  <c r="R92" i="31"/>
  <c r="R188" i="31"/>
  <c r="R181" i="31"/>
  <c r="R161" i="31"/>
  <c r="R40" i="31"/>
  <c r="R22" i="31"/>
  <c r="R77" i="31"/>
  <c r="R58" i="31"/>
  <c r="R77" i="32"/>
  <c r="R65" i="32"/>
  <c r="R49" i="32"/>
  <c r="R34" i="32"/>
  <c r="R19" i="32"/>
  <c r="AS34" i="28"/>
  <c r="S59" i="28"/>
  <c r="R40" i="10"/>
  <c r="R22" i="10"/>
  <c r="R77" i="10"/>
  <c r="R58" i="10"/>
  <c r="R92" i="10"/>
  <c r="R67" i="28"/>
  <c r="R75" i="28" s="1"/>
  <c r="R87" i="28"/>
  <c r="R95" i="28" s="1"/>
  <c r="R103" i="28" s="1"/>
  <c r="R92" i="33"/>
  <c r="R22" i="33"/>
  <c r="R40" i="33"/>
  <c r="R58" i="33"/>
  <c r="R77" i="33"/>
  <c r="W35" i="32"/>
  <c r="V46" i="32"/>
  <c r="X36" i="2"/>
  <c r="W46" i="2"/>
  <c r="N34" i="10"/>
  <c r="O70" i="10" s="1"/>
  <c r="N61" i="31"/>
  <c r="N25" i="31"/>
  <c r="M145" i="31"/>
  <c r="M157" i="31" s="1"/>
  <c r="M189" i="31" s="1"/>
  <c r="M164" i="31"/>
  <c r="M176" i="31" s="1"/>
  <c r="M190" i="31" s="1"/>
  <c r="M192" i="31" s="1"/>
  <c r="M37" i="31"/>
  <c r="P50" i="2"/>
  <c r="N52" i="32"/>
  <c r="N22" i="32"/>
  <c r="N31" i="32" s="1"/>
  <c r="O25" i="32"/>
  <c r="P55" i="32" s="1"/>
  <c r="O24" i="32"/>
  <c r="P54" i="32" s="1"/>
  <c r="N69" i="10"/>
  <c r="N33" i="10"/>
  <c r="J198" i="31"/>
  <c r="J200" i="31" s="1"/>
  <c r="L189" i="31"/>
  <c r="L197" i="31" s="1"/>
  <c r="N25" i="2"/>
  <c r="O55" i="2" s="1"/>
  <c r="N24" i="2"/>
  <c r="O54" i="2" s="1"/>
  <c r="O23" i="32"/>
  <c r="P53" i="32" s="1"/>
  <c r="N23" i="2"/>
  <c r="O53" i="2" s="1"/>
  <c r="L158" i="31"/>
  <c r="N28" i="2"/>
  <c r="O58" i="2" s="1"/>
  <c r="K193" i="31"/>
  <c r="K186" i="31"/>
  <c r="M37" i="10"/>
  <c r="K197" i="31"/>
  <c r="K196" i="31"/>
  <c r="N27" i="2"/>
  <c r="O57" i="2" s="1"/>
  <c r="P20" i="32"/>
  <c r="Q50" i="32" s="1"/>
  <c r="L177" i="31"/>
  <c r="L183" i="31"/>
  <c r="L185" i="31" s="1"/>
  <c r="N59" i="10"/>
  <c r="N23" i="10"/>
  <c r="L178" i="31"/>
  <c r="L179" i="31" s="1"/>
  <c r="O60" i="31"/>
  <c r="O24" i="31"/>
  <c r="N163" i="31"/>
  <c r="N144" i="31"/>
  <c r="P31" i="31"/>
  <c r="P67" i="31"/>
  <c r="O151" i="31"/>
  <c r="O170" i="31"/>
  <c r="O34" i="31"/>
  <c r="O70" i="31"/>
  <c r="N173" i="31"/>
  <c r="N154" i="31"/>
  <c r="O26" i="31"/>
  <c r="O62" i="31"/>
  <c r="N165" i="31"/>
  <c r="N146" i="31"/>
  <c r="O64" i="31"/>
  <c r="O28" i="31"/>
  <c r="N167" i="31"/>
  <c r="N148" i="31"/>
  <c r="O35" i="31"/>
  <c r="O71" i="31"/>
  <c r="N155" i="31"/>
  <c r="N174" i="31"/>
  <c r="O33" i="31"/>
  <c r="O69" i="31"/>
  <c r="N172" i="31"/>
  <c r="N153" i="31"/>
  <c r="O30" i="31"/>
  <c r="O66" i="31"/>
  <c r="N169" i="31"/>
  <c r="N150" i="31"/>
  <c r="O68" i="31"/>
  <c r="O32" i="31"/>
  <c r="N152" i="31"/>
  <c r="N171" i="31"/>
  <c r="N22" i="2"/>
  <c r="N52" i="2"/>
  <c r="O27" i="31"/>
  <c r="O63" i="31"/>
  <c r="N166" i="31"/>
  <c r="N147" i="31"/>
  <c r="O29" i="31"/>
  <c r="O65" i="31"/>
  <c r="N149" i="31"/>
  <c r="N168" i="31"/>
  <c r="K88" i="28"/>
  <c r="K101" i="28"/>
  <c r="L74" i="31"/>
  <c r="L18" i="28" s="1"/>
  <c r="K18" i="28"/>
  <c r="W41" i="33"/>
  <c r="V55" i="33"/>
  <c r="AA41" i="30"/>
  <c r="Z55" i="30"/>
  <c r="L61" i="2"/>
  <c r="L96" i="28" s="1"/>
  <c r="L62" i="32"/>
  <c r="L22" i="28" s="1"/>
  <c r="M61" i="32"/>
  <c r="M104" i="28" s="1"/>
  <c r="O29" i="32"/>
  <c r="P59" i="32" s="1"/>
  <c r="O21" i="32"/>
  <c r="P51" i="32" s="1"/>
  <c r="K62" i="2"/>
  <c r="J88" i="28"/>
  <c r="J101" i="28"/>
  <c r="J14" i="28"/>
  <c r="I6" i="28"/>
  <c r="I19" i="28"/>
  <c r="Y41" i="10"/>
  <c r="X55" i="10"/>
  <c r="K74" i="29"/>
  <c r="K16" i="28" s="1"/>
  <c r="L74" i="10"/>
  <c r="L15" i="28" s="1"/>
  <c r="V41" i="34"/>
  <c r="U55" i="34"/>
  <c r="L73" i="30"/>
  <c r="L99" i="28" s="1"/>
  <c r="K74" i="30"/>
  <c r="K17" i="28" s="1"/>
  <c r="I198" i="30"/>
  <c r="I200" i="30" s="1"/>
  <c r="K158" i="30"/>
  <c r="K177" i="29"/>
  <c r="I198" i="29"/>
  <c r="I200" i="29" s="1"/>
  <c r="I194" i="30"/>
  <c r="J184" i="29"/>
  <c r="J186" i="29" s="1"/>
  <c r="J196" i="29"/>
  <c r="M147" i="30"/>
  <c r="N27" i="30"/>
  <c r="O63" i="30" s="1"/>
  <c r="M166" i="30"/>
  <c r="M167" i="29"/>
  <c r="M148" i="29"/>
  <c r="N28" i="29"/>
  <c r="O64" i="29" s="1"/>
  <c r="I194" i="29"/>
  <c r="N28" i="30"/>
  <c r="O64" i="30" s="1"/>
  <c r="M167" i="30"/>
  <c r="M148" i="30"/>
  <c r="L176" i="30"/>
  <c r="K189" i="29"/>
  <c r="K182" i="29"/>
  <c r="K178" i="29"/>
  <c r="K179" i="29" s="1"/>
  <c r="K182" i="30"/>
  <c r="K178" i="30"/>
  <c r="K179" i="30" s="1"/>
  <c r="K189" i="30"/>
  <c r="M168" i="29"/>
  <c r="M149" i="29"/>
  <c r="N29" i="29"/>
  <c r="O65" i="29" s="1"/>
  <c r="K177" i="30"/>
  <c r="K183" i="30"/>
  <c r="K185" i="30" s="1"/>
  <c r="K190" i="30"/>
  <c r="K192" i="30" s="1"/>
  <c r="M152" i="29"/>
  <c r="N32" i="29"/>
  <c r="O68" i="29" s="1"/>
  <c r="M171" i="29"/>
  <c r="M143" i="30"/>
  <c r="N23" i="30"/>
  <c r="O59" i="30" s="1"/>
  <c r="M37" i="30"/>
  <c r="M162" i="30"/>
  <c r="M155" i="30"/>
  <c r="M174" i="30"/>
  <c r="N35" i="30"/>
  <c r="O71" i="30" s="1"/>
  <c r="J184" i="30"/>
  <c r="J186" i="30" s="1"/>
  <c r="J196" i="30"/>
  <c r="M173" i="30"/>
  <c r="M154" i="30"/>
  <c r="N34" i="30"/>
  <c r="O70" i="30" s="1"/>
  <c r="L157" i="30"/>
  <c r="L157" i="29"/>
  <c r="K183" i="29"/>
  <c r="K185" i="29" s="1"/>
  <c r="K190" i="29"/>
  <c r="K192" i="29" s="1"/>
  <c r="M172" i="30"/>
  <c r="M153" i="30"/>
  <c r="N33" i="30"/>
  <c r="O69" i="30" s="1"/>
  <c r="M164" i="29"/>
  <c r="M145" i="29"/>
  <c r="N25" i="29"/>
  <c r="O61" i="29" s="1"/>
  <c r="N30" i="29"/>
  <c r="O66" i="29" s="1"/>
  <c r="M169" i="29"/>
  <c r="M150" i="29"/>
  <c r="M162" i="29"/>
  <c r="M143" i="29"/>
  <c r="M37" i="29"/>
  <c r="N23" i="29"/>
  <c r="O59" i="29" s="1"/>
  <c r="J197" i="30"/>
  <c r="J191" i="30"/>
  <c r="J193" i="30" s="1"/>
  <c r="N24" i="30"/>
  <c r="O60" i="30" s="1"/>
  <c r="M144" i="30"/>
  <c r="M163" i="30"/>
  <c r="M166" i="29"/>
  <c r="N27" i="29"/>
  <c r="O63" i="29" s="1"/>
  <c r="M147" i="29"/>
  <c r="N26" i="29"/>
  <c r="O62" i="29" s="1"/>
  <c r="M165" i="29"/>
  <c r="M146" i="29"/>
  <c r="M149" i="30"/>
  <c r="N29" i="30"/>
  <c r="O65" i="30" s="1"/>
  <c r="M168" i="30"/>
  <c r="M165" i="30"/>
  <c r="N26" i="30"/>
  <c r="O62" i="30" s="1"/>
  <c r="M146" i="30"/>
  <c r="M169" i="30"/>
  <c r="N30" i="30"/>
  <c r="O66" i="30" s="1"/>
  <c r="M150" i="30"/>
  <c r="L176" i="29"/>
  <c r="M172" i="29"/>
  <c r="M153" i="29"/>
  <c r="N33" i="29"/>
  <c r="O69" i="29" s="1"/>
  <c r="M170" i="29"/>
  <c r="M151" i="29"/>
  <c r="N31" i="29"/>
  <c r="O67" i="29" s="1"/>
  <c r="M163" i="29"/>
  <c r="N24" i="29"/>
  <c r="O60" i="29" s="1"/>
  <c r="M144" i="29"/>
  <c r="J191" i="29"/>
  <c r="J193" i="29" s="1"/>
  <c r="J197" i="29"/>
  <c r="N25" i="30"/>
  <c r="O61" i="30" s="1"/>
  <c r="M164" i="30"/>
  <c r="M145" i="30"/>
  <c r="M174" i="29"/>
  <c r="M155" i="29"/>
  <c r="N35" i="29"/>
  <c r="O71" i="29" s="1"/>
  <c r="M170" i="30"/>
  <c r="M151" i="30"/>
  <c r="N31" i="30"/>
  <c r="O67" i="30" s="1"/>
  <c r="L73" i="29"/>
  <c r="L98" i="28" s="1"/>
  <c r="M171" i="30"/>
  <c r="M152" i="30"/>
  <c r="N32" i="30"/>
  <c r="O68" i="30" s="1"/>
  <c r="N34" i="29"/>
  <c r="O70" i="29" s="1"/>
  <c r="M173" i="29"/>
  <c r="M154" i="29"/>
  <c r="K158" i="29"/>
  <c r="O23" i="31"/>
  <c r="P59" i="31" s="1"/>
  <c r="N162" i="31"/>
  <c r="N73" i="31"/>
  <c r="N100" i="28" s="1"/>
  <c r="N143" i="31"/>
  <c r="L184" i="31"/>
  <c r="M61" i="2"/>
  <c r="M96" i="28" s="1"/>
  <c r="N29" i="2"/>
  <c r="O59" i="2" s="1"/>
  <c r="O26" i="2"/>
  <c r="P56" i="2" s="1"/>
  <c r="M31" i="2"/>
  <c r="O21" i="2"/>
  <c r="P51" i="2" s="1"/>
  <c r="P20" i="2"/>
  <c r="O29" i="10"/>
  <c r="P65" i="10" s="1"/>
  <c r="O32" i="10"/>
  <c r="P68" i="10" s="1"/>
  <c r="O35" i="10"/>
  <c r="P71" i="10" s="1"/>
  <c r="P24" i="10"/>
  <c r="Q60" i="10" s="1"/>
  <c r="O27" i="10"/>
  <c r="P63" i="10" s="1"/>
  <c r="O26" i="10"/>
  <c r="P62" i="10" s="1"/>
  <c r="O25" i="10"/>
  <c r="P61" i="10" s="1"/>
  <c r="O28" i="10"/>
  <c r="P64" i="10" s="1"/>
  <c r="M73" i="10"/>
  <c r="M97" i="28" s="1"/>
  <c r="P30" i="10"/>
  <c r="Q66" i="10" s="1"/>
  <c r="O31" i="10"/>
  <c r="P67" i="10" s="1"/>
  <c r="P27" i="32"/>
  <c r="Q57" i="32" s="1"/>
  <c r="P26" i="32"/>
  <c r="Q56" i="32" s="1"/>
  <c r="P28" i="32"/>
  <c r="Q58" i="32" s="1"/>
  <c r="P23" i="32"/>
  <c r="Q53" i="32" s="1"/>
  <c r="S22" i="30" l="1"/>
  <c r="S188" i="30"/>
  <c r="S181" i="30"/>
  <c r="S161" i="30"/>
  <c r="S142" i="30"/>
  <c r="S126" i="30"/>
  <c r="S109" i="30"/>
  <c r="S92" i="30"/>
  <c r="S77" i="30"/>
  <c r="S58" i="30"/>
  <c r="S40" i="30"/>
  <c r="S40" i="10"/>
  <c r="S22" i="10"/>
  <c r="S77" i="10"/>
  <c r="S58" i="10"/>
  <c r="S92" i="10"/>
  <c r="AT34" i="28"/>
  <c r="T59" i="28"/>
  <c r="S126" i="31"/>
  <c r="S109" i="31"/>
  <c r="S92" i="31"/>
  <c r="S188" i="31"/>
  <c r="S181" i="31"/>
  <c r="S161" i="31"/>
  <c r="S142" i="31"/>
  <c r="S22" i="31"/>
  <c r="S77" i="31"/>
  <c r="S58" i="31"/>
  <c r="S40" i="31"/>
  <c r="S77" i="32"/>
  <c r="S65" i="32"/>
  <c r="S49" i="32"/>
  <c r="S34" i="32"/>
  <c r="S19" i="32"/>
  <c r="T4" i="35"/>
  <c r="T4" i="34"/>
  <c r="T4" i="33"/>
  <c r="T4" i="32"/>
  <c r="T4" i="31"/>
  <c r="T4" i="30"/>
  <c r="T4" i="29"/>
  <c r="T4" i="10"/>
  <c r="T4" i="43"/>
  <c r="T4" i="36"/>
  <c r="T19" i="2"/>
  <c r="T77" i="2"/>
  <c r="T65" i="2"/>
  <c r="T49" i="2"/>
  <c r="T34" i="2"/>
  <c r="S22" i="33"/>
  <c r="S40" i="33"/>
  <c r="S58" i="33"/>
  <c r="S77" i="33"/>
  <c r="S92" i="33"/>
  <c r="V5" i="28"/>
  <c r="U4" i="2"/>
  <c r="U13" i="28"/>
  <c r="U21" i="28"/>
  <c r="U34" i="28" s="1"/>
  <c r="U59" i="28" s="1"/>
  <c r="S109" i="34"/>
  <c r="S188" i="34"/>
  <c r="S77" i="34"/>
  <c r="S161" i="34"/>
  <c r="S40" i="34"/>
  <c r="S126" i="34"/>
  <c r="S92" i="34"/>
  <c r="S58" i="34"/>
  <c r="S181" i="34"/>
  <c r="S142" i="34"/>
  <c r="S22" i="34"/>
  <c r="S22" i="43"/>
  <c r="S58" i="43"/>
  <c r="S89" i="43"/>
  <c r="S40" i="43"/>
  <c r="S76" i="43"/>
  <c r="S92" i="35"/>
  <c r="S126" i="35"/>
  <c r="S109" i="35"/>
  <c r="S161" i="35"/>
  <c r="S142" i="35"/>
  <c r="S188" i="35"/>
  <c r="S181" i="35"/>
  <c r="S58" i="35"/>
  <c r="S77" i="35"/>
  <c r="S40" i="35"/>
  <c r="S22" i="35"/>
  <c r="S67" i="28"/>
  <c r="S75" i="28" s="1"/>
  <c r="S87" i="28"/>
  <c r="S95" i="28" s="1"/>
  <c r="S103" i="28" s="1"/>
  <c r="S126" i="29"/>
  <c r="S161" i="29"/>
  <c r="S142" i="29"/>
  <c r="S92" i="29"/>
  <c r="S77" i="29"/>
  <c r="S58" i="29"/>
  <c r="S40" i="29"/>
  <c r="S188" i="29"/>
  <c r="S22" i="29"/>
  <c r="S181" i="29"/>
  <c r="S109" i="29"/>
  <c r="S161" i="36"/>
  <c r="S77" i="36"/>
  <c r="S92" i="36"/>
  <c r="S181" i="36"/>
  <c r="S22" i="36"/>
  <c r="S109" i="36"/>
  <c r="S188" i="36"/>
  <c r="S40" i="36"/>
  <c r="S126" i="36"/>
  <c r="S142" i="36"/>
  <c r="S58" i="36"/>
  <c r="X35" i="32"/>
  <c r="W46" i="32"/>
  <c r="Y36" i="2"/>
  <c r="X46" i="2"/>
  <c r="O34" i="10"/>
  <c r="P70" i="10" s="1"/>
  <c r="O61" i="31"/>
  <c r="O73" i="31" s="1"/>
  <c r="O100" i="28" s="1"/>
  <c r="O25" i="31"/>
  <c r="N164" i="31"/>
  <c r="N145" i="31"/>
  <c r="N157" i="31" s="1"/>
  <c r="N189" i="31" s="1"/>
  <c r="N37" i="31"/>
  <c r="Q50" i="2"/>
  <c r="N37" i="10"/>
  <c r="P24" i="32"/>
  <c r="Q54" i="32" s="1"/>
  <c r="O25" i="2"/>
  <c r="P55" i="2" s="1"/>
  <c r="P25" i="32"/>
  <c r="Q55" i="32" s="1"/>
  <c r="L191" i="31"/>
  <c r="L193" i="31" s="1"/>
  <c r="O52" i="32"/>
  <c r="O22" i="32"/>
  <c r="O31" i="32" s="1"/>
  <c r="D37" i="47" s="1"/>
  <c r="O69" i="10"/>
  <c r="O33" i="10"/>
  <c r="M177" i="31"/>
  <c r="O24" i="2"/>
  <c r="P54" i="2" s="1"/>
  <c r="O28" i="2"/>
  <c r="P58" i="2" s="1"/>
  <c r="O23" i="2"/>
  <c r="P53" i="2" s="1"/>
  <c r="K194" i="31"/>
  <c r="M183" i="31"/>
  <c r="M185" i="31" s="1"/>
  <c r="O27" i="2"/>
  <c r="P57" i="2" s="1"/>
  <c r="K198" i="31"/>
  <c r="K200" i="31" s="1"/>
  <c r="M178" i="31"/>
  <c r="M179" i="31" s="1"/>
  <c r="L186" i="31"/>
  <c r="L196" i="31"/>
  <c r="L198" i="31" s="1"/>
  <c r="L200" i="31" s="1"/>
  <c r="Q20" i="32"/>
  <c r="R50" i="32" s="1"/>
  <c r="M88" i="28"/>
  <c r="M158" i="31"/>
  <c r="M182" i="31"/>
  <c r="O59" i="10"/>
  <c r="O23" i="10"/>
  <c r="P29" i="31"/>
  <c r="P65" i="31"/>
  <c r="O168" i="31"/>
  <c r="O149" i="31"/>
  <c r="P27" i="31"/>
  <c r="P63" i="31"/>
  <c r="O166" i="31"/>
  <c r="O147" i="31"/>
  <c r="P26" i="31"/>
  <c r="P62" i="31"/>
  <c r="O165" i="31"/>
  <c r="O146" i="31"/>
  <c r="N176" i="31"/>
  <c r="N183" i="31" s="1"/>
  <c r="N185" i="31" s="1"/>
  <c r="O52" i="2"/>
  <c r="O22" i="2"/>
  <c r="P30" i="31"/>
  <c r="P66" i="31"/>
  <c r="O169" i="31"/>
  <c r="O150" i="31"/>
  <c r="P64" i="31"/>
  <c r="P28" i="31"/>
  <c r="O167" i="31"/>
  <c r="O148" i="31"/>
  <c r="P70" i="31"/>
  <c r="O173" i="31"/>
  <c r="O154" i="31"/>
  <c r="P34" i="31"/>
  <c r="P68" i="31"/>
  <c r="P32" i="31"/>
  <c r="O152" i="31"/>
  <c r="O171" i="31"/>
  <c r="P35" i="31"/>
  <c r="P71" i="31"/>
  <c r="O155" i="31"/>
  <c r="O174" i="31"/>
  <c r="P60" i="31"/>
  <c r="P24" i="31"/>
  <c r="O163" i="31"/>
  <c r="O144" i="31"/>
  <c r="P33" i="31"/>
  <c r="P69" i="31"/>
  <c r="O172" i="31"/>
  <c r="O153" i="31"/>
  <c r="Q31" i="31"/>
  <c r="Q67" i="31"/>
  <c r="P151" i="31"/>
  <c r="P170" i="31"/>
  <c r="M74" i="31"/>
  <c r="L88" i="28"/>
  <c r="L101" i="28"/>
  <c r="N61" i="32"/>
  <c r="N104" i="28" s="1"/>
  <c r="X41" i="33"/>
  <c r="W55" i="33"/>
  <c r="K14" i="28"/>
  <c r="AA55" i="30"/>
  <c r="M62" i="32"/>
  <c r="M74" i="10"/>
  <c r="M15" i="28" s="1"/>
  <c r="L62" i="2"/>
  <c r="P21" i="32"/>
  <c r="Q51" i="32" s="1"/>
  <c r="P29" i="32"/>
  <c r="Q59" i="32" s="1"/>
  <c r="J6" i="28"/>
  <c r="J19" i="28"/>
  <c r="Z41" i="10"/>
  <c r="Y55" i="10"/>
  <c r="L74" i="29"/>
  <c r="L16" i="28" s="1"/>
  <c r="L74" i="30"/>
  <c r="L17" i="28" s="1"/>
  <c r="W41" i="34"/>
  <c r="V55" i="34"/>
  <c r="L177" i="30"/>
  <c r="L177" i="29"/>
  <c r="L158" i="29"/>
  <c r="J198" i="29"/>
  <c r="J200" i="29" s="1"/>
  <c r="J194" i="29"/>
  <c r="J198" i="30"/>
  <c r="J200" i="30" s="1"/>
  <c r="J194" i="30"/>
  <c r="L183" i="29"/>
  <c r="L185" i="29" s="1"/>
  <c r="L190" i="29"/>
  <c r="L192" i="29" s="1"/>
  <c r="O27" i="29"/>
  <c r="P63" i="29" s="1"/>
  <c r="N147" i="29"/>
  <c r="N166" i="29"/>
  <c r="O34" i="30"/>
  <c r="P70" i="30" s="1"/>
  <c r="N154" i="30"/>
  <c r="N173" i="30"/>
  <c r="K184" i="30"/>
  <c r="K186" i="30" s="1"/>
  <c r="K196" i="30"/>
  <c r="N173" i="29"/>
  <c r="O34" i="29"/>
  <c r="P70" i="29" s="1"/>
  <c r="N154" i="29"/>
  <c r="N162" i="29"/>
  <c r="O23" i="29"/>
  <c r="P59" i="29" s="1"/>
  <c r="N37" i="29"/>
  <c r="N143" i="29"/>
  <c r="N172" i="30"/>
  <c r="N153" i="30"/>
  <c r="O33" i="30"/>
  <c r="P69" i="30" s="1"/>
  <c r="L182" i="29"/>
  <c r="L189" i="29"/>
  <c r="L178" i="29"/>
  <c r="L179" i="29" s="1"/>
  <c r="O27" i="30"/>
  <c r="P63" i="30" s="1"/>
  <c r="N166" i="30"/>
  <c r="N147" i="30"/>
  <c r="N151" i="30"/>
  <c r="O31" i="30"/>
  <c r="P67" i="30" s="1"/>
  <c r="N170" i="30"/>
  <c r="N153" i="29"/>
  <c r="N172" i="29"/>
  <c r="O33" i="29"/>
  <c r="P69" i="29" s="1"/>
  <c r="M176" i="30"/>
  <c r="N149" i="29"/>
  <c r="N168" i="29"/>
  <c r="O29" i="29"/>
  <c r="P65" i="29" s="1"/>
  <c r="K184" i="29"/>
  <c r="K186" i="29" s="1"/>
  <c r="K196" i="29"/>
  <c r="N148" i="29"/>
  <c r="O28" i="29"/>
  <c r="P64" i="29" s="1"/>
  <c r="N167" i="29"/>
  <c r="N163" i="29"/>
  <c r="O24" i="29"/>
  <c r="P60" i="29" s="1"/>
  <c r="N144" i="29"/>
  <c r="N146" i="30"/>
  <c r="N165" i="30"/>
  <c r="O26" i="30"/>
  <c r="P62" i="30" s="1"/>
  <c r="M73" i="29"/>
  <c r="M98" i="28" s="1"/>
  <c r="N171" i="29"/>
  <c r="N152" i="29"/>
  <c r="O32" i="29"/>
  <c r="P68" i="29" s="1"/>
  <c r="K191" i="29"/>
  <c r="K193" i="29" s="1"/>
  <c r="K197" i="29"/>
  <c r="N164" i="30"/>
  <c r="O25" i="30"/>
  <c r="P61" i="30" s="1"/>
  <c r="N145" i="30"/>
  <c r="N169" i="30"/>
  <c r="O30" i="30"/>
  <c r="P66" i="30" s="1"/>
  <c r="N150" i="30"/>
  <c r="M157" i="29"/>
  <c r="N169" i="29"/>
  <c r="O30" i="29"/>
  <c r="P66" i="29" s="1"/>
  <c r="N150" i="29"/>
  <c r="M73" i="30"/>
  <c r="M99" i="28" s="1"/>
  <c r="L183" i="30"/>
  <c r="L185" i="30" s="1"/>
  <c r="L190" i="30"/>
  <c r="L192" i="30" s="1"/>
  <c r="N152" i="30"/>
  <c r="N171" i="30"/>
  <c r="O32" i="30"/>
  <c r="P68" i="30" s="1"/>
  <c r="M176" i="29"/>
  <c r="O25" i="29"/>
  <c r="P61" i="29" s="1"/>
  <c r="N164" i="29"/>
  <c r="N145" i="29"/>
  <c r="N143" i="30"/>
  <c r="N37" i="30"/>
  <c r="O23" i="30"/>
  <c r="P59" i="30" s="1"/>
  <c r="N162" i="30"/>
  <c r="O35" i="29"/>
  <c r="P71" i="29" s="1"/>
  <c r="N174" i="29"/>
  <c r="N155" i="29"/>
  <c r="O31" i="29"/>
  <c r="P67" i="29" s="1"/>
  <c r="N170" i="29"/>
  <c r="N151" i="29"/>
  <c r="N149" i="30"/>
  <c r="O29" i="30"/>
  <c r="P65" i="30" s="1"/>
  <c r="N168" i="30"/>
  <c r="N165" i="29"/>
  <c r="N146" i="29"/>
  <c r="O26" i="29"/>
  <c r="P62" i="29" s="1"/>
  <c r="N144" i="30"/>
  <c r="N163" i="30"/>
  <c r="O24" i="30"/>
  <c r="P60" i="30" s="1"/>
  <c r="N155" i="30"/>
  <c r="N174" i="30"/>
  <c r="O35" i="30"/>
  <c r="P71" i="30" s="1"/>
  <c r="M157" i="30"/>
  <c r="K191" i="30"/>
  <c r="K193" i="30" s="1"/>
  <c r="K197" i="30"/>
  <c r="L182" i="30"/>
  <c r="L178" i="30"/>
  <c r="L179" i="30" s="1"/>
  <c r="L189" i="30"/>
  <c r="N167" i="30"/>
  <c r="N148" i="30"/>
  <c r="O28" i="30"/>
  <c r="P64" i="30" s="1"/>
  <c r="L158" i="30"/>
  <c r="P23" i="31"/>
  <c r="Q59" i="31" s="1"/>
  <c r="O162" i="31"/>
  <c r="O143" i="31"/>
  <c r="O37" i="31"/>
  <c r="D36" i="47" s="1"/>
  <c r="M197" i="31"/>
  <c r="M191" i="31"/>
  <c r="M193" i="31" s="1"/>
  <c r="N73" i="10"/>
  <c r="N97" i="28" s="1"/>
  <c r="P21" i="2"/>
  <c r="Q51" i="2" s="1"/>
  <c r="O29" i="2"/>
  <c r="P59" i="2" s="1"/>
  <c r="N61" i="2"/>
  <c r="N96" i="28" s="1"/>
  <c r="P26" i="2"/>
  <c r="Q56" i="2" s="1"/>
  <c r="Q20" i="2"/>
  <c r="N31" i="2"/>
  <c r="P29" i="10"/>
  <c r="Q65" i="10" s="1"/>
  <c r="P31" i="10"/>
  <c r="Q67" i="10" s="1"/>
  <c r="P28" i="10"/>
  <c r="Q64" i="10" s="1"/>
  <c r="Q24" i="10"/>
  <c r="R60" i="10" s="1"/>
  <c r="Q30" i="10"/>
  <c r="R66" i="10" s="1"/>
  <c r="P27" i="10"/>
  <c r="Q63" i="10" s="1"/>
  <c r="P35" i="10"/>
  <c r="Q71" i="10" s="1"/>
  <c r="P25" i="10"/>
  <c r="Q61" i="10" s="1"/>
  <c r="P32" i="10"/>
  <c r="Q68" i="10" s="1"/>
  <c r="P34" i="10"/>
  <c r="Q70" i="10" s="1"/>
  <c r="P26" i="10"/>
  <c r="Q62" i="10" s="1"/>
  <c r="Q28" i="32"/>
  <c r="R58" i="32" s="1"/>
  <c r="Q24" i="32"/>
  <c r="R54" i="32" s="1"/>
  <c r="Q23" i="32"/>
  <c r="R53" i="32" s="1"/>
  <c r="Q26" i="32"/>
  <c r="R56" i="32" s="1"/>
  <c r="Q27" i="32"/>
  <c r="R57" i="32" s="1"/>
  <c r="U4" i="33" l="1"/>
  <c r="U4" i="32"/>
  <c r="U4" i="31"/>
  <c r="U4" i="30"/>
  <c r="U4" i="29"/>
  <c r="U4" i="43"/>
  <c r="U4" i="36"/>
  <c r="U4" i="10"/>
  <c r="U4" i="35"/>
  <c r="U4" i="34"/>
  <c r="U77" i="2"/>
  <c r="U65" i="2"/>
  <c r="U49" i="2"/>
  <c r="U34" i="2"/>
  <c r="U19" i="2"/>
  <c r="T188" i="30"/>
  <c r="T181" i="30"/>
  <c r="T22" i="30"/>
  <c r="T161" i="30"/>
  <c r="T142" i="30"/>
  <c r="T126" i="30"/>
  <c r="T109" i="30"/>
  <c r="T92" i="30"/>
  <c r="T77" i="30"/>
  <c r="T58" i="30"/>
  <c r="T40" i="30"/>
  <c r="W5" i="28"/>
  <c r="V4" i="2"/>
  <c r="V13" i="28"/>
  <c r="V21" i="28"/>
  <c r="V34" i="28" s="1"/>
  <c r="V59" i="28" s="1"/>
  <c r="T109" i="31"/>
  <c r="T92" i="31"/>
  <c r="T188" i="31"/>
  <c r="T181" i="31"/>
  <c r="T161" i="31"/>
  <c r="T142" i="31"/>
  <c r="T126" i="31"/>
  <c r="T77" i="31"/>
  <c r="T58" i="31"/>
  <c r="T40" i="31"/>
  <c r="T22" i="31"/>
  <c r="T77" i="32"/>
  <c r="T65" i="32"/>
  <c r="T49" i="32"/>
  <c r="T34" i="32"/>
  <c r="T19" i="32"/>
  <c r="T92" i="33"/>
  <c r="T22" i="33"/>
  <c r="T58" i="33"/>
  <c r="T77" i="33"/>
  <c r="T40" i="33"/>
  <c r="T92" i="36"/>
  <c r="T181" i="36"/>
  <c r="T22" i="36"/>
  <c r="T109" i="36"/>
  <c r="T188" i="36"/>
  <c r="T40" i="36"/>
  <c r="T126" i="36"/>
  <c r="T142" i="36"/>
  <c r="T58" i="36"/>
  <c r="T161" i="36"/>
  <c r="T77" i="36"/>
  <c r="T188" i="34"/>
  <c r="T77" i="34"/>
  <c r="T161" i="34"/>
  <c r="T40" i="34"/>
  <c r="T126" i="34"/>
  <c r="T92" i="34"/>
  <c r="T58" i="34"/>
  <c r="T181" i="34"/>
  <c r="T142" i="34"/>
  <c r="T22" i="34"/>
  <c r="T109" i="34"/>
  <c r="T22" i="43"/>
  <c r="T58" i="43"/>
  <c r="T89" i="43"/>
  <c r="T40" i="43"/>
  <c r="T76" i="43"/>
  <c r="T92" i="35"/>
  <c r="T126" i="35"/>
  <c r="T109" i="35"/>
  <c r="T161" i="35"/>
  <c r="T142" i="35"/>
  <c r="T188" i="35"/>
  <c r="T181" i="35"/>
  <c r="T77" i="35"/>
  <c r="T40" i="35"/>
  <c r="T22" i="35"/>
  <c r="T58" i="35"/>
  <c r="U67" i="28"/>
  <c r="U75" i="28" s="1"/>
  <c r="U87" i="28"/>
  <c r="U95" i="28" s="1"/>
  <c r="U103" i="28" s="1"/>
  <c r="T40" i="10"/>
  <c r="T22" i="10"/>
  <c r="T77" i="10"/>
  <c r="T58" i="10"/>
  <c r="T92" i="10"/>
  <c r="T67" i="28"/>
  <c r="T75" i="28" s="1"/>
  <c r="T87" i="28"/>
  <c r="T95" i="28" s="1"/>
  <c r="T103" i="28" s="1"/>
  <c r="T126" i="29"/>
  <c r="T142" i="29"/>
  <c r="T92" i="29"/>
  <c r="T77" i="29"/>
  <c r="T58" i="29"/>
  <c r="T40" i="29"/>
  <c r="T188" i="29"/>
  <c r="T22" i="29"/>
  <c r="T181" i="29"/>
  <c r="T161" i="29"/>
  <c r="T109" i="29"/>
  <c r="Y35" i="32"/>
  <c r="X46" i="32"/>
  <c r="Z36" i="2"/>
  <c r="Y46" i="2"/>
  <c r="O37" i="10"/>
  <c r="D33" i="47" s="1"/>
  <c r="P61" i="31"/>
  <c r="P73" i="31" s="1"/>
  <c r="P100" i="28" s="1"/>
  <c r="P25" i="31"/>
  <c r="O145" i="31"/>
  <c r="O157" i="31" s="1"/>
  <c r="O182" i="31" s="1"/>
  <c r="O164" i="31"/>
  <c r="O176" i="31" s="1"/>
  <c r="O190" i="31" s="1"/>
  <c r="O192" i="31" s="1"/>
  <c r="Q25" i="32"/>
  <c r="R55" i="32" s="1"/>
  <c r="R50" i="2"/>
  <c r="M196" i="31"/>
  <c r="L194" i="31"/>
  <c r="P25" i="2"/>
  <c r="Q55" i="2" s="1"/>
  <c r="P52" i="32"/>
  <c r="P22" i="32"/>
  <c r="P31" i="32" s="1"/>
  <c r="P24" i="2"/>
  <c r="Q54" i="2" s="1"/>
  <c r="P69" i="10"/>
  <c r="P33" i="10"/>
  <c r="P28" i="2"/>
  <c r="Q58" i="2" s="1"/>
  <c r="P23" i="2"/>
  <c r="Q53" i="2" s="1"/>
  <c r="P27" i="2"/>
  <c r="Q57" i="2" s="1"/>
  <c r="N88" i="28"/>
  <c r="N74" i="31"/>
  <c r="N18" i="28" s="1"/>
  <c r="M18" i="28"/>
  <c r="M101" i="28"/>
  <c r="R20" i="32"/>
  <c r="S50" i="32" s="1"/>
  <c r="N62" i="32"/>
  <c r="N22" i="28" s="1"/>
  <c r="M22" i="28"/>
  <c r="M184" i="31"/>
  <c r="M186" i="31" s="1"/>
  <c r="M194" i="31" s="1"/>
  <c r="P59" i="10"/>
  <c r="P23" i="10"/>
  <c r="N178" i="31"/>
  <c r="N179" i="31" s="1"/>
  <c r="N182" i="31"/>
  <c r="N196" i="31" s="1"/>
  <c r="N177" i="31"/>
  <c r="R31" i="31"/>
  <c r="R67" i="31"/>
  <c r="Q151" i="31"/>
  <c r="Q170" i="31"/>
  <c r="Q33" i="31"/>
  <c r="Q69" i="31"/>
  <c r="P153" i="31"/>
  <c r="P172" i="31"/>
  <c r="Q64" i="31"/>
  <c r="Q28" i="31"/>
  <c r="P148" i="31"/>
  <c r="P167" i="31"/>
  <c r="Q30" i="31"/>
  <c r="Q66" i="31"/>
  <c r="P150" i="31"/>
  <c r="P169" i="31"/>
  <c r="Q68" i="31"/>
  <c r="Q32" i="31"/>
  <c r="P171" i="31"/>
  <c r="P152" i="31"/>
  <c r="Q70" i="31"/>
  <c r="P173" i="31"/>
  <c r="P154" i="31"/>
  <c r="Q34" i="31"/>
  <c r="P52" i="2"/>
  <c r="P22" i="2"/>
  <c r="Q35" i="31"/>
  <c r="Q71" i="31"/>
  <c r="P155" i="31"/>
  <c r="P174" i="31"/>
  <c r="N158" i="31"/>
  <c r="Q60" i="31"/>
  <c r="P163" i="31"/>
  <c r="P144" i="31"/>
  <c r="Q24" i="31"/>
  <c r="Q27" i="31"/>
  <c r="Q63" i="31"/>
  <c r="P147" i="31"/>
  <c r="P166" i="31"/>
  <c r="Q29" i="31"/>
  <c r="Q65" i="31"/>
  <c r="P149" i="31"/>
  <c r="P168" i="31"/>
  <c r="N190" i="31"/>
  <c r="N192" i="31" s="1"/>
  <c r="Q26" i="31"/>
  <c r="Q62" i="31"/>
  <c r="P165" i="31"/>
  <c r="P146" i="31"/>
  <c r="M62" i="2"/>
  <c r="L14" i="28"/>
  <c r="O61" i="32"/>
  <c r="O104" i="28" s="1"/>
  <c r="K6" i="28"/>
  <c r="K19" i="28"/>
  <c r="Y41" i="33"/>
  <c r="X55" i="33"/>
  <c r="N74" i="10"/>
  <c r="N15" i="28" s="1"/>
  <c r="Q29" i="32"/>
  <c r="R59" i="32" s="1"/>
  <c r="Q21" i="32"/>
  <c r="R51" i="32" s="1"/>
  <c r="AA41" i="10"/>
  <c r="Z55" i="10"/>
  <c r="M74" i="30"/>
  <c r="M17" i="28" s="1"/>
  <c r="M74" i="29"/>
  <c r="M16" i="28" s="1"/>
  <c r="X41" i="34"/>
  <c r="W55" i="34"/>
  <c r="M158" i="29"/>
  <c r="K194" i="29"/>
  <c r="P35" i="30"/>
  <c r="Q71" i="30" s="1"/>
  <c r="O155" i="30"/>
  <c r="O174" i="30"/>
  <c r="O162" i="30"/>
  <c r="O143" i="30"/>
  <c r="O37" i="30"/>
  <c r="D35" i="47" s="1"/>
  <c r="P23" i="30"/>
  <c r="Q59" i="30" s="1"/>
  <c r="O169" i="30"/>
  <c r="O150" i="30"/>
  <c r="P30" i="30"/>
  <c r="Q66" i="30" s="1"/>
  <c r="O165" i="30"/>
  <c r="O146" i="30"/>
  <c r="P26" i="30"/>
  <c r="Q62" i="30" s="1"/>
  <c r="P28" i="30"/>
  <c r="Q64" i="30" s="1"/>
  <c r="O167" i="30"/>
  <c r="O148" i="30"/>
  <c r="O145" i="29"/>
  <c r="O164" i="29"/>
  <c r="P25" i="29"/>
  <c r="Q61" i="29" s="1"/>
  <c r="P32" i="29"/>
  <c r="Q68" i="29" s="1"/>
  <c r="O152" i="29"/>
  <c r="O171" i="29"/>
  <c r="O149" i="29"/>
  <c r="O168" i="29"/>
  <c r="P29" i="29"/>
  <c r="Q65" i="29" s="1"/>
  <c r="O147" i="29"/>
  <c r="P27" i="29"/>
  <c r="Q63" i="29" s="1"/>
  <c r="O166" i="29"/>
  <c r="O165" i="29"/>
  <c r="P26" i="29"/>
  <c r="Q62" i="29" s="1"/>
  <c r="O146" i="29"/>
  <c r="O174" i="29"/>
  <c r="P35" i="29"/>
  <c r="Q71" i="29" s="1"/>
  <c r="O155" i="29"/>
  <c r="N73" i="30"/>
  <c r="N99" i="28" s="1"/>
  <c r="M177" i="29"/>
  <c r="M183" i="29"/>
  <c r="M185" i="29" s="1"/>
  <c r="M190" i="29"/>
  <c r="M192" i="29" s="1"/>
  <c r="P27" i="30"/>
  <c r="Q63" i="30" s="1"/>
  <c r="O147" i="30"/>
  <c r="O166" i="30"/>
  <c r="N157" i="29"/>
  <c r="N157" i="30"/>
  <c r="O171" i="30"/>
  <c r="O152" i="30"/>
  <c r="P32" i="30"/>
  <c r="Q68" i="30" s="1"/>
  <c r="O169" i="29"/>
  <c r="P30" i="29"/>
  <c r="Q66" i="29" s="1"/>
  <c r="O150" i="29"/>
  <c r="O148" i="29"/>
  <c r="P28" i="29"/>
  <c r="Q64" i="29" s="1"/>
  <c r="O167" i="29"/>
  <c r="O154" i="29"/>
  <c r="P34" i="29"/>
  <c r="Q70" i="29" s="1"/>
  <c r="O173" i="29"/>
  <c r="P25" i="30"/>
  <c r="Q61" i="30" s="1"/>
  <c r="O164" i="30"/>
  <c r="O145" i="30"/>
  <c r="M183" i="30"/>
  <c r="M185" i="30" s="1"/>
  <c r="M190" i="30"/>
  <c r="M192" i="30" s="1"/>
  <c r="L191" i="29"/>
  <c r="L193" i="29" s="1"/>
  <c r="L197" i="29"/>
  <c r="O37" i="29"/>
  <c r="D34" i="47" s="1"/>
  <c r="O162" i="29"/>
  <c r="O143" i="29"/>
  <c r="P23" i="29"/>
  <c r="Q59" i="29" s="1"/>
  <c r="L191" i="30"/>
  <c r="L193" i="30" s="1"/>
  <c r="L197" i="30"/>
  <c r="P24" i="29"/>
  <c r="Q60" i="29" s="1"/>
  <c r="O163" i="29"/>
  <c r="O144" i="29"/>
  <c r="O151" i="30"/>
  <c r="P31" i="30"/>
  <c r="Q67" i="30" s="1"/>
  <c r="O170" i="30"/>
  <c r="L184" i="29"/>
  <c r="L186" i="29" s="1"/>
  <c r="L196" i="29"/>
  <c r="N176" i="29"/>
  <c r="P34" i="30"/>
  <c r="Q70" i="30" s="1"/>
  <c r="O173" i="30"/>
  <c r="O154" i="30"/>
  <c r="M158" i="30"/>
  <c r="O163" i="30"/>
  <c r="O144" i="30"/>
  <c r="P24" i="30"/>
  <c r="Q60" i="30" s="1"/>
  <c r="O170" i="29"/>
  <c r="O151" i="29"/>
  <c r="P31" i="29"/>
  <c r="Q67" i="29" s="1"/>
  <c r="M182" i="29"/>
  <c r="M189" i="29"/>
  <c r="M178" i="29"/>
  <c r="M179" i="29" s="1"/>
  <c r="K198" i="29"/>
  <c r="K200" i="29" s="1"/>
  <c r="P33" i="30"/>
  <c r="Q69" i="30" s="1"/>
  <c r="O172" i="30"/>
  <c r="O153" i="30"/>
  <c r="N73" i="29"/>
  <c r="N98" i="28" s="1"/>
  <c r="K198" i="30"/>
  <c r="K200" i="30" s="1"/>
  <c r="L184" i="30"/>
  <c r="L186" i="30" s="1"/>
  <c r="L196" i="30"/>
  <c r="M189" i="30"/>
  <c r="M182" i="30"/>
  <c r="M178" i="30"/>
  <c r="M179" i="30" s="1"/>
  <c r="P29" i="30"/>
  <c r="Q65" i="30" s="1"/>
  <c r="O168" i="30"/>
  <c r="O149" i="30"/>
  <c r="N176" i="30"/>
  <c r="O172" i="29"/>
  <c r="O153" i="29"/>
  <c r="P33" i="29"/>
  <c r="Q69" i="29" s="1"/>
  <c r="K194" i="30"/>
  <c r="M177" i="30"/>
  <c r="M198" i="31"/>
  <c r="M200" i="31" s="1"/>
  <c r="Q23" i="31"/>
  <c r="R59" i="31" s="1"/>
  <c r="P162" i="31"/>
  <c r="P143" i="31"/>
  <c r="P37" i="31"/>
  <c r="N191" i="31"/>
  <c r="R25" i="32"/>
  <c r="S55" i="32" s="1"/>
  <c r="O61" i="2"/>
  <c r="O96" i="28" s="1"/>
  <c r="P29" i="2"/>
  <c r="Q59" i="2" s="1"/>
  <c r="R20" i="2"/>
  <c r="Q26" i="2"/>
  <c r="R56" i="2" s="1"/>
  <c r="Q21" i="2"/>
  <c r="R51" i="2" s="1"/>
  <c r="O31" i="2"/>
  <c r="D32" i="47" s="1"/>
  <c r="Q35" i="10"/>
  <c r="R71" i="10" s="1"/>
  <c r="Q25" i="10"/>
  <c r="R61" i="10" s="1"/>
  <c r="Q27" i="10"/>
  <c r="R63" i="10" s="1"/>
  <c r="Q28" i="10"/>
  <c r="R64" i="10" s="1"/>
  <c r="O73" i="10"/>
  <c r="O97" i="28" s="1"/>
  <c r="Q32" i="10"/>
  <c r="R68" i="10" s="1"/>
  <c r="R30" i="10"/>
  <c r="S66" i="10" s="1"/>
  <c r="Q31" i="10"/>
  <c r="R67" i="10" s="1"/>
  <c r="Q34" i="10"/>
  <c r="R70" i="10" s="1"/>
  <c r="Q26" i="10"/>
  <c r="R62" i="10" s="1"/>
  <c r="R24" i="10"/>
  <c r="S60" i="10" s="1"/>
  <c r="Q29" i="10"/>
  <c r="R65" i="10" s="1"/>
  <c r="R24" i="32"/>
  <c r="S54" i="32" s="1"/>
  <c r="R26" i="32"/>
  <c r="S56" i="32" s="1"/>
  <c r="R28" i="32"/>
  <c r="S58" i="32" s="1"/>
  <c r="R23" i="32"/>
  <c r="S53" i="32" s="1"/>
  <c r="R27" i="32"/>
  <c r="S57" i="32" s="1"/>
  <c r="U40" i="10" l="1"/>
  <c r="U77" i="10"/>
  <c r="U92" i="10"/>
  <c r="U58" i="10"/>
  <c r="U22" i="10"/>
  <c r="U22" i="36"/>
  <c r="U142" i="36"/>
  <c r="U77" i="36"/>
  <c r="U58" i="36"/>
  <c r="U92" i="36"/>
  <c r="U126" i="36"/>
  <c r="U161" i="36"/>
  <c r="U188" i="36"/>
  <c r="U40" i="36"/>
  <c r="U109" i="36"/>
  <c r="U181" i="36"/>
  <c r="V87" i="28"/>
  <c r="V95" i="28" s="1"/>
  <c r="V103" i="28" s="1"/>
  <c r="V67" i="28"/>
  <c r="V75" i="28" s="1"/>
  <c r="U58" i="43"/>
  <c r="U89" i="43"/>
  <c r="U40" i="43"/>
  <c r="U76" i="43"/>
  <c r="U22" i="43"/>
  <c r="U126" i="29"/>
  <c r="U92" i="29"/>
  <c r="U77" i="29"/>
  <c r="U58" i="29"/>
  <c r="U40" i="29"/>
  <c r="U188" i="29"/>
  <c r="U22" i="29"/>
  <c r="U181" i="29"/>
  <c r="U161" i="29"/>
  <c r="U142" i="29"/>
  <c r="U109" i="29"/>
  <c r="V4" i="32"/>
  <c r="V4" i="31"/>
  <c r="V4" i="30"/>
  <c r="V4" i="29"/>
  <c r="V4" i="43"/>
  <c r="V4" i="36"/>
  <c r="V4" i="35"/>
  <c r="V4" i="34"/>
  <c r="V4" i="33"/>
  <c r="V4" i="10"/>
  <c r="V77" i="2"/>
  <c r="V65" i="2"/>
  <c r="V49" i="2"/>
  <c r="V34" i="2"/>
  <c r="V19" i="2"/>
  <c r="U161" i="30"/>
  <c r="U142" i="30"/>
  <c r="U126" i="30"/>
  <c r="U109" i="30"/>
  <c r="U22" i="30"/>
  <c r="U92" i="30"/>
  <c r="U77" i="30"/>
  <c r="U58" i="30"/>
  <c r="U40" i="30"/>
  <c r="U188" i="30"/>
  <c r="U181" i="30"/>
  <c r="X5" i="28"/>
  <c r="W4" i="2"/>
  <c r="W13" i="28"/>
  <c r="W21" i="28"/>
  <c r="W34" i="28" s="1"/>
  <c r="W59" i="28" s="1"/>
  <c r="U92" i="31"/>
  <c r="U188" i="31"/>
  <c r="U181" i="31"/>
  <c r="U161" i="31"/>
  <c r="U142" i="31"/>
  <c r="U126" i="31"/>
  <c r="U109" i="31"/>
  <c r="U77" i="31"/>
  <c r="U58" i="31"/>
  <c r="U40" i="31"/>
  <c r="U22" i="31"/>
  <c r="U161" i="34"/>
  <c r="U40" i="34"/>
  <c r="U126" i="34"/>
  <c r="U92" i="34"/>
  <c r="U58" i="34"/>
  <c r="U181" i="34"/>
  <c r="U142" i="34"/>
  <c r="U22" i="34"/>
  <c r="U109" i="34"/>
  <c r="U188" i="34"/>
  <c r="U77" i="34"/>
  <c r="U65" i="32"/>
  <c r="U49" i="32"/>
  <c r="U34" i="32"/>
  <c r="U19" i="32"/>
  <c r="U77" i="32"/>
  <c r="U126" i="35"/>
  <c r="U109" i="35"/>
  <c r="U161" i="35"/>
  <c r="U142" i="35"/>
  <c r="U188" i="35"/>
  <c r="U181" i="35"/>
  <c r="U92" i="35"/>
  <c r="U22" i="35"/>
  <c r="U58" i="35"/>
  <c r="U77" i="35"/>
  <c r="U40" i="35"/>
  <c r="U40" i="33"/>
  <c r="U58" i="33"/>
  <c r="U77" i="33"/>
  <c r="U92" i="33"/>
  <c r="U22" i="33"/>
  <c r="Z35" i="32"/>
  <c r="Y46" i="32"/>
  <c r="AA36" i="2"/>
  <c r="AA46" i="2" s="1"/>
  <c r="Z46" i="2"/>
  <c r="Q24" i="2"/>
  <c r="R54" i="2" s="1"/>
  <c r="P37" i="10"/>
  <c r="Q61" i="31"/>
  <c r="Q25" i="31"/>
  <c r="P145" i="31"/>
  <c r="P157" i="31" s="1"/>
  <c r="P182" i="31" s="1"/>
  <c r="P164" i="31"/>
  <c r="P176" i="31" s="1"/>
  <c r="P190" i="31" s="1"/>
  <c r="P192" i="31" s="1"/>
  <c r="Q25" i="2"/>
  <c r="R55" i="2" s="1"/>
  <c r="S50" i="2"/>
  <c r="O88" i="28"/>
  <c r="Q52" i="32"/>
  <c r="Q22" i="32"/>
  <c r="Q31" i="32" s="1"/>
  <c r="Q69" i="10"/>
  <c r="Q33" i="10"/>
  <c r="Q28" i="2"/>
  <c r="R58" i="2" s="1"/>
  <c r="Q23" i="2"/>
  <c r="R53" i="2" s="1"/>
  <c r="S20" i="32"/>
  <c r="T50" i="32" s="1"/>
  <c r="Q27" i="2"/>
  <c r="R57" i="2" s="1"/>
  <c r="O74" i="31"/>
  <c r="O189" i="31"/>
  <c r="O191" i="31" s="1"/>
  <c r="O193" i="31" s="1"/>
  <c r="O158" i="31"/>
  <c r="N197" i="31"/>
  <c r="N198" i="31" s="1"/>
  <c r="N200" i="31" s="1"/>
  <c r="N101" i="28"/>
  <c r="O183" i="31"/>
  <c r="O185" i="31" s="1"/>
  <c r="N193" i="31"/>
  <c r="O62" i="32"/>
  <c r="O22" i="28" s="1"/>
  <c r="N62" i="2"/>
  <c r="M14" i="28"/>
  <c r="N184" i="31"/>
  <c r="N186" i="31" s="1"/>
  <c r="Q59" i="10"/>
  <c r="Q23" i="10"/>
  <c r="R27" i="31"/>
  <c r="R63" i="31"/>
  <c r="Q166" i="31"/>
  <c r="Q147" i="31"/>
  <c r="R29" i="31"/>
  <c r="R65" i="31"/>
  <c r="Q168" i="31"/>
  <c r="Q149" i="31"/>
  <c r="R35" i="31"/>
  <c r="R71" i="31"/>
  <c r="Q174" i="31"/>
  <c r="Q155" i="31"/>
  <c r="Q52" i="2"/>
  <c r="Q22" i="2"/>
  <c r="R68" i="31"/>
  <c r="Q171" i="31"/>
  <c r="Q152" i="31"/>
  <c r="R32" i="31"/>
  <c r="R66" i="31"/>
  <c r="Q169" i="31"/>
  <c r="Q150" i="31"/>
  <c r="R30" i="31"/>
  <c r="O177" i="31"/>
  <c r="R26" i="31"/>
  <c r="R62" i="31"/>
  <c r="Q146" i="31"/>
  <c r="Q165" i="31"/>
  <c r="S31" i="31"/>
  <c r="S67" i="31"/>
  <c r="R170" i="31"/>
  <c r="R151" i="31"/>
  <c r="R70" i="31"/>
  <c r="Q173" i="31"/>
  <c r="Q154" i="31"/>
  <c r="R34" i="31"/>
  <c r="R60" i="31"/>
  <c r="Q163" i="31"/>
  <c r="R24" i="31"/>
  <c r="Q144" i="31"/>
  <c r="R64" i="31"/>
  <c r="R28" i="31"/>
  <c r="Q148" i="31"/>
  <c r="Q167" i="31"/>
  <c r="O178" i="31"/>
  <c r="O179" i="31" s="1"/>
  <c r="R33" i="31"/>
  <c r="R69" i="31"/>
  <c r="Q172" i="31"/>
  <c r="Q153" i="31"/>
  <c r="N74" i="30"/>
  <c r="N17" i="28" s="1"/>
  <c r="L6" i="28"/>
  <c r="L19" i="28"/>
  <c r="P61" i="32"/>
  <c r="P104" i="28" s="1"/>
  <c r="Z41" i="33"/>
  <c r="Y55" i="33"/>
  <c r="O74" i="10"/>
  <c r="O15" i="28" s="1"/>
  <c r="R21" i="32"/>
  <c r="S51" i="32" s="1"/>
  <c r="R29" i="32"/>
  <c r="S59" i="32" s="1"/>
  <c r="AA55" i="10"/>
  <c r="N74" i="29"/>
  <c r="N16" i="28" s="1"/>
  <c r="N158" i="29"/>
  <c r="Y41" i="34"/>
  <c r="X55" i="34"/>
  <c r="N158" i="30"/>
  <c r="N177" i="30"/>
  <c r="L194" i="29"/>
  <c r="N177" i="29"/>
  <c r="M196" i="30"/>
  <c r="M184" i="30"/>
  <c r="M186" i="30" s="1"/>
  <c r="O73" i="30"/>
  <c r="O99" i="28" s="1"/>
  <c r="M197" i="30"/>
  <c r="M191" i="30"/>
  <c r="M193" i="30" s="1"/>
  <c r="N183" i="29"/>
  <c r="N185" i="29" s="1"/>
  <c r="N190" i="29"/>
  <c r="N192" i="29" s="1"/>
  <c r="L194" i="30"/>
  <c r="Q28" i="29"/>
  <c r="R64" i="29" s="1"/>
  <c r="P167" i="29"/>
  <c r="P148" i="29"/>
  <c r="N189" i="29"/>
  <c r="N178" i="29"/>
  <c r="N179" i="29" s="1"/>
  <c r="N182" i="29"/>
  <c r="O157" i="30"/>
  <c r="N183" i="30"/>
  <c r="N185" i="30" s="1"/>
  <c r="N190" i="30"/>
  <c r="N192" i="30" s="1"/>
  <c r="L198" i="30"/>
  <c r="L200" i="30" s="1"/>
  <c r="M191" i="29"/>
  <c r="M193" i="29" s="1"/>
  <c r="M197" i="29"/>
  <c r="L198" i="29"/>
  <c r="L200" i="29" s="1"/>
  <c r="P143" i="29"/>
  <c r="Q23" i="29"/>
  <c r="R59" i="29" s="1"/>
  <c r="P37" i="29"/>
  <c r="P162" i="29"/>
  <c r="Q32" i="29"/>
  <c r="R68" i="29" s="1"/>
  <c r="P152" i="29"/>
  <c r="P171" i="29"/>
  <c r="P150" i="30"/>
  <c r="P169" i="30"/>
  <c r="Q30" i="30"/>
  <c r="R66" i="30" s="1"/>
  <c r="O176" i="30"/>
  <c r="M196" i="29"/>
  <c r="M184" i="29"/>
  <c r="M186" i="29" s="1"/>
  <c r="O157" i="29"/>
  <c r="P168" i="29"/>
  <c r="Q29" i="29"/>
  <c r="R65" i="29" s="1"/>
  <c r="P149" i="29"/>
  <c r="P145" i="29"/>
  <c r="P164" i="29"/>
  <c r="Q25" i="29"/>
  <c r="R61" i="29" s="1"/>
  <c r="P37" i="30"/>
  <c r="P148" i="30"/>
  <c r="Q28" i="30"/>
  <c r="R64" i="30" s="1"/>
  <c r="P167" i="30"/>
  <c r="P172" i="30"/>
  <c r="P153" i="30"/>
  <c r="Q33" i="30"/>
  <c r="R69" i="30" s="1"/>
  <c r="P151" i="29"/>
  <c r="P170" i="29"/>
  <c r="Q31" i="29"/>
  <c r="R67" i="29" s="1"/>
  <c r="O176" i="29"/>
  <c r="N182" i="30"/>
  <c r="N189" i="30"/>
  <c r="N178" i="30"/>
  <c r="N179" i="30" s="1"/>
  <c r="P166" i="30"/>
  <c r="Q27" i="30"/>
  <c r="R63" i="30" s="1"/>
  <c r="P147" i="30"/>
  <c r="P155" i="29"/>
  <c r="P174" i="29"/>
  <c r="Q35" i="29"/>
  <c r="R71" i="29" s="1"/>
  <c r="Q32" i="30"/>
  <c r="R68" i="30" s="1"/>
  <c r="P171" i="30"/>
  <c r="P152" i="30"/>
  <c r="P149" i="30"/>
  <c r="Q29" i="30"/>
  <c r="R65" i="30" s="1"/>
  <c r="P168" i="30"/>
  <c r="P170" i="30"/>
  <c r="P151" i="30"/>
  <c r="Q31" i="30"/>
  <c r="R67" i="30" s="1"/>
  <c r="P163" i="29"/>
  <c r="P144" i="29"/>
  <c r="Q24" i="29"/>
  <c r="R60" i="29" s="1"/>
  <c r="P154" i="29"/>
  <c r="P173" i="29"/>
  <c r="Q34" i="29"/>
  <c r="R70" i="29" s="1"/>
  <c r="P150" i="29"/>
  <c r="Q30" i="29"/>
  <c r="R66" i="29" s="1"/>
  <c r="P169" i="29"/>
  <c r="O73" i="29"/>
  <c r="O98" i="28" s="1"/>
  <c r="P145" i="30"/>
  <c r="Q25" i="30"/>
  <c r="R61" i="30" s="1"/>
  <c r="P164" i="30"/>
  <c r="P147" i="29"/>
  <c r="P166" i="29"/>
  <c r="Q27" i="29"/>
  <c r="R63" i="29" s="1"/>
  <c r="P143" i="30"/>
  <c r="Q23" i="30"/>
  <c r="R59" i="30" s="1"/>
  <c r="P162" i="30"/>
  <c r="P174" i="30"/>
  <c r="P155" i="30"/>
  <c r="Q35" i="30"/>
  <c r="R71" i="30" s="1"/>
  <c r="P163" i="30"/>
  <c r="P144" i="30"/>
  <c r="Q24" i="30"/>
  <c r="R60" i="30" s="1"/>
  <c r="P172" i="29"/>
  <c r="P153" i="29"/>
  <c r="Q33" i="29"/>
  <c r="R69" i="29" s="1"/>
  <c r="P173" i="30"/>
  <c r="Q34" i="30"/>
  <c r="R70" i="30" s="1"/>
  <c r="P154" i="30"/>
  <c r="P165" i="29"/>
  <c r="P146" i="29"/>
  <c r="Q26" i="29"/>
  <c r="R62" i="29" s="1"/>
  <c r="Q26" i="30"/>
  <c r="R62" i="30" s="1"/>
  <c r="P146" i="30"/>
  <c r="P165" i="30"/>
  <c r="R23" i="31"/>
  <c r="S59" i="31" s="1"/>
  <c r="Q162" i="31"/>
  <c r="Q143" i="31"/>
  <c r="Q73" i="31"/>
  <c r="Q100" i="28" s="1"/>
  <c r="Q37" i="31"/>
  <c r="O184" i="31"/>
  <c r="S25" i="32"/>
  <c r="T55" i="32" s="1"/>
  <c r="S20" i="2"/>
  <c r="R26" i="2"/>
  <c r="S56" i="2" s="1"/>
  <c r="P61" i="2"/>
  <c r="P96" i="28" s="1"/>
  <c r="Q29" i="2"/>
  <c r="R59" i="2" s="1"/>
  <c r="P31" i="2"/>
  <c r="R21" i="2"/>
  <c r="S51" i="2" s="1"/>
  <c r="R26" i="10"/>
  <c r="S62" i="10" s="1"/>
  <c r="P73" i="10"/>
  <c r="P97" i="28" s="1"/>
  <c r="R25" i="10"/>
  <c r="S61" i="10" s="1"/>
  <c r="R34" i="10"/>
  <c r="S70" i="10" s="1"/>
  <c r="S30" i="10"/>
  <c r="T66" i="10" s="1"/>
  <c r="R29" i="10"/>
  <c r="S65" i="10" s="1"/>
  <c r="R32" i="10"/>
  <c r="S68" i="10" s="1"/>
  <c r="R31" i="10"/>
  <c r="S67" i="10" s="1"/>
  <c r="R28" i="10"/>
  <c r="S64" i="10" s="1"/>
  <c r="R35" i="10"/>
  <c r="S71" i="10" s="1"/>
  <c r="S24" i="10"/>
  <c r="T60" i="10" s="1"/>
  <c r="R27" i="10"/>
  <c r="S63" i="10" s="1"/>
  <c r="S26" i="32"/>
  <c r="T56" i="32" s="1"/>
  <c r="S28" i="32"/>
  <c r="T58" i="32" s="1"/>
  <c r="S23" i="32"/>
  <c r="T53" i="32" s="1"/>
  <c r="S27" i="32"/>
  <c r="T57" i="32" s="1"/>
  <c r="S24" i="32"/>
  <c r="T54" i="32" s="1"/>
  <c r="R24" i="2" l="1"/>
  <c r="S54" i="2" s="1"/>
  <c r="W67" i="28"/>
  <c r="W75" i="28" s="1"/>
  <c r="W87" i="28"/>
  <c r="W95" i="28" s="1"/>
  <c r="W103" i="28" s="1"/>
  <c r="V22" i="36"/>
  <c r="V181" i="36"/>
  <c r="V109" i="36"/>
  <c r="V188" i="36"/>
  <c r="V40" i="36"/>
  <c r="V142" i="36"/>
  <c r="V126" i="36"/>
  <c r="V77" i="36"/>
  <c r="V58" i="36"/>
  <c r="V161" i="36"/>
  <c r="V92" i="36"/>
  <c r="V89" i="43"/>
  <c r="V40" i="43"/>
  <c r="V76" i="43"/>
  <c r="V22" i="43"/>
  <c r="V58" i="43"/>
  <c r="W4" i="31"/>
  <c r="W4" i="10"/>
  <c r="W4" i="30"/>
  <c r="W4" i="29"/>
  <c r="W4" i="43"/>
  <c r="W4" i="36"/>
  <c r="W4" i="35"/>
  <c r="W4" i="34"/>
  <c r="W4" i="33"/>
  <c r="W4" i="32"/>
  <c r="W77" i="2"/>
  <c r="W65" i="2"/>
  <c r="W49" i="2"/>
  <c r="W34" i="2"/>
  <c r="W19" i="2"/>
  <c r="V126" i="29"/>
  <c r="V77" i="29"/>
  <c r="V58" i="29"/>
  <c r="V40" i="29"/>
  <c r="V188" i="29"/>
  <c r="V22" i="29"/>
  <c r="V181" i="29"/>
  <c r="V161" i="29"/>
  <c r="V142" i="29"/>
  <c r="V92" i="29"/>
  <c r="V109" i="29"/>
  <c r="Y5" i="28"/>
  <c r="X4" i="2"/>
  <c r="X13" i="28"/>
  <c r="X21" i="28"/>
  <c r="X34" i="28" s="1"/>
  <c r="X59" i="28" s="1"/>
  <c r="V126" i="30"/>
  <c r="V109" i="30"/>
  <c r="V92" i="30"/>
  <c r="V77" i="30"/>
  <c r="V58" i="30"/>
  <c r="V40" i="30"/>
  <c r="V22" i="30"/>
  <c r="V188" i="30"/>
  <c r="V181" i="30"/>
  <c r="V161" i="30"/>
  <c r="V142" i="30"/>
  <c r="V40" i="10"/>
  <c r="V77" i="10"/>
  <c r="V22" i="10"/>
  <c r="V58" i="10"/>
  <c r="V92" i="10"/>
  <c r="V188" i="31"/>
  <c r="V181" i="31"/>
  <c r="V161" i="31"/>
  <c r="V142" i="31"/>
  <c r="V126" i="31"/>
  <c r="V109" i="31"/>
  <c r="V92" i="31"/>
  <c r="V77" i="31"/>
  <c r="V58" i="31"/>
  <c r="V40" i="31"/>
  <c r="V22" i="31"/>
  <c r="V58" i="33"/>
  <c r="V77" i="33"/>
  <c r="V92" i="33"/>
  <c r="V22" i="33"/>
  <c r="V40" i="33"/>
  <c r="V34" i="32"/>
  <c r="V19" i="32"/>
  <c r="V77" i="32"/>
  <c r="V65" i="32"/>
  <c r="V49" i="32"/>
  <c r="V126" i="34"/>
  <c r="V92" i="34"/>
  <c r="V58" i="34"/>
  <c r="V181" i="34"/>
  <c r="V142" i="34"/>
  <c r="V22" i="34"/>
  <c r="V109" i="34"/>
  <c r="V188" i="34"/>
  <c r="V77" i="34"/>
  <c r="V161" i="34"/>
  <c r="V40" i="34"/>
  <c r="V161" i="35"/>
  <c r="V142" i="35"/>
  <c r="V188" i="35"/>
  <c r="V181" i="35"/>
  <c r="V92" i="35"/>
  <c r="V126" i="35"/>
  <c r="V109" i="35"/>
  <c r="V58" i="35"/>
  <c r="V77" i="35"/>
  <c r="V40" i="35"/>
  <c r="V22" i="35"/>
  <c r="AA35" i="32"/>
  <c r="AA46" i="32" s="1"/>
  <c r="Z46" i="32"/>
  <c r="R25" i="2"/>
  <c r="S55" i="2" s="1"/>
  <c r="O101" i="28"/>
  <c r="R61" i="31"/>
  <c r="R25" i="31"/>
  <c r="Q145" i="31"/>
  <c r="Q157" i="31" s="1"/>
  <c r="Q164" i="31"/>
  <c r="P74" i="31"/>
  <c r="P18" i="28" s="1"/>
  <c r="O18" i="28"/>
  <c r="P88" i="28"/>
  <c r="T50" i="2"/>
  <c r="R52" i="32"/>
  <c r="R22" i="32"/>
  <c r="R31" i="32" s="1"/>
  <c r="Q37" i="10"/>
  <c r="R28" i="2"/>
  <c r="S58" i="2" s="1"/>
  <c r="R69" i="10"/>
  <c r="R33" i="10"/>
  <c r="O197" i="31"/>
  <c r="T20" i="32"/>
  <c r="U50" i="32" s="1"/>
  <c r="R23" i="2"/>
  <c r="S53" i="2" s="1"/>
  <c r="R27" i="2"/>
  <c r="S57" i="2" s="1"/>
  <c r="P183" i="31"/>
  <c r="P185" i="31" s="1"/>
  <c r="P62" i="32"/>
  <c r="P22" i="28" s="1"/>
  <c r="O196" i="31"/>
  <c r="O186" i="31"/>
  <c r="O194" i="31" s="1"/>
  <c r="N194" i="31"/>
  <c r="O62" i="2"/>
  <c r="N14" i="28"/>
  <c r="P177" i="31"/>
  <c r="P158" i="31"/>
  <c r="P189" i="31"/>
  <c r="P197" i="31" s="1"/>
  <c r="P178" i="31"/>
  <c r="P179" i="31" s="1"/>
  <c r="M6" i="28"/>
  <c r="M19" i="28"/>
  <c r="Q176" i="31"/>
  <c r="Q183" i="31" s="1"/>
  <c r="Q185" i="31" s="1"/>
  <c r="R59" i="10"/>
  <c r="R23" i="10"/>
  <c r="S33" i="31"/>
  <c r="S69" i="31"/>
  <c r="R172" i="31"/>
  <c r="R153" i="31"/>
  <c r="R52" i="2"/>
  <c r="R22" i="2"/>
  <c r="S27" i="31"/>
  <c r="S63" i="31"/>
  <c r="R147" i="31"/>
  <c r="R166" i="31"/>
  <c r="S62" i="31"/>
  <c r="R146" i="31"/>
  <c r="R165" i="31"/>
  <c r="S26" i="31"/>
  <c r="S35" i="31"/>
  <c r="S71" i="31"/>
  <c r="R155" i="31"/>
  <c r="R174" i="31"/>
  <c r="S29" i="31"/>
  <c r="S65" i="31"/>
  <c r="R149" i="31"/>
  <c r="R168" i="31"/>
  <c r="S68" i="31"/>
  <c r="S32" i="31"/>
  <c r="R171" i="31"/>
  <c r="R152" i="31"/>
  <c r="S60" i="31"/>
  <c r="S24" i="31"/>
  <c r="R144" i="31"/>
  <c r="R163" i="31"/>
  <c r="S70" i="31"/>
  <c r="S34" i="31"/>
  <c r="R154" i="31"/>
  <c r="R173" i="31"/>
  <c r="S30" i="31"/>
  <c r="S66" i="31"/>
  <c r="R169" i="31"/>
  <c r="R150" i="31"/>
  <c r="S64" i="31"/>
  <c r="R167" i="31"/>
  <c r="R148" i="31"/>
  <c r="S28" i="31"/>
  <c r="T31" i="31"/>
  <c r="T67" i="31"/>
  <c r="S151" i="31"/>
  <c r="S170" i="31"/>
  <c r="O74" i="30"/>
  <c r="O17" i="28" s="1"/>
  <c r="AA41" i="33"/>
  <c r="Z55" i="33"/>
  <c r="P74" i="10"/>
  <c r="P15" i="28" s="1"/>
  <c r="O177" i="29"/>
  <c r="O74" i="29"/>
  <c r="O16" i="28" s="1"/>
  <c r="Q61" i="32"/>
  <c r="Q104" i="28" s="1"/>
  <c r="S29" i="32"/>
  <c r="T59" i="32" s="1"/>
  <c r="S21" i="32"/>
  <c r="T51" i="32" s="1"/>
  <c r="Z41" i="34"/>
  <c r="AA41" i="34" s="1"/>
  <c r="Y55" i="34"/>
  <c r="M198" i="29"/>
  <c r="M200" i="29" s="1"/>
  <c r="M194" i="29"/>
  <c r="Q146" i="29"/>
  <c r="R26" i="29"/>
  <c r="S62" i="29" s="1"/>
  <c r="Q165" i="29"/>
  <c r="Q166" i="30"/>
  <c r="Q147" i="30"/>
  <c r="R27" i="30"/>
  <c r="S63" i="30" s="1"/>
  <c r="O182" i="29"/>
  <c r="O189" i="29"/>
  <c r="O178" i="29"/>
  <c r="O179" i="29" s="1"/>
  <c r="Q154" i="30"/>
  <c r="Q173" i="30"/>
  <c r="R34" i="30"/>
  <c r="S70" i="30" s="1"/>
  <c r="Q173" i="29"/>
  <c r="Q154" i="29"/>
  <c r="R34" i="29"/>
  <c r="S70" i="29" s="1"/>
  <c r="P73" i="29"/>
  <c r="P98" i="28" s="1"/>
  <c r="Q144" i="30"/>
  <c r="R24" i="30"/>
  <c r="S60" i="30" s="1"/>
  <c r="Q163" i="30"/>
  <c r="P73" i="30"/>
  <c r="P99" i="28" s="1"/>
  <c r="R31" i="30"/>
  <c r="S67" i="30" s="1"/>
  <c r="Q170" i="30"/>
  <c r="Q151" i="30"/>
  <c r="Q174" i="29"/>
  <c r="Q155" i="29"/>
  <c r="R35" i="29"/>
  <c r="S71" i="29" s="1"/>
  <c r="R33" i="30"/>
  <c r="S69" i="30" s="1"/>
  <c r="Q172" i="30"/>
  <c r="Q153" i="30"/>
  <c r="Q162" i="29"/>
  <c r="R23" i="29"/>
  <c r="S59" i="29" s="1"/>
  <c r="Q37" i="29"/>
  <c r="Q143" i="29"/>
  <c r="O189" i="30"/>
  <c r="O158" i="30"/>
  <c r="O182" i="30"/>
  <c r="O178" i="30"/>
  <c r="O179" i="30" s="1"/>
  <c r="P176" i="30"/>
  <c r="Q164" i="30"/>
  <c r="Q145" i="30"/>
  <c r="R25" i="30"/>
  <c r="S61" i="30" s="1"/>
  <c r="N191" i="30"/>
  <c r="N193" i="30" s="1"/>
  <c r="N197" i="30"/>
  <c r="Q167" i="30"/>
  <c r="R28" i="30"/>
  <c r="S64" i="30" s="1"/>
  <c r="Q148" i="30"/>
  <c r="P157" i="29"/>
  <c r="Q167" i="29"/>
  <c r="Q148" i="29"/>
  <c r="R28" i="29"/>
  <c r="S64" i="29" s="1"/>
  <c r="Q37" i="30"/>
  <c r="Q162" i="30"/>
  <c r="Q143" i="30"/>
  <c r="R23" i="30"/>
  <c r="S59" i="30" s="1"/>
  <c r="R32" i="30"/>
  <c r="S68" i="30" s="1"/>
  <c r="Q152" i="30"/>
  <c r="Q171" i="30"/>
  <c r="N184" i="30"/>
  <c r="N186" i="30" s="1"/>
  <c r="N196" i="30"/>
  <c r="Q168" i="29"/>
  <c r="Q149" i="29"/>
  <c r="R29" i="29"/>
  <c r="S65" i="29" s="1"/>
  <c r="O177" i="30"/>
  <c r="O190" i="30"/>
  <c r="O192" i="30" s="1"/>
  <c r="O183" i="30"/>
  <c r="O185" i="30" s="1"/>
  <c r="Q171" i="29"/>
  <c r="R32" i="29"/>
  <c r="S68" i="29" s="1"/>
  <c r="Q152" i="29"/>
  <c r="O158" i="29"/>
  <c r="P157" i="30"/>
  <c r="R24" i="29"/>
  <c r="S60" i="29" s="1"/>
  <c r="Q163" i="29"/>
  <c r="Q144" i="29"/>
  <c r="O190" i="29"/>
  <c r="O192" i="29" s="1"/>
  <c r="O183" i="29"/>
  <c r="O185" i="29" s="1"/>
  <c r="Q150" i="30"/>
  <c r="Q169" i="30"/>
  <c r="R30" i="30"/>
  <c r="S66" i="30" s="1"/>
  <c r="N184" i="29"/>
  <c r="N186" i="29" s="1"/>
  <c r="N196" i="29"/>
  <c r="M194" i="30"/>
  <c r="Q153" i="29"/>
  <c r="R33" i="29"/>
  <c r="S69" i="29" s="1"/>
  <c r="Q172" i="29"/>
  <c r="Q174" i="30"/>
  <c r="Q155" i="30"/>
  <c r="R35" i="30"/>
  <c r="S71" i="30" s="1"/>
  <c r="R27" i="29"/>
  <c r="S63" i="29" s="1"/>
  <c r="Q166" i="29"/>
  <c r="Q147" i="29"/>
  <c r="R30" i="29"/>
  <c r="S66" i="29" s="1"/>
  <c r="Q169" i="29"/>
  <c r="Q150" i="29"/>
  <c r="Q168" i="30"/>
  <c r="Q149" i="30"/>
  <c r="R29" i="30"/>
  <c r="S65" i="30" s="1"/>
  <c r="Q151" i="29"/>
  <c r="Q170" i="29"/>
  <c r="R31" i="29"/>
  <c r="S67" i="29" s="1"/>
  <c r="M198" i="30"/>
  <c r="M200" i="30" s="1"/>
  <c r="Q146" i="30"/>
  <c r="Q165" i="30"/>
  <c r="R26" i="30"/>
  <c r="S62" i="30" s="1"/>
  <c r="Q145" i="29"/>
  <c r="R25" i="29"/>
  <c r="S61" i="29" s="1"/>
  <c r="Q164" i="29"/>
  <c r="P176" i="29"/>
  <c r="N191" i="29"/>
  <c r="N193" i="29" s="1"/>
  <c r="N197" i="29"/>
  <c r="P184" i="31"/>
  <c r="S23" i="31"/>
  <c r="T59" i="31" s="1"/>
  <c r="R162" i="31"/>
  <c r="R73" i="31"/>
  <c r="R100" i="28" s="1"/>
  <c r="R143" i="31"/>
  <c r="R37" i="31"/>
  <c r="T25" i="32"/>
  <c r="U55" i="32" s="1"/>
  <c r="Q61" i="2"/>
  <c r="Q96" i="28" s="1"/>
  <c r="R29" i="2"/>
  <c r="T20" i="2"/>
  <c r="S21" i="2"/>
  <c r="T51" i="2" s="1"/>
  <c r="S24" i="2"/>
  <c r="T54" i="2" s="1"/>
  <c r="Q31" i="2"/>
  <c r="S26" i="2"/>
  <c r="T56" i="2" s="1"/>
  <c r="S25" i="10"/>
  <c r="T61" i="10" s="1"/>
  <c r="S29" i="10"/>
  <c r="T65" i="10" s="1"/>
  <c r="S27" i="10"/>
  <c r="T63" i="10" s="1"/>
  <c r="S35" i="10"/>
  <c r="T71" i="10" s="1"/>
  <c r="S28" i="10"/>
  <c r="T64" i="10" s="1"/>
  <c r="T30" i="10"/>
  <c r="U66" i="10" s="1"/>
  <c r="S26" i="10"/>
  <c r="T62" i="10" s="1"/>
  <c r="T24" i="10"/>
  <c r="U60" i="10" s="1"/>
  <c r="S31" i="10"/>
  <c r="T67" i="10" s="1"/>
  <c r="S32" i="10"/>
  <c r="T68" i="10" s="1"/>
  <c r="Q73" i="10"/>
  <c r="Q97" i="28" s="1"/>
  <c r="S34" i="10"/>
  <c r="T70" i="10" s="1"/>
  <c r="T24" i="32"/>
  <c r="U54" i="32" s="1"/>
  <c r="T26" i="32"/>
  <c r="U56" i="32" s="1"/>
  <c r="T23" i="32"/>
  <c r="U53" i="32" s="1"/>
  <c r="T28" i="32"/>
  <c r="U58" i="32" s="1"/>
  <c r="T27" i="32"/>
  <c r="U57" i="32" s="1"/>
  <c r="S25" i="2" l="1"/>
  <c r="T55" i="2" s="1"/>
  <c r="X87" i="28"/>
  <c r="X95" i="28" s="1"/>
  <c r="X103" i="28" s="1"/>
  <c r="X67" i="28"/>
  <c r="X75" i="28" s="1"/>
  <c r="W181" i="36"/>
  <c r="W109" i="36"/>
  <c r="W188" i="36"/>
  <c r="W40" i="36"/>
  <c r="W142" i="36"/>
  <c r="W126" i="36"/>
  <c r="W77" i="36"/>
  <c r="W58" i="36"/>
  <c r="W161" i="36"/>
  <c r="W92" i="36"/>
  <c r="W22" i="36"/>
  <c r="W89" i="43"/>
  <c r="W40" i="43"/>
  <c r="W76" i="43"/>
  <c r="W22" i="43"/>
  <c r="W58" i="43"/>
  <c r="X4" i="30"/>
  <c r="X4" i="29"/>
  <c r="X4" i="10"/>
  <c r="X4" i="43"/>
  <c r="X4" i="36"/>
  <c r="X4" i="35"/>
  <c r="X4" i="34"/>
  <c r="X4" i="33"/>
  <c r="X4" i="32"/>
  <c r="X4" i="31"/>
  <c r="X77" i="2"/>
  <c r="X65" i="2"/>
  <c r="X49" i="2"/>
  <c r="X34" i="2"/>
  <c r="X19" i="2"/>
  <c r="W126" i="29"/>
  <c r="W58" i="29"/>
  <c r="W40" i="29"/>
  <c r="W188" i="29"/>
  <c r="W22" i="29"/>
  <c r="W181" i="29"/>
  <c r="W161" i="29"/>
  <c r="W142" i="29"/>
  <c r="W92" i="29"/>
  <c r="W77" i="29"/>
  <c r="W109" i="29"/>
  <c r="Z5" i="28"/>
  <c r="Y4" i="2"/>
  <c r="Y21" i="28"/>
  <c r="Y34" i="28" s="1"/>
  <c r="Y59" i="28" s="1"/>
  <c r="Y13" i="28"/>
  <c r="W92" i="30"/>
  <c r="W77" i="30"/>
  <c r="W58" i="30"/>
  <c r="W40" i="30"/>
  <c r="W22" i="30"/>
  <c r="W188" i="30"/>
  <c r="W181" i="30"/>
  <c r="W161" i="30"/>
  <c r="W142" i="30"/>
  <c r="W126" i="30"/>
  <c r="W109" i="30"/>
  <c r="W77" i="32"/>
  <c r="W65" i="32"/>
  <c r="W49" i="32"/>
  <c r="W34" i="32"/>
  <c r="W19" i="32"/>
  <c r="W40" i="10"/>
  <c r="W77" i="10"/>
  <c r="W22" i="10"/>
  <c r="W58" i="10"/>
  <c r="W92" i="10"/>
  <c r="W58" i="33"/>
  <c r="W77" i="33"/>
  <c r="W92" i="33"/>
  <c r="W22" i="33"/>
  <c r="W40" i="33"/>
  <c r="W188" i="31"/>
  <c r="W181" i="31"/>
  <c r="W161" i="31"/>
  <c r="W142" i="31"/>
  <c r="W126" i="31"/>
  <c r="W109" i="31"/>
  <c r="W92" i="31"/>
  <c r="W77" i="31"/>
  <c r="W58" i="31"/>
  <c r="W40" i="31"/>
  <c r="W22" i="31"/>
  <c r="W58" i="34"/>
  <c r="W22" i="34"/>
  <c r="W161" i="34"/>
  <c r="W77" i="34"/>
  <c r="W188" i="34"/>
  <c r="W109" i="34"/>
  <c r="W92" i="34"/>
  <c r="W142" i="34"/>
  <c r="W126" i="34"/>
  <c r="W181" i="34"/>
  <c r="W40" i="34"/>
  <c r="W188" i="35"/>
  <c r="W181" i="35"/>
  <c r="W92" i="35"/>
  <c r="W126" i="35"/>
  <c r="W109" i="35"/>
  <c r="W161" i="35"/>
  <c r="W142" i="35"/>
  <c r="W58" i="35"/>
  <c r="W77" i="35"/>
  <c r="W40" i="35"/>
  <c r="W22" i="35"/>
  <c r="AA55" i="34"/>
  <c r="Q74" i="31"/>
  <c r="Q18" i="28" s="1"/>
  <c r="P101" i="28"/>
  <c r="S61" i="31"/>
  <c r="R164" i="31"/>
  <c r="R145" i="31"/>
  <c r="R157" i="31" s="1"/>
  <c r="S25" i="31"/>
  <c r="U50" i="2"/>
  <c r="Q88" i="28"/>
  <c r="P62" i="2"/>
  <c r="Q62" i="2" s="1"/>
  <c r="O14" i="28"/>
  <c r="S28" i="2"/>
  <c r="T58" i="2" s="1"/>
  <c r="R37" i="10"/>
  <c r="S52" i="32"/>
  <c r="S22" i="32"/>
  <c r="S31" i="32" s="1"/>
  <c r="U20" i="32"/>
  <c r="V50" i="32" s="1"/>
  <c r="S23" i="2"/>
  <c r="T53" i="2" s="1"/>
  <c r="O198" i="31"/>
  <c r="S69" i="10"/>
  <c r="S33" i="10"/>
  <c r="P196" i="31"/>
  <c r="P198" i="31" s="1"/>
  <c r="P186" i="31"/>
  <c r="S27" i="2"/>
  <c r="T57" i="2" s="1"/>
  <c r="Q62" i="32"/>
  <c r="Q22" i="28" s="1"/>
  <c r="Q158" i="31"/>
  <c r="N6" i="28"/>
  <c r="N19" i="28"/>
  <c r="Q190" i="31"/>
  <c r="Q192" i="31" s="1"/>
  <c r="Q177" i="31"/>
  <c r="P191" i="31"/>
  <c r="P193" i="31" s="1"/>
  <c r="S59" i="10"/>
  <c r="S23" i="10"/>
  <c r="T70" i="31"/>
  <c r="S154" i="31"/>
  <c r="T34" i="31"/>
  <c r="S173" i="31"/>
  <c r="T29" i="31"/>
  <c r="T65" i="31"/>
  <c r="S149" i="31"/>
  <c r="S168" i="31"/>
  <c r="T33" i="31"/>
  <c r="T69" i="31"/>
  <c r="S153" i="31"/>
  <c r="S172" i="31"/>
  <c r="T30" i="31"/>
  <c r="T66" i="31"/>
  <c r="S169" i="31"/>
  <c r="S150" i="31"/>
  <c r="S52" i="2"/>
  <c r="S22" i="2"/>
  <c r="R31" i="2"/>
  <c r="S59" i="2"/>
  <c r="T27" i="31"/>
  <c r="T63" i="31"/>
  <c r="S166" i="31"/>
  <c r="S147" i="31"/>
  <c r="Q182" i="31"/>
  <c r="Q196" i="31" s="1"/>
  <c r="U31" i="31"/>
  <c r="U67" i="31"/>
  <c r="T151" i="31"/>
  <c r="T170" i="31"/>
  <c r="T71" i="31"/>
  <c r="T35" i="31"/>
  <c r="S155" i="31"/>
  <c r="S174" i="31"/>
  <c r="T60" i="31"/>
  <c r="S144" i="31"/>
  <c r="T24" i="31"/>
  <c r="S163" i="31"/>
  <c r="T68" i="31"/>
  <c r="S171" i="31"/>
  <c r="S152" i="31"/>
  <c r="T32" i="31"/>
  <c r="T26" i="31"/>
  <c r="T62" i="31"/>
  <c r="S146" i="31"/>
  <c r="S165" i="31"/>
  <c r="Q189" i="31"/>
  <c r="R176" i="31"/>
  <c r="R183" i="31" s="1"/>
  <c r="R185" i="31" s="1"/>
  <c r="Q178" i="31"/>
  <c r="Q179" i="31" s="1"/>
  <c r="T64" i="31"/>
  <c r="S167" i="31"/>
  <c r="T28" i="31"/>
  <c r="S148" i="31"/>
  <c r="P74" i="30"/>
  <c r="P17" i="28" s="1"/>
  <c r="AA55" i="33"/>
  <c r="Q74" i="10"/>
  <c r="Q15" i="28" s="1"/>
  <c r="P74" i="29"/>
  <c r="P16" i="28" s="1"/>
  <c r="P177" i="29"/>
  <c r="R61" i="32"/>
  <c r="T21" i="32"/>
  <c r="U51" i="32" s="1"/>
  <c r="T29" i="32"/>
  <c r="U59" i="32" s="1"/>
  <c r="R74" i="31"/>
  <c r="R18" i="28" s="1"/>
  <c r="Z55" i="34"/>
  <c r="N194" i="30"/>
  <c r="N198" i="29"/>
  <c r="N200" i="29" s="1"/>
  <c r="P177" i="30"/>
  <c r="N198" i="30"/>
  <c r="N200" i="30" s="1"/>
  <c r="R144" i="29"/>
  <c r="R163" i="29"/>
  <c r="S24" i="29"/>
  <c r="T60" i="29" s="1"/>
  <c r="Q73" i="30"/>
  <c r="Q99" i="28" s="1"/>
  <c r="Q73" i="29"/>
  <c r="Q98" i="28" s="1"/>
  <c r="R164" i="29"/>
  <c r="R145" i="29"/>
  <c r="S25" i="29"/>
  <c r="T61" i="29" s="1"/>
  <c r="R150" i="29"/>
  <c r="S30" i="29"/>
  <c r="T66" i="29" s="1"/>
  <c r="R169" i="29"/>
  <c r="P182" i="30"/>
  <c r="P178" i="30"/>
  <c r="P179" i="30" s="1"/>
  <c r="P189" i="30"/>
  <c r="P183" i="30"/>
  <c r="P185" i="30" s="1"/>
  <c r="P190" i="30"/>
  <c r="P192" i="30" s="1"/>
  <c r="S23" i="29"/>
  <c r="T59" i="29" s="1"/>
  <c r="R37" i="29"/>
  <c r="R143" i="29"/>
  <c r="R162" i="29"/>
  <c r="O197" i="29"/>
  <c r="O191" i="29"/>
  <c r="O193" i="29" s="1"/>
  <c r="R149" i="30"/>
  <c r="R168" i="30"/>
  <c r="S29" i="30"/>
  <c r="T65" i="30" s="1"/>
  <c r="N194" i="29"/>
  <c r="R168" i="29"/>
  <c r="R149" i="29"/>
  <c r="S29" i="29"/>
  <c r="T65" i="29" s="1"/>
  <c r="R152" i="30"/>
  <c r="R171" i="30"/>
  <c r="S32" i="30"/>
  <c r="T68" i="30" s="1"/>
  <c r="Q176" i="29"/>
  <c r="R163" i="30"/>
  <c r="R144" i="30"/>
  <c r="S24" i="30"/>
  <c r="T60" i="30" s="1"/>
  <c r="O196" i="29"/>
  <c r="O184" i="29"/>
  <c r="O186" i="29" s="1"/>
  <c r="R153" i="29"/>
  <c r="R172" i="29"/>
  <c r="S33" i="29"/>
  <c r="T69" i="29" s="1"/>
  <c r="P158" i="29"/>
  <c r="P182" i="29"/>
  <c r="P189" i="29"/>
  <c r="P178" i="29"/>
  <c r="P179" i="29" s="1"/>
  <c r="O184" i="30"/>
  <c r="O186" i="30" s="1"/>
  <c r="O196" i="30"/>
  <c r="S27" i="29"/>
  <c r="T63" i="29" s="1"/>
  <c r="R166" i="29"/>
  <c r="R147" i="29"/>
  <c r="R171" i="29"/>
  <c r="R152" i="29"/>
  <c r="S32" i="29"/>
  <c r="T68" i="29" s="1"/>
  <c r="R162" i="30"/>
  <c r="S23" i="30"/>
  <c r="T59" i="30" s="1"/>
  <c r="R143" i="30"/>
  <c r="R37" i="30"/>
  <c r="P158" i="30"/>
  <c r="S34" i="30"/>
  <c r="T70" i="30" s="1"/>
  <c r="R173" i="30"/>
  <c r="R154" i="30"/>
  <c r="R165" i="30"/>
  <c r="R146" i="30"/>
  <c r="S26" i="30"/>
  <c r="T62" i="30" s="1"/>
  <c r="R169" i="30"/>
  <c r="S30" i="30"/>
  <c r="T66" i="30" s="1"/>
  <c r="R150" i="30"/>
  <c r="Q157" i="30"/>
  <c r="R148" i="29"/>
  <c r="R167" i="29"/>
  <c r="S28" i="29"/>
  <c r="T64" i="29" s="1"/>
  <c r="R164" i="30"/>
  <c r="R145" i="30"/>
  <c r="S25" i="30"/>
  <c r="T61" i="30" s="1"/>
  <c r="O191" i="30"/>
  <c r="O193" i="30" s="1"/>
  <c r="O197" i="30"/>
  <c r="R170" i="30"/>
  <c r="R151" i="30"/>
  <c r="S31" i="30"/>
  <c r="T67" i="30" s="1"/>
  <c r="R147" i="30"/>
  <c r="R166" i="30"/>
  <c r="S27" i="30"/>
  <c r="T63" i="30" s="1"/>
  <c r="R165" i="29"/>
  <c r="R146" i="29"/>
  <c r="S26" i="29"/>
  <c r="T62" i="29" s="1"/>
  <c r="P190" i="29"/>
  <c r="P192" i="29" s="1"/>
  <c r="P183" i="29"/>
  <c r="P185" i="29" s="1"/>
  <c r="Q176" i="30"/>
  <c r="Q157" i="29"/>
  <c r="R172" i="30"/>
  <c r="R153" i="30"/>
  <c r="S33" i="30"/>
  <c r="T69" i="30" s="1"/>
  <c r="S34" i="29"/>
  <c r="T70" i="29" s="1"/>
  <c r="R173" i="29"/>
  <c r="R154" i="29"/>
  <c r="S31" i="29"/>
  <c r="T67" i="29" s="1"/>
  <c r="R170" i="29"/>
  <c r="R151" i="29"/>
  <c r="S35" i="30"/>
  <c r="T71" i="30" s="1"/>
  <c r="R155" i="30"/>
  <c r="R174" i="30"/>
  <c r="R167" i="30"/>
  <c r="R148" i="30"/>
  <c r="S28" i="30"/>
  <c r="T64" i="30" s="1"/>
  <c r="R174" i="29"/>
  <c r="R155" i="29"/>
  <c r="S35" i="29"/>
  <c r="T71" i="29" s="1"/>
  <c r="T23" i="31"/>
  <c r="U59" i="31" s="1"/>
  <c r="S143" i="31"/>
  <c r="S162" i="31"/>
  <c r="S73" i="31"/>
  <c r="S100" i="28" s="1"/>
  <c r="S37" i="31"/>
  <c r="U25" i="32"/>
  <c r="V55" i="32" s="1"/>
  <c r="T25" i="2"/>
  <c r="U55" i="2" s="1"/>
  <c r="T21" i="2"/>
  <c r="U51" i="2" s="1"/>
  <c r="U20" i="2"/>
  <c r="R73" i="10"/>
  <c r="R97" i="28" s="1"/>
  <c r="T26" i="2"/>
  <c r="U56" i="2" s="1"/>
  <c r="S29" i="2"/>
  <c r="T59" i="2" s="1"/>
  <c r="R61" i="2"/>
  <c r="R96" i="28" s="1"/>
  <c r="T24" i="2"/>
  <c r="U54" i="2" s="1"/>
  <c r="T28" i="10"/>
  <c r="U64" i="10" s="1"/>
  <c r="T27" i="10"/>
  <c r="U63" i="10" s="1"/>
  <c r="T32" i="10"/>
  <c r="U68" i="10" s="1"/>
  <c r="T26" i="10"/>
  <c r="U62" i="10" s="1"/>
  <c r="U30" i="10"/>
  <c r="V66" i="10" s="1"/>
  <c r="T34" i="10"/>
  <c r="U70" i="10" s="1"/>
  <c r="T31" i="10"/>
  <c r="U67" i="10" s="1"/>
  <c r="T29" i="10"/>
  <c r="U65" i="10" s="1"/>
  <c r="U24" i="10"/>
  <c r="V60" i="10" s="1"/>
  <c r="T25" i="10"/>
  <c r="U61" i="10" s="1"/>
  <c r="T35" i="10"/>
  <c r="U71" i="10" s="1"/>
  <c r="U27" i="32"/>
  <c r="V57" i="32" s="1"/>
  <c r="U24" i="32"/>
  <c r="V54" i="32" s="1"/>
  <c r="U28" i="32"/>
  <c r="V58" i="32" s="1"/>
  <c r="U23" i="32"/>
  <c r="V53" i="32" s="1"/>
  <c r="U26" i="32"/>
  <c r="V56" i="32" s="1"/>
  <c r="X92" i="35" l="1"/>
  <c r="X126" i="35"/>
  <c r="X109" i="35"/>
  <c r="X161" i="35"/>
  <c r="X142" i="35"/>
  <c r="X188" i="35"/>
  <c r="X181" i="35"/>
  <c r="X58" i="35"/>
  <c r="X77" i="35"/>
  <c r="X40" i="35"/>
  <c r="X22" i="35"/>
  <c r="Y67" i="28"/>
  <c r="Y75" i="28" s="1"/>
  <c r="Y87" i="28"/>
  <c r="Y95" i="28" s="1"/>
  <c r="Y103" i="28" s="1"/>
  <c r="X109" i="36"/>
  <c r="X188" i="36"/>
  <c r="X40" i="36"/>
  <c r="X142" i="36"/>
  <c r="X126" i="36"/>
  <c r="X77" i="36"/>
  <c r="X58" i="36"/>
  <c r="X161" i="36"/>
  <c r="X92" i="36"/>
  <c r="X22" i="36"/>
  <c r="X181" i="36"/>
  <c r="Y4" i="29"/>
  <c r="Y4" i="43"/>
  <c r="Y4" i="36"/>
  <c r="Y4" i="10"/>
  <c r="Y4" i="35"/>
  <c r="Y4" i="34"/>
  <c r="Y4" i="33"/>
  <c r="Y4" i="32"/>
  <c r="Y4" i="31"/>
  <c r="Y4" i="30"/>
  <c r="Y65" i="2"/>
  <c r="Y49" i="2"/>
  <c r="Y34" i="2"/>
  <c r="Y19" i="2"/>
  <c r="Y77" i="2"/>
  <c r="X58" i="43"/>
  <c r="X22" i="43"/>
  <c r="X76" i="43"/>
  <c r="X89" i="43"/>
  <c r="X40" i="43"/>
  <c r="AA5" i="28"/>
  <c r="Z4" i="2"/>
  <c r="Z13" i="28"/>
  <c r="Z21" i="28"/>
  <c r="Z34" i="28" s="1"/>
  <c r="Z59" i="28" s="1"/>
  <c r="X77" i="10"/>
  <c r="X22" i="10"/>
  <c r="X58" i="10"/>
  <c r="X92" i="10"/>
  <c r="X40" i="10"/>
  <c r="X181" i="31"/>
  <c r="X161" i="31"/>
  <c r="X142" i="31"/>
  <c r="X126" i="31"/>
  <c r="X109" i="31"/>
  <c r="X92" i="31"/>
  <c r="X188" i="31"/>
  <c r="X77" i="31"/>
  <c r="X58" i="31"/>
  <c r="X40" i="31"/>
  <c r="X22" i="31"/>
  <c r="X126" i="29"/>
  <c r="X40" i="29"/>
  <c r="X188" i="29"/>
  <c r="X22" i="29"/>
  <c r="X181" i="29"/>
  <c r="X161" i="29"/>
  <c r="X142" i="29"/>
  <c r="X92" i="29"/>
  <c r="X77" i="29"/>
  <c r="X58" i="29"/>
  <c r="X109" i="29"/>
  <c r="X77" i="32"/>
  <c r="X65" i="32"/>
  <c r="X49" i="32"/>
  <c r="X34" i="32"/>
  <c r="X19" i="32"/>
  <c r="X58" i="30"/>
  <c r="X40" i="30"/>
  <c r="X188" i="30"/>
  <c r="X181" i="30"/>
  <c r="X22" i="30"/>
  <c r="X161" i="30"/>
  <c r="X142" i="30"/>
  <c r="X126" i="30"/>
  <c r="X109" i="30"/>
  <c r="X92" i="30"/>
  <c r="X77" i="30"/>
  <c r="X77" i="33"/>
  <c r="X92" i="33"/>
  <c r="X22" i="33"/>
  <c r="X40" i="33"/>
  <c r="X58" i="33"/>
  <c r="X92" i="34"/>
  <c r="X58" i="34"/>
  <c r="X181" i="34"/>
  <c r="X22" i="34"/>
  <c r="X142" i="34"/>
  <c r="X109" i="34"/>
  <c r="X188" i="34"/>
  <c r="X77" i="34"/>
  <c r="X161" i="34"/>
  <c r="X40" i="34"/>
  <c r="X126" i="34"/>
  <c r="T61" i="31"/>
  <c r="T25" i="31"/>
  <c r="S145" i="31"/>
  <c r="S164" i="31"/>
  <c r="Q101" i="28"/>
  <c r="R62" i="32"/>
  <c r="R22" i="28" s="1"/>
  <c r="R104" i="28"/>
  <c r="R88" i="28" s="1"/>
  <c r="Q14" i="28"/>
  <c r="O6" i="28"/>
  <c r="O19" i="28"/>
  <c r="P14" i="28"/>
  <c r="V50" i="2"/>
  <c r="S37" i="10"/>
  <c r="T28" i="2"/>
  <c r="U58" i="2" s="1"/>
  <c r="V20" i="32"/>
  <c r="T52" i="32"/>
  <c r="T22" i="32"/>
  <c r="T31" i="32" s="1"/>
  <c r="T23" i="2"/>
  <c r="U53" i="2" s="1"/>
  <c r="P194" i="31"/>
  <c r="T69" i="10"/>
  <c r="T33" i="10"/>
  <c r="T27" i="2"/>
  <c r="U57" i="2" s="1"/>
  <c r="Q184" i="31"/>
  <c r="Q186" i="31" s="1"/>
  <c r="R158" i="31"/>
  <c r="Q197" i="31"/>
  <c r="Q198" i="31" s="1"/>
  <c r="Q191" i="31"/>
  <c r="Q193" i="31" s="1"/>
  <c r="S157" i="31"/>
  <c r="S189" i="31" s="1"/>
  <c r="T59" i="10"/>
  <c r="T23" i="10"/>
  <c r="R177" i="31"/>
  <c r="S176" i="31"/>
  <c r="S183" i="31" s="1"/>
  <c r="S185" i="31" s="1"/>
  <c r="R189" i="31"/>
  <c r="V31" i="31"/>
  <c r="V67" i="31"/>
  <c r="U170" i="31"/>
  <c r="U151" i="31"/>
  <c r="U33" i="31"/>
  <c r="U69" i="31"/>
  <c r="T153" i="31"/>
  <c r="T172" i="31"/>
  <c r="U64" i="31"/>
  <c r="T148" i="31"/>
  <c r="U28" i="31"/>
  <c r="T167" i="31"/>
  <c r="U60" i="31"/>
  <c r="U24" i="31"/>
  <c r="T144" i="31"/>
  <c r="T163" i="31"/>
  <c r="R190" i="31"/>
  <c r="R192" i="31" s="1"/>
  <c r="R178" i="31"/>
  <c r="R179" i="31" s="1"/>
  <c r="U26" i="31"/>
  <c r="U62" i="31"/>
  <c r="T146" i="31"/>
  <c r="T165" i="31"/>
  <c r="R182" i="31"/>
  <c r="R196" i="31" s="1"/>
  <c r="U68" i="31"/>
  <c r="U32" i="31"/>
  <c r="T171" i="31"/>
  <c r="T152" i="31"/>
  <c r="U35" i="31"/>
  <c r="U71" i="31"/>
  <c r="T174" i="31"/>
  <c r="T155" i="31"/>
  <c r="U27" i="31"/>
  <c r="U63" i="31"/>
  <c r="T166" i="31"/>
  <c r="T147" i="31"/>
  <c r="U70" i="31"/>
  <c r="U34" i="31"/>
  <c r="T154" i="31"/>
  <c r="T173" i="31"/>
  <c r="T52" i="2"/>
  <c r="T22" i="2"/>
  <c r="U30" i="31"/>
  <c r="U66" i="31"/>
  <c r="T150" i="31"/>
  <c r="T169" i="31"/>
  <c r="T149" i="31"/>
  <c r="U65" i="31"/>
  <c r="T168" i="31"/>
  <c r="U29" i="31"/>
  <c r="Q74" i="30"/>
  <c r="Q17" i="28" s="1"/>
  <c r="R74" i="10"/>
  <c r="R15" i="28" s="1"/>
  <c r="Q74" i="29"/>
  <c r="Q16" i="28" s="1"/>
  <c r="S61" i="32"/>
  <c r="U29" i="32"/>
  <c r="V59" i="32" s="1"/>
  <c r="U21" i="32"/>
  <c r="V51" i="32" s="1"/>
  <c r="S74" i="31"/>
  <c r="S18" i="28" s="1"/>
  <c r="O198" i="29"/>
  <c r="R62" i="2"/>
  <c r="Q158" i="29"/>
  <c r="O194" i="30"/>
  <c r="O194" i="29"/>
  <c r="S174" i="30"/>
  <c r="T35" i="30"/>
  <c r="U71" i="30" s="1"/>
  <c r="S155" i="30"/>
  <c r="T34" i="29"/>
  <c r="U70" i="29" s="1"/>
  <c r="S173" i="29"/>
  <c r="S154" i="29"/>
  <c r="S166" i="29"/>
  <c r="S147" i="29"/>
  <c r="T27" i="29"/>
  <c r="U63" i="29" s="1"/>
  <c r="O198" i="30"/>
  <c r="S168" i="29"/>
  <c r="S149" i="29"/>
  <c r="T29" i="29"/>
  <c r="U65" i="29" s="1"/>
  <c r="P184" i="30"/>
  <c r="P186" i="30" s="1"/>
  <c r="P196" i="30"/>
  <c r="S167" i="30"/>
  <c r="T28" i="30"/>
  <c r="U64" i="30" s="1"/>
  <c r="S148" i="30"/>
  <c r="S153" i="30"/>
  <c r="S172" i="30"/>
  <c r="T33" i="30"/>
  <c r="U69" i="30" s="1"/>
  <c r="T25" i="30"/>
  <c r="U61" i="30" s="1"/>
  <c r="S145" i="30"/>
  <c r="S164" i="30"/>
  <c r="Q189" i="30"/>
  <c r="Q182" i="30"/>
  <c r="Q178" i="30"/>
  <c r="Q179" i="30" s="1"/>
  <c r="Q190" i="29"/>
  <c r="Q192" i="29" s="1"/>
  <c r="Q183" i="29"/>
  <c r="Q185" i="29" s="1"/>
  <c r="T23" i="29"/>
  <c r="U59" i="29" s="1"/>
  <c r="S162" i="29"/>
  <c r="S143" i="29"/>
  <c r="S37" i="29"/>
  <c r="S153" i="29"/>
  <c r="S172" i="29"/>
  <c r="T33" i="29"/>
  <c r="U69" i="29" s="1"/>
  <c r="S150" i="29"/>
  <c r="T30" i="29"/>
  <c r="U66" i="29" s="1"/>
  <c r="S169" i="29"/>
  <c r="T31" i="29"/>
  <c r="U67" i="29" s="1"/>
  <c r="S170" i="29"/>
  <c r="S151" i="29"/>
  <c r="S165" i="29"/>
  <c r="S146" i="29"/>
  <c r="T26" i="29"/>
  <c r="U62" i="29" s="1"/>
  <c r="S169" i="30"/>
  <c r="S150" i="30"/>
  <c r="T30" i="30"/>
  <c r="U66" i="30" s="1"/>
  <c r="R157" i="30"/>
  <c r="S144" i="29"/>
  <c r="S163" i="29"/>
  <c r="T24" i="29"/>
  <c r="U60" i="29" s="1"/>
  <c r="S151" i="30"/>
  <c r="S170" i="30"/>
  <c r="T31" i="30"/>
  <c r="U67" i="30" s="1"/>
  <c r="S143" i="30"/>
  <c r="S37" i="30"/>
  <c r="S162" i="30"/>
  <c r="T23" i="30"/>
  <c r="U59" i="30" s="1"/>
  <c r="S152" i="30"/>
  <c r="S171" i="30"/>
  <c r="T32" i="30"/>
  <c r="U68" i="30" s="1"/>
  <c r="S174" i="29"/>
  <c r="S155" i="29"/>
  <c r="T35" i="29"/>
  <c r="U71" i="29" s="1"/>
  <c r="R73" i="29"/>
  <c r="R98" i="28" s="1"/>
  <c r="Q182" i="29"/>
  <c r="Q189" i="29"/>
  <c r="Q178" i="29"/>
  <c r="Q179" i="29" s="1"/>
  <c r="T28" i="29"/>
  <c r="U64" i="29" s="1"/>
  <c r="S167" i="29"/>
  <c r="S148" i="29"/>
  <c r="T34" i="30"/>
  <c r="U70" i="30" s="1"/>
  <c r="S173" i="30"/>
  <c r="S154" i="30"/>
  <c r="R73" i="30"/>
  <c r="R99" i="28" s="1"/>
  <c r="P197" i="29"/>
  <c r="P191" i="29"/>
  <c r="P193" i="29" s="1"/>
  <c r="R176" i="29"/>
  <c r="S145" i="29"/>
  <c r="T25" i="29"/>
  <c r="U61" i="29" s="1"/>
  <c r="S164" i="29"/>
  <c r="R157" i="29"/>
  <c r="Q183" i="30"/>
  <c r="Q185" i="30" s="1"/>
  <c r="Q190" i="30"/>
  <c r="Q192" i="30" s="1"/>
  <c r="Q177" i="30"/>
  <c r="S165" i="30"/>
  <c r="S146" i="30"/>
  <c r="T26" i="30"/>
  <c r="U62" i="30" s="1"/>
  <c r="R176" i="30"/>
  <c r="P196" i="29"/>
  <c r="P184" i="29"/>
  <c r="P186" i="29" s="1"/>
  <c r="T24" i="30"/>
  <c r="U60" i="30" s="1"/>
  <c r="S163" i="30"/>
  <c r="S144" i="30"/>
  <c r="S168" i="30"/>
  <c r="S149" i="30"/>
  <c r="T29" i="30"/>
  <c r="U65" i="30" s="1"/>
  <c r="P197" i="30"/>
  <c r="P191" i="30"/>
  <c r="P193" i="30" s="1"/>
  <c r="S147" i="30"/>
  <c r="S166" i="30"/>
  <c r="T27" i="30"/>
  <c r="U63" i="30" s="1"/>
  <c r="Q158" i="30"/>
  <c r="T32" i="29"/>
  <c r="U68" i="29" s="1"/>
  <c r="S152" i="29"/>
  <c r="S171" i="29"/>
  <c r="Q177" i="29"/>
  <c r="T73" i="31"/>
  <c r="T100" i="28" s="1"/>
  <c r="T162" i="31"/>
  <c r="U23" i="31"/>
  <c r="V59" i="31" s="1"/>
  <c r="T143" i="31"/>
  <c r="T37" i="31"/>
  <c r="V25" i="32"/>
  <c r="W55" i="32" s="1"/>
  <c r="U25" i="2"/>
  <c r="V55" i="2" s="1"/>
  <c r="S61" i="2"/>
  <c r="S96" i="28" s="1"/>
  <c r="T29" i="2"/>
  <c r="U23" i="2"/>
  <c r="V53" i="2" s="1"/>
  <c r="U24" i="2"/>
  <c r="V54" i="2" s="1"/>
  <c r="U21" i="2"/>
  <c r="V51" i="2" s="1"/>
  <c r="S73" i="10"/>
  <c r="S97" i="28" s="1"/>
  <c r="U26" i="2"/>
  <c r="V56" i="2" s="1"/>
  <c r="S31" i="2"/>
  <c r="V20" i="2"/>
  <c r="U35" i="10"/>
  <c r="V71" i="10" s="1"/>
  <c r="U25" i="10"/>
  <c r="V61" i="10" s="1"/>
  <c r="V24" i="10"/>
  <c r="W60" i="10" s="1"/>
  <c r="U31" i="10"/>
  <c r="V67" i="10" s="1"/>
  <c r="U28" i="10"/>
  <c r="V64" i="10" s="1"/>
  <c r="U34" i="10"/>
  <c r="V70" i="10" s="1"/>
  <c r="U26" i="10"/>
  <c r="V62" i="10" s="1"/>
  <c r="U29" i="10"/>
  <c r="V65" i="10" s="1"/>
  <c r="U32" i="10"/>
  <c r="V68" i="10" s="1"/>
  <c r="V30" i="10"/>
  <c r="W66" i="10" s="1"/>
  <c r="U27" i="10"/>
  <c r="V63" i="10" s="1"/>
  <c r="V23" i="32"/>
  <c r="W53" i="32" s="1"/>
  <c r="V28" i="32"/>
  <c r="W58" i="32" s="1"/>
  <c r="V27" i="32"/>
  <c r="W57" i="32" s="1"/>
  <c r="V24" i="32"/>
  <c r="W54" i="32" s="1"/>
  <c r="V26" i="32"/>
  <c r="W56" i="32" s="1"/>
  <c r="Z67" i="28" l="1"/>
  <c r="Z75" i="28" s="1"/>
  <c r="Z87" i="28"/>
  <c r="Z95" i="28" s="1"/>
  <c r="Z103" i="28" s="1"/>
  <c r="Y77" i="32"/>
  <c r="Y65" i="32"/>
  <c r="Y49" i="32"/>
  <c r="Y34" i="32"/>
  <c r="Y19" i="32"/>
  <c r="Y77" i="33"/>
  <c r="Y92" i="33"/>
  <c r="Y22" i="33"/>
  <c r="Y40" i="33"/>
  <c r="Y58" i="33"/>
  <c r="Z4" i="43"/>
  <c r="Z4" i="36"/>
  <c r="Z4" i="35"/>
  <c r="Z4" i="34"/>
  <c r="Z4" i="33"/>
  <c r="Z4" i="10"/>
  <c r="Z4" i="32"/>
  <c r="Z4" i="31"/>
  <c r="Z4" i="30"/>
  <c r="Z4" i="29"/>
  <c r="Z49" i="2"/>
  <c r="Z34" i="2"/>
  <c r="Z19" i="2"/>
  <c r="Z77" i="2"/>
  <c r="Z65" i="2"/>
  <c r="Y58" i="34"/>
  <c r="Y181" i="34"/>
  <c r="Y22" i="34"/>
  <c r="Y142" i="34"/>
  <c r="Y109" i="34"/>
  <c r="Y188" i="34"/>
  <c r="Y77" i="34"/>
  <c r="Y161" i="34"/>
  <c r="Y40" i="34"/>
  <c r="Y126" i="34"/>
  <c r="Y92" i="34"/>
  <c r="AA4" i="2"/>
  <c r="AA13" i="28"/>
  <c r="AA21" i="28"/>
  <c r="AA34" i="28" s="1"/>
  <c r="AA59" i="28" s="1"/>
  <c r="Y92" i="35"/>
  <c r="Y126" i="35"/>
  <c r="Y161" i="35"/>
  <c r="Y188" i="35"/>
  <c r="Y58" i="35"/>
  <c r="Y40" i="35"/>
  <c r="Y22" i="35"/>
  <c r="Y181" i="35"/>
  <c r="Y142" i="35"/>
  <c r="Y109" i="35"/>
  <c r="Y77" i="35"/>
  <c r="Y58" i="10"/>
  <c r="Y92" i="10"/>
  <c r="Y40" i="10"/>
  <c r="Y77" i="10"/>
  <c r="Y22" i="10"/>
  <c r="Y188" i="36"/>
  <c r="Y40" i="36"/>
  <c r="Y142" i="36"/>
  <c r="Y126" i="36"/>
  <c r="Y77" i="36"/>
  <c r="Y58" i="36"/>
  <c r="Y161" i="36"/>
  <c r="Y92" i="36"/>
  <c r="Y22" i="36"/>
  <c r="Y181" i="36"/>
  <c r="Y109" i="36"/>
  <c r="Y188" i="30"/>
  <c r="Y181" i="30"/>
  <c r="Y161" i="30"/>
  <c r="Y142" i="30"/>
  <c r="Y126" i="30"/>
  <c r="Y109" i="30"/>
  <c r="Y22" i="30"/>
  <c r="Y92" i="30"/>
  <c r="Y77" i="30"/>
  <c r="Y58" i="30"/>
  <c r="Y40" i="30"/>
  <c r="Y76" i="43"/>
  <c r="Y40" i="43"/>
  <c r="Y89" i="43"/>
  <c r="Y58" i="43"/>
  <c r="Y22" i="43"/>
  <c r="Y161" i="31"/>
  <c r="Y142" i="31"/>
  <c r="Y126" i="31"/>
  <c r="Y109" i="31"/>
  <c r="Y92" i="31"/>
  <c r="Y188" i="31"/>
  <c r="Y181" i="31"/>
  <c r="Y58" i="31"/>
  <c r="Y40" i="31"/>
  <c r="Y22" i="31"/>
  <c r="Y77" i="31"/>
  <c r="Y109" i="29"/>
  <c r="Y188" i="29"/>
  <c r="Y22" i="29"/>
  <c r="Y181" i="29"/>
  <c r="Y161" i="29"/>
  <c r="Y142" i="29"/>
  <c r="Y92" i="29"/>
  <c r="Y77" i="29"/>
  <c r="Y58" i="29"/>
  <c r="Y40" i="29"/>
  <c r="Y126" i="29"/>
  <c r="R101" i="28"/>
  <c r="U61" i="31"/>
  <c r="T145" i="31"/>
  <c r="T164" i="31"/>
  <c r="U25" i="31"/>
  <c r="U27" i="2"/>
  <c r="V57" i="2" s="1"/>
  <c r="W50" i="32"/>
  <c r="W20" i="32"/>
  <c r="X50" i="32" s="1"/>
  <c r="S62" i="32"/>
  <c r="S22" i="28" s="1"/>
  <c r="S104" i="28"/>
  <c r="S88" i="28" s="1"/>
  <c r="R14" i="28"/>
  <c r="Q6" i="28"/>
  <c r="Q19" i="28"/>
  <c r="P6" i="28"/>
  <c r="P19" i="28"/>
  <c r="W50" i="2"/>
  <c r="U28" i="2"/>
  <c r="V58" i="2" s="1"/>
  <c r="T37" i="10"/>
  <c r="U52" i="32"/>
  <c r="U22" i="32"/>
  <c r="U31" i="32" s="1"/>
  <c r="U69" i="10"/>
  <c r="U33" i="10"/>
  <c r="S190" i="31"/>
  <c r="S192" i="31" s="1"/>
  <c r="Q194" i="31"/>
  <c r="S158" i="31"/>
  <c r="S178" i="31"/>
  <c r="S179" i="31" s="1"/>
  <c r="R197" i="31"/>
  <c r="R198" i="31" s="1"/>
  <c r="S182" i="31"/>
  <c r="S196" i="31" s="1"/>
  <c r="U59" i="10"/>
  <c r="U23" i="10"/>
  <c r="S74" i="10"/>
  <c r="S15" i="28" s="1"/>
  <c r="R184" i="31"/>
  <c r="R186" i="31" s="1"/>
  <c r="R191" i="31"/>
  <c r="R193" i="31" s="1"/>
  <c r="S177" i="31"/>
  <c r="V65" i="31"/>
  <c r="V29" i="31"/>
  <c r="U149" i="31"/>
  <c r="U168" i="31"/>
  <c r="U52" i="2"/>
  <c r="U22" i="2"/>
  <c r="V27" i="31"/>
  <c r="V63" i="31"/>
  <c r="U166" i="31"/>
  <c r="U147" i="31"/>
  <c r="V64" i="31"/>
  <c r="U148" i="31"/>
  <c r="U167" i="31"/>
  <c r="V28" i="31"/>
  <c r="V69" i="31"/>
  <c r="V33" i="31"/>
  <c r="U172" i="31"/>
  <c r="U153" i="31"/>
  <c r="T31" i="2"/>
  <c r="U59" i="2"/>
  <c r="V70" i="31"/>
  <c r="V34" i="31"/>
  <c r="U173" i="31"/>
  <c r="U154" i="31"/>
  <c r="V68" i="31"/>
  <c r="U171" i="31"/>
  <c r="U152" i="31"/>
  <c r="V32" i="31"/>
  <c r="T157" i="31"/>
  <c r="W31" i="31"/>
  <c r="W67" i="31"/>
  <c r="V170" i="31"/>
  <c r="V151" i="31"/>
  <c r="V60" i="31"/>
  <c r="U144" i="31"/>
  <c r="V24" i="31"/>
  <c r="U163" i="31"/>
  <c r="T176" i="31"/>
  <c r="T183" i="31" s="1"/>
  <c r="T185" i="31" s="1"/>
  <c r="V35" i="31"/>
  <c r="V71" i="31"/>
  <c r="U155" i="31"/>
  <c r="U174" i="31"/>
  <c r="V26" i="31"/>
  <c r="V62" i="31"/>
  <c r="U146" i="31"/>
  <c r="U165" i="31"/>
  <c r="V30" i="31"/>
  <c r="V66" i="31"/>
  <c r="U169" i="31"/>
  <c r="U150" i="31"/>
  <c r="R74" i="30"/>
  <c r="R17" i="28" s="1"/>
  <c r="R74" i="29"/>
  <c r="R16" i="28" s="1"/>
  <c r="T61" i="32"/>
  <c r="V21" i="32"/>
  <c r="W51" i="32" s="1"/>
  <c r="V29" i="32"/>
  <c r="W59" i="32" s="1"/>
  <c r="T74" i="31"/>
  <c r="T18" i="28" s="1"/>
  <c r="S62" i="2"/>
  <c r="R158" i="30"/>
  <c r="R158" i="29"/>
  <c r="P198" i="29"/>
  <c r="P198" i="30"/>
  <c r="T173" i="30"/>
  <c r="T154" i="30"/>
  <c r="U34" i="30"/>
  <c r="V70" i="30" s="1"/>
  <c r="Q184" i="29"/>
  <c r="Q186" i="29" s="1"/>
  <c r="Q196" i="29"/>
  <c r="S73" i="30"/>
  <c r="S99" i="28" s="1"/>
  <c r="R182" i="30"/>
  <c r="R189" i="30"/>
  <c r="R178" i="30"/>
  <c r="R179" i="30" s="1"/>
  <c r="S73" i="29"/>
  <c r="S98" i="28" s="1"/>
  <c r="T164" i="30"/>
  <c r="T145" i="30"/>
  <c r="U25" i="30"/>
  <c r="V61" i="30" s="1"/>
  <c r="U32" i="29"/>
  <c r="V68" i="29" s="1"/>
  <c r="T171" i="29"/>
  <c r="T152" i="29"/>
  <c r="R190" i="30"/>
  <c r="R192" i="30" s="1"/>
  <c r="R183" i="30"/>
  <c r="R185" i="30" s="1"/>
  <c r="R190" i="29"/>
  <c r="R192" i="29" s="1"/>
  <c r="R183" i="29"/>
  <c r="R185" i="29" s="1"/>
  <c r="S157" i="30"/>
  <c r="T169" i="30"/>
  <c r="U30" i="30"/>
  <c r="V66" i="30" s="1"/>
  <c r="T150" i="30"/>
  <c r="S157" i="29"/>
  <c r="T172" i="30"/>
  <c r="T153" i="30"/>
  <c r="U33" i="30"/>
  <c r="V69" i="30" s="1"/>
  <c r="T163" i="30"/>
  <c r="T144" i="30"/>
  <c r="U24" i="30"/>
  <c r="V60" i="30" s="1"/>
  <c r="R178" i="29"/>
  <c r="R179" i="29" s="1"/>
  <c r="R189" i="29"/>
  <c r="R182" i="29"/>
  <c r="T174" i="29"/>
  <c r="T155" i="29"/>
  <c r="U35" i="29"/>
  <c r="V71" i="29" s="1"/>
  <c r="U31" i="30"/>
  <c r="V67" i="30" s="1"/>
  <c r="T151" i="30"/>
  <c r="T170" i="30"/>
  <c r="T153" i="29"/>
  <c r="T172" i="29"/>
  <c r="U33" i="29"/>
  <c r="V69" i="29" s="1"/>
  <c r="S176" i="29"/>
  <c r="P194" i="30"/>
  <c r="T166" i="29"/>
  <c r="T147" i="29"/>
  <c r="U27" i="29"/>
  <c r="V63" i="29" s="1"/>
  <c r="T37" i="29"/>
  <c r="T173" i="29"/>
  <c r="T154" i="29"/>
  <c r="U34" i="29"/>
  <c r="V70" i="29" s="1"/>
  <c r="T166" i="30"/>
  <c r="U27" i="30"/>
  <c r="V63" i="30" s="1"/>
  <c r="T147" i="30"/>
  <c r="T168" i="30"/>
  <c r="T149" i="30"/>
  <c r="U29" i="30"/>
  <c r="V65" i="30" s="1"/>
  <c r="T165" i="30"/>
  <c r="T146" i="30"/>
  <c r="U26" i="30"/>
  <c r="V62" i="30" s="1"/>
  <c r="T151" i="29"/>
  <c r="T170" i="29"/>
  <c r="U31" i="29"/>
  <c r="V67" i="29" s="1"/>
  <c r="T162" i="29"/>
  <c r="T143" i="29"/>
  <c r="U23" i="29"/>
  <c r="V59" i="29" s="1"/>
  <c r="Q184" i="30"/>
  <c r="Q186" i="30" s="1"/>
  <c r="Q196" i="30"/>
  <c r="T149" i="29"/>
  <c r="U29" i="29"/>
  <c r="V65" i="29" s="1"/>
  <c r="T168" i="29"/>
  <c r="R177" i="29"/>
  <c r="Q191" i="30"/>
  <c r="Q193" i="30" s="1"/>
  <c r="Q197" i="30"/>
  <c r="P194" i="29"/>
  <c r="T164" i="29"/>
  <c r="T145" i="29"/>
  <c r="U25" i="29"/>
  <c r="V61" i="29" s="1"/>
  <c r="T167" i="29"/>
  <c r="T148" i="29"/>
  <c r="U28" i="29"/>
  <c r="V64" i="29" s="1"/>
  <c r="T162" i="30"/>
  <c r="T37" i="30"/>
  <c r="T143" i="30"/>
  <c r="U23" i="30"/>
  <c r="V59" i="30" s="1"/>
  <c r="T165" i="29"/>
  <c r="T146" i="29"/>
  <c r="U26" i="29"/>
  <c r="V62" i="29" s="1"/>
  <c r="U32" i="30"/>
  <c r="V68" i="30" s="1"/>
  <c r="T152" i="30"/>
  <c r="T171" i="30"/>
  <c r="S176" i="30"/>
  <c r="T144" i="29"/>
  <c r="T163" i="29"/>
  <c r="U24" i="29"/>
  <c r="V60" i="29" s="1"/>
  <c r="T155" i="30"/>
  <c r="T174" i="30"/>
  <c r="U35" i="30"/>
  <c r="V71" i="30" s="1"/>
  <c r="R177" i="30"/>
  <c r="Q197" i="29"/>
  <c r="Q191" i="29"/>
  <c r="Q193" i="29" s="1"/>
  <c r="T169" i="29"/>
  <c r="T150" i="29"/>
  <c r="U30" i="29"/>
  <c r="V66" i="29" s="1"/>
  <c r="T167" i="30"/>
  <c r="U28" i="30"/>
  <c r="V64" i="30" s="1"/>
  <c r="T148" i="30"/>
  <c r="S197" i="31"/>
  <c r="S191" i="31"/>
  <c r="V23" i="31"/>
  <c r="W59" i="31" s="1"/>
  <c r="U143" i="31"/>
  <c r="U162" i="31"/>
  <c r="U73" i="31"/>
  <c r="U100" i="28" s="1"/>
  <c r="U37" i="31"/>
  <c r="W25" i="32"/>
  <c r="X55" i="32" s="1"/>
  <c r="V25" i="2"/>
  <c r="W55" i="2" s="1"/>
  <c r="V24" i="2"/>
  <c r="W54" i="2" s="1"/>
  <c r="V23" i="2"/>
  <c r="W53" i="2" s="1"/>
  <c r="W20" i="2"/>
  <c r="T61" i="2"/>
  <c r="T96" i="28" s="1"/>
  <c r="U29" i="2"/>
  <c r="V59" i="2" s="1"/>
  <c r="V26" i="2"/>
  <c r="W56" i="2" s="1"/>
  <c r="V21" i="2"/>
  <c r="W51" i="2" s="1"/>
  <c r="W30" i="10"/>
  <c r="X66" i="10" s="1"/>
  <c r="V32" i="10"/>
  <c r="W68" i="10" s="1"/>
  <c r="V35" i="10"/>
  <c r="W71" i="10" s="1"/>
  <c r="V26" i="10"/>
  <c r="W62" i="10" s="1"/>
  <c r="V34" i="10"/>
  <c r="W70" i="10" s="1"/>
  <c r="W24" i="10"/>
  <c r="X60" i="10" s="1"/>
  <c r="V27" i="10"/>
  <c r="W63" i="10" s="1"/>
  <c r="V29" i="10"/>
  <c r="W65" i="10" s="1"/>
  <c r="V28" i="10"/>
  <c r="W64" i="10" s="1"/>
  <c r="V31" i="10"/>
  <c r="W67" i="10" s="1"/>
  <c r="V25" i="10"/>
  <c r="W61" i="10" s="1"/>
  <c r="T73" i="10"/>
  <c r="T97" i="28" s="1"/>
  <c r="W24" i="32"/>
  <c r="X54" i="32" s="1"/>
  <c r="W27" i="32"/>
  <c r="X57" i="32" s="1"/>
  <c r="W28" i="32"/>
  <c r="X58" i="32" s="1"/>
  <c r="W23" i="32"/>
  <c r="X53" i="32" s="1"/>
  <c r="W26" i="32"/>
  <c r="X56" i="32" s="1"/>
  <c r="Z181" i="34" l="1"/>
  <c r="Z22" i="34"/>
  <c r="Z142" i="34"/>
  <c r="Z109" i="34"/>
  <c r="Z188" i="34"/>
  <c r="Z77" i="34"/>
  <c r="Z161" i="34"/>
  <c r="Z40" i="34"/>
  <c r="Z126" i="34"/>
  <c r="Z92" i="34"/>
  <c r="Z58" i="34"/>
  <c r="AA4" i="34"/>
  <c r="AA4" i="36"/>
  <c r="AA4" i="35"/>
  <c r="AA4" i="33"/>
  <c r="AA4" i="32"/>
  <c r="AA4" i="31"/>
  <c r="AA4" i="10"/>
  <c r="AA4" i="30"/>
  <c r="AA4" i="29"/>
  <c r="AA4" i="43"/>
  <c r="AA34" i="2"/>
  <c r="AA19" i="2"/>
  <c r="AA77" i="2"/>
  <c r="AA65" i="2"/>
  <c r="AA49" i="2"/>
  <c r="Z92" i="35"/>
  <c r="Z126" i="35"/>
  <c r="Z161" i="35"/>
  <c r="Z109" i="35"/>
  <c r="Z188" i="35"/>
  <c r="Z142" i="35"/>
  <c r="Z181" i="35"/>
  <c r="Z58" i="35"/>
  <c r="Z40" i="35"/>
  <c r="Z77" i="35"/>
  <c r="Z22" i="35"/>
  <c r="Z126" i="29"/>
  <c r="Z181" i="29"/>
  <c r="Z161" i="29"/>
  <c r="Z142" i="29"/>
  <c r="Z92" i="29"/>
  <c r="Z77" i="29"/>
  <c r="Z58" i="29"/>
  <c r="Z40" i="29"/>
  <c r="Z188" i="29"/>
  <c r="Z22" i="29"/>
  <c r="Z109" i="29"/>
  <c r="Z142" i="36"/>
  <c r="Z126" i="36"/>
  <c r="Z77" i="36"/>
  <c r="Z58" i="36"/>
  <c r="Z161" i="36"/>
  <c r="Z92" i="36"/>
  <c r="Z22" i="36"/>
  <c r="Z181" i="36"/>
  <c r="Z109" i="36"/>
  <c r="Z188" i="36"/>
  <c r="Z40" i="36"/>
  <c r="Z188" i="30"/>
  <c r="Z181" i="30"/>
  <c r="Z161" i="30"/>
  <c r="Z142" i="30"/>
  <c r="Z126" i="30"/>
  <c r="Z109" i="30"/>
  <c r="Z92" i="30"/>
  <c r="Z77" i="30"/>
  <c r="Z58" i="30"/>
  <c r="Z40" i="30"/>
  <c r="Z22" i="30"/>
  <c r="Z40" i="43"/>
  <c r="Z76" i="43"/>
  <c r="Z22" i="43"/>
  <c r="Z58" i="43"/>
  <c r="Z89" i="43"/>
  <c r="Z142" i="31"/>
  <c r="Z126" i="31"/>
  <c r="Z109" i="31"/>
  <c r="Z92" i="31"/>
  <c r="Z188" i="31"/>
  <c r="Z181" i="31"/>
  <c r="Z161" i="31"/>
  <c r="Z40" i="31"/>
  <c r="Z22" i="31"/>
  <c r="Z77" i="31"/>
  <c r="Z58" i="31"/>
  <c r="Z77" i="32"/>
  <c r="Z65" i="32"/>
  <c r="Z49" i="32"/>
  <c r="Z34" i="32"/>
  <c r="Z19" i="32"/>
  <c r="Z92" i="10"/>
  <c r="Z40" i="10"/>
  <c r="Z77" i="10"/>
  <c r="Z22" i="10"/>
  <c r="Z58" i="10"/>
  <c r="AA67" i="28"/>
  <c r="AA75" i="28" s="1"/>
  <c r="AA87" i="28"/>
  <c r="AA95" i="28" s="1"/>
  <c r="AA103" i="28" s="1"/>
  <c r="Z92" i="33"/>
  <c r="Z22" i="33"/>
  <c r="Z40" i="33"/>
  <c r="Z58" i="33"/>
  <c r="Z77" i="33"/>
  <c r="X20" i="32"/>
  <c r="Y50" i="32" s="1"/>
  <c r="V27" i="2"/>
  <c r="W57" i="2" s="1"/>
  <c r="S101" i="28"/>
  <c r="T190" i="31"/>
  <c r="T192" i="31" s="1"/>
  <c r="V61" i="31"/>
  <c r="U145" i="31"/>
  <c r="U157" i="31" s="1"/>
  <c r="U182" i="31" s="1"/>
  <c r="V25" i="31"/>
  <c r="V37" i="31" s="1"/>
  <c r="U164" i="31"/>
  <c r="T62" i="32"/>
  <c r="T22" i="28" s="1"/>
  <c r="T104" i="28"/>
  <c r="S14" i="28"/>
  <c r="T88" i="28"/>
  <c r="X50" i="2"/>
  <c r="R6" i="28"/>
  <c r="R19" i="28"/>
  <c r="S193" i="31"/>
  <c r="V28" i="2"/>
  <c r="W58" i="2" s="1"/>
  <c r="U37" i="10"/>
  <c r="V52" i="32"/>
  <c r="V22" i="32"/>
  <c r="V31" i="32" s="1"/>
  <c r="V69" i="10"/>
  <c r="V33" i="10"/>
  <c r="S184" i="31"/>
  <c r="S186" i="31" s="1"/>
  <c r="T158" i="31"/>
  <c r="T74" i="10"/>
  <c r="T15" i="28" s="1"/>
  <c r="T177" i="31"/>
  <c r="R194" i="31"/>
  <c r="S74" i="30"/>
  <c r="S17" i="28" s="1"/>
  <c r="V59" i="10"/>
  <c r="V23" i="10"/>
  <c r="W30" i="31"/>
  <c r="W66" i="31"/>
  <c r="V169" i="31"/>
  <c r="V150" i="31"/>
  <c r="W68" i="31"/>
  <c r="V152" i="31"/>
  <c r="V171" i="31"/>
  <c r="W32" i="31"/>
  <c r="W27" i="31"/>
  <c r="W63" i="31"/>
  <c r="V147" i="31"/>
  <c r="V166" i="31"/>
  <c r="T178" i="31"/>
  <c r="T179" i="31" s="1"/>
  <c r="T182" i="31"/>
  <c r="T196" i="31" s="1"/>
  <c r="S177" i="29"/>
  <c r="V52" i="2"/>
  <c r="V22" i="2"/>
  <c r="T189" i="31"/>
  <c r="T197" i="31" s="1"/>
  <c r="W26" i="31"/>
  <c r="W62" i="31"/>
  <c r="V146" i="31"/>
  <c r="V165" i="31"/>
  <c r="W35" i="31"/>
  <c r="W71" i="31"/>
  <c r="V174" i="31"/>
  <c r="V155" i="31"/>
  <c r="X31" i="31"/>
  <c r="X67" i="31"/>
  <c r="W151" i="31"/>
  <c r="W170" i="31"/>
  <c r="W65" i="31"/>
  <c r="V149" i="31"/>
  <c r="V168" i="31"/>
  <c r="W29" i="31"/>
  <c r="W64" i="31"/>
  <c r="W28" i="31"/>
  <c r="V167" i="31"/>
  <c r="V148" i="31"/>
  <c r="W69" i="31"/>
  <c r="W33" i="31"/>
  <c r="V153" i="31"/>
  <c r="V172" i="31"/>
  <c r="U176" i="31"/>
  <c r="U190" i="31" s="1"/>
  <c r="U192" i="31" s="1"/>
  <c r="W60" i="31"/>
  <c r="V144" i="31"/>
  <c r="W24" i="31"/>
  <c r="V163" i="31"/>
  <c r="W70" i="31"/>
  <c r="W34" i="31"/>
  <c r="V173" i="31"/>
  <c r="V154" i="31"/>
  <c r="S74" i="29"/>
  <c r="S16" i="28" s="1"/>
  <c r="U74" i="31"/>
  <c r="U18" i="28" s="1"/>
  <c r="U61" i="32"/>
  <c r="W29" i="32"/>
  <c r="X59" i="32" s="1"/>
  <c r="W21" i="32"/>
  <c r="X51" i="32" s="1"/>
  <c r="T62" i="2"/>
  <c r="T73" i="30"/>
  <c r="T99" i="28" s="1"/>
  <c r="T176" i="29"/>
  <c r="U172" i="29"/>
  <c r="U153" i="29"/>
  <c r="V33" i="29"/>
  <c r="W69" i="29" s="1"/>
  <c r="R184" i="30"/>
  <c r="R186" i="30" s="1"/>
  <c r="R196" i="30"/>
  <c r="U167" i="30"/>
  <c r="U148" i="30"/>
  <c r="V28" i="30"/>
  <c r="W64" i="30" s="1"/>
  <c r="T157" i="30"/>
  <c r="U145" i="29"/>
  <c r="V25" i="29"/>
  <c r="W61" i="29" s="1"/>
  <c r="U164" i="29"/>
  <c r="T73" i="29"/>
  <c r="T98" i="28" s="1"/>
  <c r="V26" i="30"/>
  <c r="W62" i="30" s="1"/>
  <c r="U165" i="30"/>
  <c r="U146" i="30"/>
  <c r="U170" i="30"/>
  <c r="U151" i="30"/>
  <c r="V31" i="30"/>
  <c r="W67" i="30" s="1"/>
  <c r="U144" i="30"/>
  <c r="V24" i="30"/>
  <c r="W60" i="30" s="1"/>
  <c r="U163" i="30"/>
  <c r="S158" i="29"/>
  <c r="S178" i="29"/>
  <c r="S179" i="29" s="1"/>
  <c r="S189" i="29"/>
  <c r="S182" i="29"/>
  <c r="U155" i="30"/>
  <c r="U174" i="30"/>
  <c r="V35" i="30"/>
  <c r="W71" i="30" s="1"/>
  <c r="U144" i="29"/>
  <c r="V24" i="29"/>
  <c r="W60" i="29" s="1"/>
  <c r="U163" i="29"/>
  <c r="U171" i="30"/>
  <c r="U152" i="30"/>
  <c r="V32" i="30"/>
  <c r="W68" i="30" s="1"/>
  <c r="U168" i="29"/>
  <c r="U149" i="29"/>
  <c r="V29" i="29"/>
  <c r="W65" i="29" s="1"/>
  <c r="U151" i="29"/>
  <c r="V31" i="29"/>
  <c r="W67" i="29" s="1"/>
  <c r="U170" i="29"/>
  <c r="U147" i="30"/>
  <c r="U166" i="30"/>
  <c r="V27" i="30"/>
  <c r="W63" i="30" s="1"/>
  <c r="U147" i="29"/>
  <c r="U166" i="29"/>
  <c r="V27" i="29"/>
  <c r="W63" i="29" s="1"/>
  <c r="Q198" i="29"/>
  <c r="U150" i="29"/>
  <c r="V30" i="29"/>
  <c r="W66" i="29" s="1"/>
  <c r="U169" i="29"/>
  <c r="U165" i="29"/>
  <c r="V26" i="29"/>
  <c r="W62" i="29" s="1"/>
  <c r="U146" i="29"/>
  <c r="T176" i="30"/>
  <c r="U174" i="29"/>
  <c r="U155" i="29"/>
  <c r="V35" i="29"/>
  <c r="W71" i="29" s="1"/>
  <c r="Q194" i="29"/>
  <c r="V28" i="29"/>
  <c r="W64" i="29" s="1"/>
  <c r="U148" i="29"/>
  <c r="U167" i="29"/>
  <c r="Q198" i="30"/>
  <c r="V30" i="30"/>
  <c r="W66" i="30" s="1"/>
  <c r="U150" i="30"/>
  <c r="U169" i="30"/>
  <c r="U173" i="30"/>
  <c r="U154" i="30"/>
  <c r="V34" i="30"/>
  <c r="W70" i="30" s="1"/>
  <c r="S177" i="30"/>
  <c r="Q194" i="30"/>
  <c r="V29" i="30"/>
  <c r="W65" i="30" s="1"/>
  <c r="U168" i="30"/>
  <c r="U149" i="30"/>
  <c r="V34" i="29"/>
  <c r="W70" i="29" s="1"/>
  <c r="U173" i="29"/>
  <c r="U154" i="29"/>
  <c r="U172" i="30"/>
  <c r="U153" i="30"/>
  <c r="V33" i="30"/>
  <c r="W69" i="30" s="1"/>
  <c r="S183" i="30"/>
  <c r="S185" i="30" s="1"/>
  <c r="S190" i="30"/>
  <c r="S192" i="30" s="1"/>
  <c r="U162" i="29"/>
  <c r="U143" i="29"/>
  <c r="V23" i="29"/>
  <c r="W59" i="29" s="1"/>
  <c r="U37" i="29"/>
  <c r="R196" i="29"/>
  <c r="R184" i="29"/>
  <c r="R186" i="29" s="1"/>
  <c r="S189" i="30"/>
  <c r="S158" i="30"/>
  <c r="S182" i="30"/>
  <c r="S178" i="30"/>
  <c r="S179" i="30" s="1"/>
  <c r="U152" i="29"/>
  <c r="U171" i="29"/>
  <c r="V32" i="29"/>
  <c r="W68" i="29" s="1"/>
  <c r="U37" i="30"/>
  <c r="V23" i="30"/>
  <c r="W59" i="30" s="1"/>
  <c r="U162" i="30"/>
  <c r="U143" i="30"/>
  <c r="T157" i="29"/>
  <c r="S183" i="29"/>
  <c r="S185" i="29" s="1"/>
  <c r="S190" i="29"/>
  <c r="S192" i="29" s="1"/>
  <c r="R191" i="29"/>
  <c r="R193" i="29" s="1"/>
  <c r="R197" i="29"/>
  <c r="U164" i="30"/>
  <c r="V25" i="30"/>
  <c r="W61" i="30" s="1"/>
  <c r="U145" i="30"/>
  <c r="R197" i="30"/>
  <c r="R191" i="30"/>
  <c r="R193" i="30" s="1"/>
  <c r="S198" i="31"/>
  <c r="V162" i="31"/>
  <c r="V73" i="31"/>
  <c r="V100" i="28" s="1"/>
  <c r="V143" i="31"/>
  <c r="W23" i="31"/>
  <c r="X59" i="31" s="1"/>
  <c r="X25" i="32"/>
  <c r="Y55" i="32" s="1"/>
  <c r="W25" i="2"/>
  <c r="X55" i="2" s="1"/>
  <c r="W21" i="2"/>
  <c r="X51" i="2" s="1"/>
  <c r="X20" i="2"/>
  <c r="W23" i="2"/>
  <c r="X53" i="2" s="1"/>
  <c r="U73" i="10"/>
  <c r="U97" i="28" s="1"/>
  <c r="U61" i="2"/>
  <c r="U96" i="28" s="1"/>
  <c r="V29" i="2"/>
  <c r="W59" i="2" s="1"/>
  <c r="U31" i="2"/>
  <c r="W26" i="2"/>
  <c r="X56" i="2" s="1"/>
  <c r="W24" i="2"/>
  <c r="X54" i="2" s="1"/>
  <c r="W27" i="2"/>
  <c r="X57" i="2" s="1"/>
  <c r="W29" i="10"/>
  <c r="X65" i="10" s="1"/>
  <c r="X24" i="10"/>
  <c r="Y60" i="10" s="1"/>
  <c r="W31" i="10"/>
  <c r="X67" i="10" s="1"/>
  <c r="W35" i="10"/>
  <c r="X71" i="10" s="1"/>
  <c r="W32" i="10"/>
  <c r="X68" i="10" s="1"/>
  <c r="W28" i="10"/>
  <c r="X64" i="10" s="1"/>
  <c r="W27" i="10"/>
  <c r="X63" i="10" s="1"/>
  <c r="W34" i="10"/>
  <c r="X70" i="10" s="1"/>
  <c r="W26" i="10"/>
  <c r="X62" i="10" s="1"/>
  <c r="X30" i="10"/>
  <c r="Y66" i="10" s="1"/>
  <c r="W25" i="10"/>
  <c r="X61" i="10" s="1"/>
  <c r="X27" i="32"/>
  <c r="Y57" i="32" s="1"/>
  <c r="X26" i="32"/>
  <c r="Y56" i="32" s="1"/>
  <c r="Y20" i="32"/>
  <c r="Z50" i="32" s="1"/>
  <c r="X23" i="32"/>
  <c r="Y53" i="32" s="1"/>
  <c r="X24" i="32"/>
  <c r="Y54" i="32" s="1"/>
  <c r="X28" i="32"/>
  <c r="Y58" i="32" s="1"/>
  <c r="AA77" i="32" l="1"/>
  <c r="AA65" i="32"/>
  <c r="AA49" i="32"/>
  <c r="AA34" i="32"/>
  <c r="AA19" i="32"/>
  <c r="AA92" i="33"/>
  <c r="AA22" i="33"/>
  <c r="AA40" i="33"/>
  <c r="AA58" i="33"/>
  <c r="AA77" i="33"/>
  <c r="AA92" i="35"/>
  <c r="AA126" i="35"/>
  <c r="AA161" i="35"/>
  <c r="AA109" i="35"/>
  <c r="AA188" i="35"/>
  <c r="AA142" i="35"/>
  <c r="AA181" i="35"/>
  <c r="AA58" i="35"/>
  <c r="AA40" i="35"/>
  <c r="AA77" i="35"/>
  <c r="AA22" i="35"/>
  <c r="AA40" i="43"/>
  <c r="AA76" i="43"/>
  <c r="AA22" i="43"/>
  <c r="AA58" i="43"/>
  <c r="AA89" i="43"/>
  <c r="AA77" i="36"/>
  <c r="AA58" i="36"/>
  <c r="AA161" i="36"/>
  <c r="AA92" i="36"/>
  <c r="AA22" i="36"/>
  <c r="AA181" i="36"/>
  <c r="AA109" i="36"/>
  <c r="AA188" i="36"/>
  <c r="AA40" i="36"/>
  <c r="AA142" i="36"/>
  <c r="AA126" i="36"/>
  <c r="AA126" i="29"/>
  <c r="AA161" i="29"/>
  <c r="AA142" i="29"/>
  <c r="AA92" i="29"/>
  <c r="AA77" i="29"/>
  <c r="AA58" i="29"/>
  <c r="AA40" i="29"/>
  <c r="AA188" i="29"/>
  <c r="AA22" i="29"/>
  <c r="AA181" i="29"/>
  <c r="AA109" i="29"/>
  <c r="AA22" i="34"/>
  <c r="AA58" i="34"/>
  <c r="AA181" i="34"/>
  <c r="AA77" i="34"/>
  <c r="AA142" i="34"/>
  <c r="AA161" i="34"/>
  <c r="AA126" i="34"/>
  <c r="AA92" i="34"/>
  <c r="AA188" i="34"/>
  <c r="AA109" i="34"/>
  <c r="AA40" i="34"/>
  <c r="AA22" i="30"/>
  <c r="AA188" i="30"/>
  <c r="AA181" i="30"/>
  <c r="AA161" i="30"/>
  <c r="AA142" i="30"/>
  <c r="AA126" i="30"/>
  <c r="AA109" i="30"/>
  <c r="AA92" i="30"/>
  <c r="AA77" i="30"/>
  <c r="AA58" i="30"/>
  <c r="AA40" i="30"/>
  <c r="AA40" i="10"/>
  <c r="AA77" i="10"/>
  <c r="AA22" i="10"/>
  <c r="AA58" i="10"/>
  <c r="AA92" i="10"/>
  <c r="AA126" i="31"/>
  <c r="AA109" i="31"/>
  <c r="AA92" i="31"/>
  <c r="AA188" i="31"/>
  <c r="AA181" i="31"/>
  <c r="AA161" i="31"/>
  <c r="AA142" i="31"/>
  <c r="AA22" i="31"/>
  <c r="AA77" i="31"/>
  <c r="AA58" i="31"/>
  <c r="AA40" i="31"/>
  <c r="W28" i="2"/>
  <c r="X58" i="2" s="1"/>
  <c r="T101" i="28"/>
  <c r="V37" i="10"/>
  <c r="W61" i="31"/>
  <c r="V145" i="31"/>
  <c r="V157" i="31" s="1"/>
  <c r="V189" i="31" s="1"/>
  <c r="V164" i="31"/>
  <c r="W25" i="31"/>
  <c r="W37" i="31" s="1"/>
  <c r="S194" i="31"/>
  <c r="U62" i="32"/>
  <c r="U22" i="28" s="1"/>
  <c r="U104" i="28"/>
  <c r="T14" i="28"/>
  <c r="Y50" i="2"/>
  <c r="S6" i="28"/>
  <c r="S19" i="28"/>
  <c r="W52" i="32"/>
  <c r="W22" i="32"/>
  <c r="W69" i="10"/>
  <c r="W33" i="10"/>
  <c r="U74" i="10"/>
  <c r="U15" i="28" s="1"/>
  <c r="T184" i="31"/>
  <c r="T186" i="31" s="1"/>
  <c r="T74" i="30"/>
  <c r="T17" i="28" s="1"/>
  <c r="U177" i="31"/>
  <c r="W59" i="10"/>
  <c r="W23" i="10"/>
  <c r="W37" i="10" s="1"/>
  <c r="U183" i="31"/>
  <c r="U185" i="31" s="1"/>
  <c r="U178" i="31"/>
  <c r="U179" i="31" s="1"/>
  <c r="U189" i="31"/>
  <c r="U197" i="31" s="1"/>
  <c r="U158" i="31"/>
  <c r="T191" i="31"/>
  <c r="T193" i="31" s="1"/>
  <c r="X69" i="31"/>
  <c r="X33" i="31"/>
  <c r="W172" i="31"/>
  <c r="W153" i="31"/>
  <c r="X35" i="31"/>
  <c r="X71" i="31"/>
  <c r="W155" i="31"/>
  <c r="W174" i="31"/>
  <c r="X26" i="31"/>
  <c r="X62" i="31"/>
  <c r="W146" i="31"/>
  <c r="W165" i="31"/>
  <c r="X68" i="31"/>
  <c r="W171" i="31"/>
  <c r="X32" i="31"/>
  <c r="W152" i="31"/>
  <c r="X65" i="31"/>
  <c r="X29" i="31"/>
  <c r="W149" i="31"/>
  <c r="W168" i="31"/>
  <c r="T177" i="29"/>
  <c r="X60" i="31"/>
  <c r="X24" i="31"/>
  <c r="W144" i="31"/>
  <c r="W163" i="31"/>
  <c r="W52" i="2"/>
  <c r="W22" i="2"/>
  <c r="X30" i="31"/>
  <c r="X66" i="31"/>
  <c r="W169" i="31"/>
  <c r="W150" i="31"/>
  <c r="X27" i="31"/>
  <c r="X63" i="31"/>
  <c r="W166" i="31"/>
  <c r="W147" i="31"/>
  <c r="V176" i="31"/>
  <c r="V190" i="31" s="1"/>
  <c r="V192" i="31" s="1"/>
  <c r="X70" i="31"/>
  <c r="W173" i="31"/>
  <c r="X34" i="31"/>
  <c r="W154" i="31"/>
  <c r="X64" i="31"/>
  <c r="W148" i="31"/>
  <c r="W167" i="31"/>
  <c r="X28" i="31"/>
  <c r="Y67" i="31"/>
  <c r="Y31" i="31"/>
  <c r="X170" i="31"/>
  <c r="X151" i="31"/>
  <c r="V74" i="31"/>
  <c r="V18" i="28" s="1"/>
  <c r="T74" i="29"/>
  <c r="T16" i="28" s="1"/>
  <c r="V61" i="32"/>
  <c r="W31" i="32"/>
  <c r="X21" i="32"/>
  <c r="Y51" i="32" s="1"/>
  <c r="X29" i="32"/>
  <c r="Y59" i="32" s="1"/>
  <c r="U62" i="2"/>
  <c r="T177" i="30"/>
  <c r="T158" i="30"/>
  <c r="U176" i="30"/>
  <c r="V170" i="29"/>
  <c r="V151" i="29"/>
  <c r="W31" i="29"/>
  <c r="X67" i="29" s="1"/>
  <c r="T158" i="29"/>
  <c r="R194" i="30"/>
  <c r="T190" i="29"/>
  <c r="T192" i="29" s="1"/>
  <c r="T183" i="29"/>
  <c r="T185" i="29" s="1"/>
  <c r="V37" i="30"/>
  <c r="V162" i="30"/>
  <c r="V143" i="30"/>
  <c r="W23" i="30"/>
  <c r="X59" i="30" s="1"/>
  <c r="V143" i="29"/>
  <c r="V37" i="29"/>
  <c r="W23" i="29"/>
  <c r="X59" i="29" s="1"/>
  <c r="V162" i="29"/>
  <c r="V154" i="29"/>
  <c r="V173" i="29"/>
  <c r="W34" i="29"/>
  <c r="X70" i="29" s="1"/>
  <c r="V152" i="30"/>
  <c r="V171" i="30"/>
  <c r="W32" i="30"/>
  <c r="X68" i="30" s="1"/>
  <c r="V155" i="30"/>
  <c r="V174" i="30"/>
  <c r="W35" i="30"/>
  <c r="X71" i="30" s="1"/>
  <c r="W33" i="29"/>
  <c r="X69" i="29" s="1"/>
  <c r="V172" i="29"/>
  <c r="V153" i="29"/>
  <c r="U73" i="29"/>
  <c r="U98" i="28" s="1"/>
  <c r="V144" i="30"/>
  <c r="W24" i="30"/>
  <c r="X60" i="30" s="1"/>
  <c r="V163" i="30"/>
  <c r="T189" i="30"/>
  <c r="T182" i="30"/>
  <c r="T178" i="30"/>
  <c r="T179" i="30" s="1"/>
  <c r="U73" i="30"/>
  <c r="U99" i="28" s="1"/>
  <c r="S184" i="30"/>
  <c r="S186" i="30" s="1"/>
  <c r="S196" i="30"/>
  <c r="U157" i="29"/>
  <c r="W33" i="30"/>
  <c r="X69" i="30" s="1"/>
  <c r="V172" i="30"/>
  <c r="V153" i="30"/>
  <c r="V167" i="29"/>
  <c r="V148" i="29"/>
  <c r="W28" i="29"/>
  <c r="X64" i="29" s="1"/>
  <c r="T190" i="30"/>
  <c r="T192" i="30" s="1"/>
  <c r="T183" i="30"/>
  <c r="T185" i="30" s="1"/>
  <c r="V168" i="29"/>
  <c r="V149" i="29"/>
  <c r="W29" i="29"/>
  <c r="X65" i="29" s="1"/>
  <c r="V146" i="30"/>
  <c r="W26" i="30"/>
  <c r="X62" i="30" s="1"/>
  <c r="V165" i="30"/>
  <c r="W28" i="30"/>
  <c r="X64" i="30" s="1"/>
  <c r="V167" i="30"/>
  <c r="V148" i="30"/>
  <c r="T189" i="29"/>
  <c r="T182" i="29"/>
  <c r="T178" i="29"/>
  <c r="T179" i="29" s="1"/>
  <c r="U176" i="29"/>
  <c r="V150" i="30"/>
  <c r="W30" i="30"/>
  <c r="X66" i="30" s="1"/>
  <c r="V169" i="30"/>
  <c r="V169" i="29"/>
  <c r="V150" i="29"/>
  <c r="W30" i="29"/>
  <c r="X66" i="29" s="1"/>
  <c r="V166" i="30"/>
  <c r="V147" i="30"/>
  <c r="W27" i="30"/>
  <c r="X63" i="30" s="1"/>
  <c r="V145" i="30"/>
  <c r="W25" i="30"/>
  <c r="X61" i="30" s="1"/>
  <c r="V164" i="30"/>
  <c r="S191" i="30"/>
  <c r="S193" i="30" s="1"/>
  <c r="S197" i="30"/>
  <c r="V173" i="30"/>
  <c r="V154" i="30"/>
  <c r="W34" i="30"/>
  <c r="X70" i="30" s="1"/>
  <c r="S196" i="29"/>
  <c r="S184" i="29"/>
  <c r="S186" i="29" s="1"/>
  <c r="V151" i="30"/>
  <c r="V170" i="30"/>
  <c r="W31" i="30"/>
  <c r="X67" i="30" s="1"/>
  <c r="V152" i="29"/>
  <c r="V171" i="29"/>
  <c r="W32" i="29"/>
  <c r="X68" i="29" s="1"/>
  <c r="R194" i="29"/>
  <c r="V149" i="30"/>
  <c r="V168" i="30"/>
  <c r="W29" i="30"/>
  <c r="X65" i="30" s="1"/>
  <c r="V165" i="29"/>
  <c r="V146" i="29"/>
  <c r="W26" i="29"/>
  <c r="X62" i="29" s="1"/>
  <c r="S197" i="29"/>
  <c r="S191" i="29"/>
  <c r="S193" i="29" s="1"/>
  <c r="U157" i="30"/>
  <c r="R198" i="29"/>
  <c r="V155" i="29"/>
  <c r="V174" i="29"/>
  <c r="W35" i="29"/>
  <c r="X71" i="29" s="1"/>
  <c r="W27" i="29"/>
  <c r="X63" i="29" s="1"/>
  <c r="V166" i="29"/>
  <c r="V147" i="29"/>
  <c r="V163" i="29"/>
  <c r="V144" i="29"/>
  <c r="W24" i="29"/>
  <c r="X60" i="29" s="1"/>
  <c r="V164" i="29"/>
  <c r="V145" i="29"/>
  <c r="W25" i="29"/>
  <c r="X61" i="29" s="1"/>
  <c r="R198" i="30"/>
  <c r="W143" i="31"/>
  <c r="W162" i="31"/>
  <c r="W73" i="31"/>
  <c r="W100" i="28" s="1"/>
  <c r="X23" i="31"/>
  <c r="Y59" i="31" s="1"/>
  <c r="T198" i="31"/>
  <c r="U184" i="31"/>
  <c r="V73" i="10"/>
  <c r="V97" i="28" s="1"/>
  <c r="Y25" i="32"/>
  <c r="Z55" i="32" s="1"/>
  <c r="X25" i="2"/>
  <c r="Y55" i="2" s="1"/>
  <c r="X23" i="2"/>
  <c r="Y53" i="2" s="1"/>
  <c r="X27" i="2"/>
  <c r="Y57" i="2" s="1"/>
  <c r="Y20" i="2"/>
  <c r="W29" i="2"/>
  <c r="X59" i="2" s="1"/>
  <c r="V61" i="2"/>
  <c r="V96" i="28" s="1"/>
  <c r="X21" i="2"/>
  <c r="Y51" i="2" s="1"/>
  <c r="X24" i="2"/>
  <c r="Y54" i="2" s="1"/>
  <c r="V31" i="2"/>
  <c r="X26" i="2"/>
  <c r="Y56" i="2" s="1"/>
  <c r="Y24" i="10"/>
  <c r="Z60" i="10" s="1"/>
  <c r="X25" i="10"/>
  <c r="Y61" i="10" s="1"/>
  <c r="X29" i="10"/>
  <c r="Y65" i="10" s="1"/>
  <c r="X34" i="10"/>
  <c r="Y70" i="10" s="1"/>
  <c r="Y30" i="10"/>
  <c r="Z66" i="10" s="1"/>
  <c r="X32" i="10"/>
  <c r="Y68" i="10" s="1"/>
  <c r="X27" i="10"/>
  <c r="Y63" i="10" s="1"/>
  <c r="X31" i="10"/>
  <c r="Y67" i="10" s="1"/>
  <c r="X26" i="10"/>
  <c r="Y62" i="10" s="1"/>
  <c r="X35" i="10"/>
  <c r="Y71" i="10" s="1"/>
  <c r="X28" i="10"/>
  <c r="Y64" i="10" s="1"/>
  <c r="Y28" i="32"/>
  <c r="Z58" i="32" s="1"/>
  <c r="Y26" i="32"/>
  <c r="Z56" i="32" s="1"/>
  <c r="Y24" i="32"/>
  <c r="Z54" i="32" s="1"/>
  <c r="Y23" i="32"/>
  <c r="Z53" i="32" s="1"/>
  <c r="Z20" i="32"/>
  <c r="AA50" i="32" s="1"/>
  <c r="Y27" i="32"/>
  <c r="Z57" i="32" s="1"/>
  <c r="X28" i="2" l="1"/>
  <c r="Y58" i="2" s="1"/>
  <c r="U101" i="28"/>
  <c r="X61" i="31"/>
  <c r="X25" i="31"/>
  <c r="W164" i="31"/>
  <c r="W145" i="31"/>
  <c r="W157" i="31" s="1"/>
  <c r="W182" i="31" s="1"/>
  <c r="U88" i="28"/>
  <c r="V62" i="32"/>
  <c r="V22" i="28" s="1"/>
  <c r="V104" i="28"/>
  <c r="Z50" i="2"/>
  <c r="U14" i="28"/>
  <c r="T6" i="28"/>
  <c r="T19" i="28"/>
  <c r="V74" i="10"/>
  <c r="V15" i="28" s="1"/>
  <c r="X52" i="32"/>
  <c r="X22" i="32"/>
  <c r="X31" i="32" s="1"/>
  <c r="X69" i="10"/>
  <c r="X33" i="10"/>
  <c r="U196" i="31"/>
  <c r="U198" i="31" s="1"/>
  <c r="U186" i="31"/>
  <c r="T194" i="31"/>
  <c r="U74" i="30"/>
  <c r="U17" i="28" s="1"/>
  <c r="U191" i="31"/>
  <c r="U193" i="31" s="1"/>
  <c r="V177" i="31"/>
  <c r="X59" i="10"/>
  <c r="X23" i="10"/>
  <c r="W176" i="31"/>
  <c r="V183" i="31"/>
  <c r="V185" i="31" s="1"/>
  <c r="V158" i="31"/>
  <c r="V182" i="31"/>
  <c r="Y35" i="31"/>
  <c r="Y71" i="31"/>
  <c r="X174" i="31"/>
  <c r="X155" i="31"/>
  <c r="Y62" i="31"/>
  <c r="X165" i="31"/>
  <c r="X146" i="31"/>
  <c r="Y26" i="31"/>
  <c r="Y30" i="31"/>
  <c r="Y66" i="31"/>
  <c r="X169" i="31"/>
  <c r="X150" i="31"/>
  <c r="Z67" i="31"/>
  <c r="Z31" i="31"/>
  <c r="Y151" i="31"/>
  <c r="Y170" i="31"/>
  <c r="V178" i="31"/>
  <c r="V179" i="31" s="1"/>
  <c r="Y70" i="31"/>
  <c r="Y34" i="31"/>
  <c r="X154" i="31"/>
  <c r="X173" i="31"/>
  <c r="Y65" i="31"/>
  <c r="X168" i="31"/>
  <c r="Y29" i="31"/>
  <c r="X149" i="31"/>
  <c r="X52" i="2"/>
  <c r="X22" i="2"/>
  <c r="Y64" i="31"/>
  <c r="X148" i="31"/>
  <c r="Y28" i="31"/>
  <c r="X167" i="31"/>
  <c r="Y63" i="31"/>
  <c r="Y27" i="31"/>
  <c r="X166" i="31"/>
  <c r="X147" i="31"/>
  <c r="Y60" i="31"/>
  <c r="X163" i="31"/>
  <c r="X144" i="31"/>
  <c r="Y24" i="31"/>
  <c r="Y68" i="31"/>
  <c r="X171" i="31"/>
  <c r="X152" i="31"/>
  <c r="Y32" i="31"/>
  <c r="Y69" i="31"/>
  <c r="X153" i="31"/>
  <c r="X172" i="31"/>
  <c r="Y33" i="31"/>
  <c r="W74" i="31"/>
  <c r="W18" i="28" s="1"/>
  <c r="U74" i="29"/>
  <c r="U16" i="28" s="1"/>
  <c r="W61" i="32"/>
  <c r="Y29" i="32"/>
  <c r="Z59" i="32" s="1"/>
  <c r="Y21" i="32"/>
  <c r="Z51" i="32" s="1"/>
  <c r="V62" i="2"/>
  <c r="S198" i="29"/>
  <c r="S198" i="30"/>
  <c r="W172" i="30"/>
  <c r="W153" i="30"/>
  <c r="X33" i="30"/>
  <c r="Y69" i="30" s="1"/>
  <c r="W169" i="30"/>
  <c r="W150" i="30"/>
  <c r="X30" i="30"/>
  <c r="Y66" i="30" s="1"/>
  <c r="U189" i="29"/>
  <c r="U182" i="29"/>
  <c r="U178" i="29"/>
  <c r="U179" i="29" s="1"/>
  <c r="V176" i="29"/>
  <c r="V176" i="30"/>
  <c r="W149" i="30"/>
  <c r="X29" i="30"/>
  <c r="Y65" i="30" s="1"/>
  <c r="W168" i="30"/>
  <c r="X25" i="30"/>
  <c r="Y61" i="30" s="1"/>
  <c r="W164" i="30"/>
  <c r="W145" i="30"/>
  <c r="W168" i="29"/>
  <c r="X29" i="29"/>
  <c r="Y65" i="29" s="1"/>
  <c r="W149" i="29"/>
  <c r="W163" i="30"/>
  <c r="W144" i="30"/>
  <c r="X24" i="30"/>
  <c r="Y60" i="30" s="1"/>
  <c r="W153" i="29"/>
  <c r="W172" i="29"/>
  <c r="X33" i="29"/>
  <c r="Y69" i="29" s="1"/>
  <c r="T191" i="29"/>
  <c r="T193" i="29" s="1"/>
  <c r="T197" i="29"/>
  <c r="W144" i="29"/>
  <c r="X24" i="29"/>
  <c r="Y60" i="29" s="1"/>
  <c r="W163" i="29"/>
  <c r="W166" i="29"/>
  <c r="W147" i="29"/>
  <c r="X27" i="29"/>
  <c r="Y63" i="29" s="1"/>
  <c r="W173" i="30"/>
  <c r="W154" i="30"/>
  <c r="X34" i="30"/>
  <c r="Y70" i="30" s="1"/>
  <c r="W169" i="29"/>
  <c r="W150" i="29"/>
  <c r="X30" i="29"/>
  <c r="Y66" i="29" s="1"/>
  <c r="U177" i="29"/>
  <c r="U183" i="29"/>
  <c r="U185" i="29" s="1"/>
  <c r="U190" i="29"/>
  <c r="U192" i="29" s="1"/>
  <c r="S194" i="30"/>
  <c r="X35" i="30"/>
  <c r="Y71" i="30" s="1"/>
  <c r="W174" i="30"/>
  <c r="W155" i="30"/>
  <c r="W173" i="29"/>
  <c r="W154" i="29"/>
  <c r="X34" i="29"/>
  <c r="Y70" i="29" s="1"/>
  <c r="X23" i="29"/>
  <c r="Y59" i="29" s="1"/>
  <c r="W37" i="29"/>
  <c r="W162" i="29"/>
  <c r="W143" i="29"/>
  <c r="U182" i="30"/>
  <c r="U178" i="30"/>
  <c r="U179" i="30" s="1"/>
  <c r="U158" i="30"/>
  <c r="U189" i="30"/>
  <c r="W165" i="29"/>
  <c r="W146" i="29"/>
  <c r="X26" i="29"/>
  <c r="Y62" i="29" s="1"/>
  <c r="W170" i="30"/>
  <c r="W151" i="30"/>
  <c r="X31" i="30"/>
  <c r="Y67" i="30" s="1"/>
  <c r="X28" i="30"/>
  <c r="Y64" i="30" s="1"/>
  <c r="W167" i="30"/>
  <c r="W148" i="30"/>
  <c r="V73" i="29"/>
  <c r="V98" i="28" s="1"/>
  <c r="V73" i="30"/>
  <c r="V99" i="28" s="1"/>
  <c r="X35" i="29"/>
  <c r="Y71" i="29" s="1"/>
  <c r="W174" i="29"/>
  <c r="W155" i="29"/>
  <c r="T196" i="30"/>
  <c r="T184" i="30"/>
  <c r="T186" i="30" s="1"/>
  <c r="V157" i="29"/>
  <c r="W143" i="30"/>
  <c r="W37" i="30"/>
  <c r="X23" i="30"/>
  <c r="Y59" i="30" s="1"/>
  <c r="W162" i="30"/>
  <c r="U158" i="29"/>
  <c r="X25" i="29"/>
  <c r="Y61" i="29" s="1"/>
  <c r="W164" i="29"/>
  <c r="W145" i="29"/>
  <c r="W152" i="29"/>
  <c r="W171" i="29"/>
  <c r="X32" i="29"/>
  <c r="Y68" i="29" s="1"/>
  <c r="S194" i="29"/>
  <c r="W166" i="30"/>
  <c r="W147" i="30"/>
  <c r="X27" i="30"/>
  <c r="Y63" i="30" s="1"/>
  <c r="T196" i="29"/>
  <c r="T184" i="29"/>
  <c r="T186" i="29" s="1"/>
  <c r="W165" i="30"/>
  <c r="W146" i="30"/>
  <c r="X26" i="30"/>
  <c r="Y62" i="30" s="1"/>
  <c r="W167" i="29"/>
  <c r="W148" i="29"/>
  <c r="X28" i="29"/>
  <c r="Y64" i="29" s="1"/>
  <c r="T191" i="30"/>
  <c r="T193" i="30" s="1"/>
  <c r="T197" i="30"/>
  <c r="W171" i="30"/>
  <c r="W152" i="30"/>
  <c r="X32" i="30"/>
  <c r="Y68" i="30" s="1"/>
  <c r="V157" i="30"/>
  <c r="W170" i="29"/>
  <c r="W151" i="29"/>
  <c r="X31" i="29"/>
  <c r="Y67" i="29" s="1"/>
  <c r="U183" i="30"/>
  <c r="U185" i="30" s="1"/>
  <c r="U177" i="30"/>
  <c r="U190" i="30"/>
  <c r="U192" i="30" s="1"/>
  <c r="X162" i="31"/>
  <c r="X143" i="31"/>
  <c r="X73" i="31"/>
  <c r="X100" i="28" s="1"/>
  <c r="Y23" i="31"/>
  <c r="Z59" i="31" s="1"/>
  <c r="X37" i="31"/>
  <c r="V191" i="31"/>
  <c r="V193" i="31" s="1"/>
  <c r="V197" i="31"/>
  <c r="W73" i="10"/>
  <c r="Z25" i="32"/>
  <c r="AA55" i="32" s="1"/>
  <c r="Y25" i="2"/>
  <c r="Z55" i="2" s="1"/>
  <c r="W61" i="2"/>
  <c r="W96" i="28" s="1"/>
  <c r="X29" i="2"/>
  <c r="Z20" i="2"/>
  <c r="Y24" i="2"/>
  <c r="Z54" i="2" s="1"/>
  <c r="Y28" i="2"/>
  <c r="Z58" i="2" s="1"/>
  <c r="Y27" i="2"/>
  <c r="Z57" i="2" s="1"/>
  <c r="Y26" i="2"/>
  <c r="Z56" i="2" s="1"/>
  <c r="Y21" i="2"/>
  <c r="Z51" i="2" s="1"/>
  <c r="W31" i="2"/>
  <c r="Y23" i="2"/>
  <c r="Z53" i="2" s="1"/>
  <c r="Z24" i="10"/>
  <c r="AA60" i="10" s="1"/>
  <c r="Y34" i="10"/>
  <c r="Z70" i="10" s="1"/>
  <c r="Y31" i="10"/>
  <c r="Z67" i="10" s="1"/>
  <c r="Y32" i="10"/>
  <c r="Z68" i="10" s="1"/>
  <c r="Y29" i="10"/>
  <c r="Z65" i="10" s="1"/>
  <c r="Y28" i="10"/>
  <c r="Z64" i="10" s="1"/>
  <c r="Y35" i="10"/>
  <c r="Z71" i="10" s="1"/>
  <c r="Y27" i="10"/>
  <c r="Z63" i="10" s="1"/>
  <c r="Z30" i="10"/>
  <c r="AA66" i="10" s="1"/>
  <c r="Y25" i="10"/>
  <c r="Z61" i="10" s="1"/>
  <c r="Y26" i="10"/>
  <c r="Z62" i="10" s="1"/>
  <c r="Z23" i="32"/>
  <c r="AA53" i="32" s="1"/>
  <c r="Z28" i="32"/>
  <c r="AA58" i="32" s="1"/>
  <c r="Z27" i="32"/>
  <c r="AA57" i="32" s="1"/>
  <c r="Z26" i="32"/>
  <c r="AA56" i="32" s="1"/>
  <c r="AA20" i="32"/>
  <c r="Z24" i="32"/>
  <c r="AA54" i="32" s="1"/>
  <c r="V101" i="28" l="1"/>
  <c r="Y61" i="31"/>
  <c r="Y25" i="31"/>
  <c r="X145" i="31"/>
  <c r="X164" i="31"/>
  <c r="X176" i="31" s="1"/>
  <c r="X190" i="31" s="1"/>
  <c r="X192" i="31" s="1"/>
  <c r="W74" i="10"/>
  <c r="W15" i="28" s="1"/>
  <c r="W97" i="28"/>
  <c r="V88" i="28"/>
  <c r="W62" i="32"/>
  <c r="W22" i="28" s="1"/>
  <c r="W104" i="28"/>
  <c r="U6" i="28"/>
  <c r="U19" i="28"/>
  <c r="AA50" i="2"/>
  <c r="V14" i="28"/>
  <c r="Y52" i="32"/>
  <c r="Y22" i="32"/>
  <c r="Y31" i="32" s="1"/>
  <c r="X37" i="10"/>
  <c r="Y69" i="10"/>
  <c r="Y33" i="10"/>
  <c r="V74" i="30"/>
  <c r="V17" i="28" s="1"/>
  <c r="U194" i="31"/>
  <c r="V196" i="31"/>
  <c r="V198" i="31" s="1"/>
  <c r="V184" i="31"/>
  <c r="V186" i="31" s="1"/>
  <c r="V194" i="31" s="1"/>
  <c r="W189" i="31"/>
  <c r="W177" i="31"/>
  <c r="W158" i="31"/>
  <c r="W178" i="31"/>
  <c r="W179" i="31" s="1"/>
  <c r="W190" i="31"/>
  <c r="W192" i="31" s="1"/>
  <c r="W183" i="31"/>
  <c r="W185" i="31" s="1"/>
  <c r="Y59" i="10"/>
  <c r="Y23" i="10"/>
  <c r="T194" i="29"/>
  <c r="Y52" i="2"/>
  <c r="Y22" i="2"/>
  <c r="Z62" i="31"/>
  <c r="Y146" i="31"/>
  <c r="Z26" i="31"/>
  <c r="Y165" i="31"/>
  <c r="Z35" i="31"/>
  <c r="Z71" i="31"/>
  <c r="Y155" i="31"/>
  <c r="Y174" i="31"/>
  <c r="X31" i="2"/>
  <c r="Y59" i="2"/>
  <c r="Z68" i="31"/>
  <c r="Y152" i="31"/>
  <c r="Z32" i="31"/>
  <c r="Y171" i="31"/>
  <c r="Z64" i="31"/>
  <c r="Y148" i="31"/>
  <c r="Z28" i="31"/>
  <c r="Y167" i="31"/>
  <c r="Z69" i="31"/>
  <c r="Y172" i="31"/>
  <c r="Y153" i="31"/>
  <c r="Z33" i="31"/>
  <c r="Z30" i="31"/>
  <c r="Z66" i="31"/>
  <c r="Y150" i="31"/>
  <c r="Y169" i="31"/>
  <c r="AA67" i="31"/>
  <c r="AA31" i="31"/>
  <c r="Z151" i="31"/>
  <c r="Z170" i="31"/>
  <c r="X157" i="31"/>
  <c r="X189" i="31" s="1"/>
  <c r="Z60" i="31"/>
  <c r="Y144" i="31"/>
  <c r="Z24" i="31"/>
  <c r="Y163" i="31"/>
  <c r="Z27" i="31"/>
  <c r="Z63" i="31"/>
  <c r="Y147" i="31"/>
  <c r="Y166" i="31"/>
  <c r="Z70" i="31"/>
  <c r="Z34" i="31"/>
  <c r="Y154" i="31"/>
  <c r="Y173" i="31"/>
  <c r="Z65" i="31"/>
  <c r="Y168" i="31"/>
  <c r="Y149" i="31"/>
  <c r="Z29" i="31"/>
  <c r="X74" i="31"/>
  <c r="X18" i="28" s="1"/>
  <c r="V74" i="29"/>
  <c r="V16" i="28" s="1"/>
  <c r="X61" i="32"/>
  <c r="W62" i="2"/>
  <c r="Z21" i="32"/>
  <c r="AA51" i="32" s="1"/>
  <c r="Z29" i="32"/>
  <c r="AA59" i="32" s="1"/>
  <c r="V177" i="29"/>
  <c r="T198" i="29"/>
  <c r="V177" i="30"/>
  <c r="W176" i="30"/>
  <c r="W183" i="30" s="1"/>
  <c r="X168" i="30"/>
  <c r="X149" i="30"/>
  <c r="Y29" i="30"/>
  <c r="Z65" i="30" s="1"/>
  <c r="X143" i="30"/>
  <c r="X37" i="30"/>
  <c r="X162" i="30"/>
  <c r="Y23" i="30"/>
  <c r="Z59" i="30" s="1"/>
  <c r="W157" i="29"/>
  <c r="X173" i="30"/>
  <c r="X154" i="30"/>
  <c r="Y34" i="30"/>
  <c r="Z70" i="30" s="1"/>
  <c r="X165" i="30"/>
  <c r="X146" i="30"/>
  <c r="Y26" i="30"/>
  <c r="Z62" i="30" s="1"/>
  <c r="X155" i="29"/>
  <c r="Y35" i="29"/>
  <c r="Z71" i="29" s="1"/>
  <c r="X174" i="29"/>
  <c r="W176" i="29"/>
  <c r="Y24" i="29"/>
  <c r="Z60" i="29" s="1"/>
  <c r="X163" i="29"/>
  <c r="X144" i="29"/>
  <c r="X144" i="30"/>
  <c r="X163" i="30"/>
  <c r="Y24" i="30"/>
  <c r="Z60" i="30" s="1"/>
  <c r="V183" i="30"/>
  <c r="V190" i="30"/>
  <c r="W157" i="30"/>
  <c r="X170" i="30"/>
  <c r="X151" i="30"/>
  <c r="Y31" i="30"/>
  <c r="Z67" i="30" s="1"/>
  <c r="U197" i="30"/>
  <c r="U191" i="30"/>
  <c r="U193" i="30" s="1"/>
  <c r="W73" i="29"/>
  <c r="W98" i="28" s="1"/>
  <c r="V190" i="29"/>
  <c r="V192" i="29" s="1"/>
  <c r="V183" i="29"/>
  <c r="V185" i="29" s="1"/>
  <c r="X172" i="30"/>
  <c r="X153" i="30"/>
  <c r="Y33" i="30"/>
  <c r="Z69" i="30" s="1"/>
  <c r="V189" i="30"/>
  <c r="V191" i="30" s="1"/>
  <c r="V182" i="30"/>
  <c r="V184" i="30" s="1"/>
  <c r="V178" i="30"/>
  <c r="V179" i="30" s="1"/>
  <c r="X171" i="29"/>
  <c r="Y32" i="29"/>
  <c r="Z68" i="29" s="1"/>
  <c r="X152" i="29"/>
  <c r="V189" i="29"/>
  <c r="V182" i="29"/>
  <c r="V178" i="29"/>
  <c r="V179" i="29" s="1"/>
  <c r="V158" i="30"/>
  <c r="X150" i="29"/>
  <c r="Y30" i="29"/>
  <c r="Z66" i="29" s="1"/>
  <c r="X169" i="29"/>
  <c r="X166" i="29"/>
  <c r="X147" i="29"/>
  <c r="Y27" i="29"/>
  <c r="Z63" i="29" s="1"/>
  <c r="X168" i="29"/>
  <c r="X149" i="29"/>
  <c r="Y29" i="29"/>
  <c r="Z65" i="29" s="1"/>
  <c r="X167" i="29"/>
  <c r="X148" i="29"/>
  <c r="Y28" i="29"/>
  <c r="Z64" i="29" s="1"/>
  <c r="X164" i="29"/>
  <c r="X145" i="29"/>
  <c r="Y25" i="29"/>
  <c r="Z61" i="29" s="1"/>
  <c r="T194" i="30"/>
  <c r="X37" i="29"/>
  <c r="X143" i="29"/>
  <c r="X162" i="29"/>
  <c r="Y23" i="29"/>
  <c r="Z59" i="29" s="1"/>
  <c r="X155" i="30"/>
  <c r="Y35" i="30"/>
  <c r="Z71" i="30" s="1"/>
  <c r="X174" i="30"/>
  <c r="Y25" i="30"/>
  <c r="Z61" i="30" s="1"/>
  <c r="X164" i="30"/>
  <c r="X145" i="30"/>
  <c r="U196" i="29"/>
  <c r="U184" i="29"/>
  <c r="U186" i="29" s="1"/>
  <c r="V158" i="29"/>
  <c r="T198" i="30"/>
  <c r="U196" i="30"/>
  <c r="U184" i="30"/>
  <c r="U186" i="30" s="1"/>
  <c r="X173" i="29"/>
  <c r="X154" i="29"/>
  <c r="Y34" i="29"/>
  <c r="Z70" i="29" s="1"/>
  <c r="X172" i="29"/>
  <c r="X153" i="29"/>
  <c r="Y33" i="29"/>
  <c r="Z69" i="29" s="1"/>
  <c r="U197" i="29"/>
  <c r="U191" i="29"/>
  <c r="U193" i="29" s="1"/>
  <c r="X151" i="29"/>
  <c r="X170" i="29"/>
  <c r="Y31" i="29"/>
  <c r="Z67" i="29" s="1"/>
  <c r="Y28" i="30"/>
  <c r="Z64" i="30" s="1"/>
  <c r="X148" i="30"/>
  <c r="X167" i="30"/>
  <c r="X152" i="30"/>
  <c r="X171" i="30"/>
  <c r="Y32" i="30"/>
  <c r="Z68" i="30" s="1"/>
  <c r="X166" i="30"/>
  <c r="X147" i="30"/>
  <c r="Y27" i="30"/>
  <c r="Z63" i="30" s="1"/>
  <c r="W73" i="30"/>
  <c r="W99" i="28" s="1"/>
  <c r="Y26" i="29"/>
  <c r="Z62" i="29" s="1"/>
  <c r="X146" i="29"/>
  <c r="X165" i="29"/>
  <c r="Y30" i="30"/>
  <c r="Z66" i="30" s="1"/>
  <c r="X169" i="30"/>
  <c r="X150" i="30"/>
  <c r="W184" i="31"/>
  <c r="Z23" i="31"/>
  <c r="AA59" i="31" s="1"/>
  <c r="Y73" i="31"/>
  <c r="Y100" i="28" s="1"/>
  <c r="Y162" i="31"/>
  <c r="Y143" i="31"/>
  <c r="Y37" i="31"/>
  <c r="AA25" i="32"/>
  <c r="Z25" i="2"/>
  <c r="AA55" i="2" s="1"/>
  <c r="AA20" i="2"/>
  <c r="Z26" i="2"/>
  <c r="AA56" i="2" s="1"/>
  <c r="Z28" i="2"/>
  <c r="AA58" i="2" s="1"/>
  <c r="Y29" i="2"/>
  <c r="Z59" i="2" s="1"/>
  <c r="X61" i="2"/>
  <c r="X96" i="28" s="1"/>
  <c r="Z23" i="2"/>
  <c r="AA53" i="2" s="1"/>
  <c r="Z27" i="2"/>
  <c r="AA57" i="2" s="1"/>
  <c r="Z24" i="2"/>
  <c r="AA54" i="2" s="1"/>
  <c r="Z21" i="2"/>
  <c r="AA51" i="2" s="1"/>
  <c r="Z28" i="10"/>
  <c r="AA64" i="10" s="1"/>
  <c r="Z31" i="10"/>
  <c r="AA67" i="10" s="1"/>
  <c r="Z34" i="10"/>
  <c r="AA70" i="10" s="1"/>
  <c r="AA24" i="10"/>
  <c r="AA30" i="10"/>
  <c r="Z27" i="10"/>
  <c r="AA63" i="10" s="1"/>
  <c r="Z29" i="10"/>
  <c r="AA65" i="10" s="1"/>
  <c r="Z25" i="10"/>
  <c r="AA61" i="10" s="1"/>
  <c r="Z35" i="10"/>
  <c r="AA71" i="10" s="1"/>
  <c r="Z32" i="10"/>
  <c r="AA68" i="10" s="1"/>
  <c r="Z26" i="10"/>
  <c r="AA62" i="10" s="1"/>
  <c r="X73" i="10"/>
  <c r="AA28" i="32"/>
  <c r="AA26" i="32"/>
  <c r="AA23" i="32"/>
  <c r="AA24" i="32"/>
  <c r="AA27" i="32"/>
  <c r="Y37" i="10" l="1"/>
  <c r="Z61" i="31"/>
  <c r="Y145" i="31"/>
  <c r="Z25" i="31"/>
  <c r="Y164" i="31"/>
  <c r="W101" i="28"/>
  <c r="X74" i="10"/>
  <c r="X15" i="28" s="1"/>
  <c r="X97" i="28"/>
  <c r="W88" i="28"/>
  <c r="X62" i="32"/>
  <c r="X22" i="28" s="1"/>
  <c r="X104" i="28"/>
  <c r="V6" i="28"/>
  <c r="V19" i="28"/>
  <c r="W14" i="28"/>
  <c r="W74" i="30"/>
  <c r="W17" i="28" s="1"/>
  <c r="Z52" i="32"/>
  <c r="Z22" i="32"/>
  <c r="Z31" i="32" s="1"/>
  <c r="Z69" i="10"/>
  <c r="Z33" i="10"/>
  <c r="W186" i="31"/>
  <c r="W197" i="31"/>
  <c r="W191" i="31"/>
  <c r="W193" i="31" s="1"/>
  <c r="X177" i="31"/>
  <c r="W196" i="31"/>
  <c r="X183" i="31"/>
  <c r="X185" i="31" s="1"/>
  <c r="X182" i="31"/>
  <c r="X158" i="31"/>
  <c r="X178" i="31"/>
  <c r="X179" i="31" s="1"/>
  <c r="Z59" i="10"/>
  <c r="Z23" i="10"/>
  <c r="U198" i="30"/>
  <c r="AA64" i="31"/>
  <c r="Z167" i="31"/>
  <c r="Z148" i="31"/>
  <c r="AA28" i="31"/>
  <c r="Z52" i="2"/>
  <c r="Z22" i="2"/>
  <c r="AA60" i="31"/>
  <c r="Z163" i="31"/>
  <c r="Z144" i="31"/>
  <c r="AA24" i="31"/>
  <c r="AA68" i="31"/>
  <c r="Z152" i="31"/>
  <c r="AA32" i="31"/>
  <c r="Z171" i="31"/>
  <c r="AA27" i="31"/>
  <c r="AA63" i="31"/>
  <c r="Z166" i="31"/>
  <c r="Z147" i="31"/>
  <c r="AA62" i="31"/>
  <c r="Z165" i="31"/>
  <c r="AA26" i="31"/>
  <c r="Z146" i="31"/>
  <c r="AA170" i="31"/>
  <c r="AA151" i="31"/>
  <c r="Y157" i="31"/>
  <c r="Y182" i="31" s="1"/>
  <c r="AA65" i="31"/>
  <c r="Z149" i="31"/>
  <c r="AA29" i="31"/>
  <c r="Z168" i="31"/>
  <c r="AA69" i="31"/>
  <c r="Z172" i="31"/>
  <c r="AA33" i="31"/>
  <c r="Z153" i="31"/>
  <c r="Y176" i="31"/>
  <c r="AA70" i="31"/>
  <c r="Z154" i="31"/>
  <c r="Z173" i="31"/>
  <c r="AA34" i="31"/>
  <c r="AA30" i="31"/>
  <c r="AA66" i="31"/>
  <c r="Z169" i="31"/>
  <c r="Z150" i="31"/>
  <c r="AA35" i="31"/>
  <c r="AA71" i="31"/>
  <c r="Z174" i="31"/>
  <c r="Z155" i="31"/>
  <c r="Y74" i="31"/>
  <c r="Y18" i="28" s="1"/>
  <c r="U194" i="30"/>
  <c r="X62" i="2"/>
  <c r="W74" i="29"/>
  <c r="W16" i="28" s="1"/>
  <c r="Y61" i="32"/>
  <c r="AA21" i="32"/>
  <c r="AA29" i="32"/>
  <c r="U198" i="29"/>
  <c r="W190" i="30"/>
  <c r="W192" i="30" s="1"/>
  <c r="W177" i="30"/>
  <c r="W158" i="29"/>
  <c r="Z28" i="30"/>
  <c r="AA64" i="30" s="1"/>
  <c r="Y148" i="30"/>
  <c r="Y167" i="30"/>
  <c r="Y151" i="30"/>
  <c r="Z31" i="30"/>
  <c r="AA67" i="30" s="1"/>
  <c r="Y170" i="30"/>
  <c r="V196" i="30"/>
  <c r="V185" i="30"/>
  <c r="V186" i="30" s="1"/>
  <c r="Z24" i="29"/>
  <c r="AA60" i="29" s="1"/>
  <c r="Y163" i="29"/>
  <c r="Y144" i="29"/>
  <c r="W182" i="29"/>
  <c r="W178" i="29"/>
  <c r="W179" i="29" s="1"/>
  <c r="W189" i="29"/>
  <c r="Y169" i="30"/>
  <c r="Y150" i="30"/>
  <c r="Z30" i="30"/>
  <c r="AA66" i="30" s="1"/>
  <c r="Y165" i="29"/>
  <c r="Y146" i="29"/>
  <c r="Z26" i="29"/>
  <c r="AA62" i="29" s="1"/>
  <c r="Y171" i="30"/>
  <c r="Y152" i="30"/>
  <c r="Z32" i="30"/>
  <c r="AA68" i="30" s="1"/>
  <c r="Z34" i="29"/>
  <c r="AA70" i="29" s="1"/>
  <c r="Y154" i="29"/>
  <c r="Y173" i="29"/>
  <c r="U194" i="29"/>
  <c r="Y174" i="30"/>
  <c r="Y155" i="30"/>
  <c r="Z35" i="30"/>
  <c r="AA71" i="30" s="1"/>
  <c r="Y166" i="29"/>
  <c r="Y147" i="29"/>
  <c r="Z27" i="29"/>
  <c r="AA63" i="29" s="1"/>
  <c r="Z24" i="30"/>
  <c r="AA60" i="30" s="1"/>
  <c r="Y144" i="30"/>
  <c r="Y163" i="30"/>
  <c r="W183" i="29"/>
  <c r="W185" i="29" s="1"/>
  <c r="W190" i="29"/>
  <c r="W192" i="29" s="1"/>
  <c r="X157" i="30"/>
  <c r="Y170" i="29"/>
  <c r="Z31" i="29"/>
  <c r="AA67" i="29" s="1"/>
  <c r="Y151" i="29"/>
  <c r="Y37" i="29"/>
  <c r="Y162" i="29"/>
  <c r="Y143" i="29"/>
  <c r="Z23" i="29"/>
  <c r="AA59" i="29" s="1"/>
  <c r="Y164" i="29"/>
  <c r="Y145" i="29"/>
  <c r="Z25" i="29"/>
  <c r="AA61" i="29" s="1"/>
  <c r="V196" i="29"/>
  <c r="V184" i="29"/>
  <c r="V186" i="29" s="1"/>
  <c r="Y149" i="30"/>
  <c r="Y168" i="30"/>
  <c r="Z29" i="30"/>
  <c r="AA65" i="30" s="1"/>
  <c r="X176" i="29"/>
  <c r="V191" i="29"/>
  <c r="V193" i="29" s="1"/>
  <c r="V197" i="29"/>
  <c r="Y153" i="30"/>
  <c r="Y172" i="30"/>
  <c r="Z33" i="30"/>
  <c r="AA69" i="30" s="1"/>
  <c r="W177" i="29"/>
  <c r="Y174" i="29"/>
  <c r="Y155" i="29"/>
  <c r="Z35" i="29"/>
  <c r="AA71" i="29" s="1"/>
  <c r="Y173" i="30"/>
  <c r="Y154" i="30"/>
  <c r="Z34" i="30"/>
  <c r="AA70" i="30" s="1"/>
  <c r="Y166" i="30"/>
  <c r="Y147" i="30"/>
  <c r="Z27" i="30"/>
  <c r="AA63" i="30" s="1"/>
  <c r="Y172" i="29"/>
  <c r="Y153" i="29"/>
  <c r="Z33" i="29"/>
  <c r="AA69" i="29" s="1"/>
  <c r="Y164" i="30"/>
  <c r="Y145" i="30"/>
  <c r="Z25" i="30"/>
  <c r="AA61" i="30" s="1"/>
  <c r="X73" i="29"/>
  <c r="X98" i="28" s="1"/>
  <c r="Y168" i="29"/>
  <c r="Y149" i="29"/>
  <c r="Z29" i="29"/>
  <c r="AA65" i="29" s="1"/>
  <c r="Y162" i="30"/>
  <c r="Y143" i="30"/>
  <c r="Y37" i="30"/>
  <c r="Z23" i="30"/>
  <c r="AA59" i="30" s="1"/>
  <c r="X157" i="29"/>
  <c r="Y171" i="29"/>
  <c r="Y152" i="29"/>
  <c r="Z32" i="29"/>
  <c r="AA68" i="29" s="1"/>
  <c r="W158" i="30"/>
  <c r="W189" i="30"/>
  <c r="W182" i="30"/>
  <c r="W178" i="30"/>
  <c r="W179" i="30" s="1"/>
  <c r="Y146" i="30"/>
  <c r="Y165" i="30"/>
  <c r="Z26" i="30"/>
  <c r="AA62" i="30" s="1"/>
  <c r="X176" i="30"/>
  <c r="Y148" i="29"/>
  <c r="Y167" i="29"/>
  <c r="Z28" i="29"/>
  <c r="AA64" i="29" s="1"/>
  <c r="Z30" i="29"/>
  <c r="AA66" i="29" s="1"/>
  <c r="Y169" i="29"/>
  <c r="Y150" i="29"/>
  <c r="V197" i="30"/>
  <c r="V192" i="30"/>
  <c r="V193" i="30" s="1"/>
  <c r="X73" i="30"/>
  <c r="X99" i="28" s="1"/>
  <c r="W185" i="30"/>
  <c r="X197" i="31"/>
  <c r="X191" i="31"/>
  <c r="X193" i="31" s="1"/>
  <c r="Z143" i="31"/>
  <c r="AA23" i="31"/>
  <c r="Z162" i="31"/>
  <c r="Z73" i="31"/>
  <c r="Z100" i="28" s="1"/>
  <c r="Z37" i="31"/>
  <c r="AA25" i="2"/>
  <c r="AA24" i="2"/>
  <c r="AA26" i="2"/>
  <c r="Y61" i="2"/>
  <c r="Y96" i="28" s="1"/>
  <c r="Z29" i="2"/>
  <c r="AA59" i="2" s="1"/>
  <c r="AA21" i="2"/>
  <c r="AA27" i="2"/>
  <c r="AA28" i="2"/>
  <c r="AA23" i="2"/>
  <c r="Y31" i="2"/>
  <c r="AA35" i="10"/>
  <c r="AA31" i="10"/>
  <c r="AA34" i="10"/>
  <c r="AA28" i="10"/>
  <c r="AA29" i="10"/>
  <c r="AA32" i="10"/>
  <c r="AA26" i="10"/>
  <c r="AA25" i="10"/>
  <c r="Y73" i="10"/>
  <c r="AA27" i="10"/>
  <c r="X101" i="28" l="1"/>
  <c r="AA61" i="31"/>
  <c r="Z145" i="31"/>
  <c r="AA25" i="31"/>
  <c r="Z164" i="31"/>
  <c r="Y74" i="10"/>
  <c r="Y15" i="28" s="1"/>
  <c r="Y97" i="28"/>
  <c r="X88" i="28"/>
  <c r="Y62" i="32"/>
  <c r="Y22" i="28" s="1"/>
  <c r="Y104" i="28"/>
  <c r="W6" i="28"/>
  <c r="W19" i="28"/>
  <c r="X14" i="28"/>
  <c r="X74" i="30"/>
  <c r="X17" i="28" s="1"/>
  <c r="Z37" i="10"/>
  <c r="AA52" i="32"/>
  <c r="AA22" i="32"/>
  <c r="AA69" i="10"/>
  <c r="AA33" i="10"/>
  <c r="W194" i="31"/>
  <c r="X196" i="31"/>
  <c r="X198" i="31" s="1"/>
  <c r="W198" i="31"/>
  <c r="X184" i="31"/>
  <c r="X186" i="31" s="1"/>
  <c r="X194" i="31" s="1"/>
  <c r="Z157" i="31"/>
  <c r="Z189" i="31" s="1"/>
  <c r="Y158" i="31"/>
  <c r="AA59" i="10"/>
  <c r="AA23" i="10"/>
  <c r="Y189" i="31"/>
  <c r="Y191" i="31" s="1"/>
  <c r="Y178" i="31"/>
  <c r="Y179" i="31" s="1"/>
  <c r="AA166" i="31"/>
  <c r="AA147" i="31"/>
  <c r="AA149" i="31"/>
  <c r="AA168" i="31"/>
  <c r="Y190" i="31"/>
  <c r="Y192" i="31" s="1"/>
  <c r="Y183" i="31"/>
  <c r="Y185" i="31" s="1"/>
  <c r="AA150" i="31"/>
  <c r="AA169" i="31"/>
  <c r="AA173" i="31"/>
  <c r="AA154" i="31"/>
  <c r="AA152" i="31"/>
  <c r="AA171" i="31"/>
  <c r="AA167" i="31"/>
  <c r="AA148" i="31"/>
  <c r="Z176" i="31"/>
  <c r="Z183" i="31" s="1"/>
  <c r="Z185" i="31" s="1"/>
  <c r="Y177" i="31"/>
  <c r="AA165" i="31"/>
  <c r="AA146" i="31"/>
  <c r="AA163" i="31"/>
  <c r="AA144" i="31"/>
  <c r="AA52" i="2"/>
  <c r="AA22" i="2"/>
  <c r="AA155" i="31"/>
  <c r="AA174" i="31"/>
  <c r="AA172" i="31"/>
  <c r="AA153" i="31"/>
  <c r="Z74" i="31"/>
  <c r="Z18" i="28" s="1"/>
  <c r="Y62" i="2"/>
  <c r="Z61" i="32"/>
  <c r="X74" i="29"/>
  <c r="X16" i="28" s="1"/>
  <c r="AA31" i="32"/>
  <c r="Y73" i="29"/>
  <c r="Y98" i="28" s="1"/>
  <c r="X158" i="30"/>
  <c r="X158" i="29"/>
  <c r="X177" i="29"/>
  <c r="Y157" i="30"/>
  <c r="Z166" i="30"/>
  <c r="AA27" i="30"/>
  <c r="Z147" i="30"/>
  <c r="Z164" i="29"/>
  <c r="Z145" i="29"/>
  <c r="AA25" i="29"/>
  <c r="Z174" i="30"/>
  <c r="Z155" i="30"/>
  <c r="AA35" i="30"/>
  <c r="X182" i="29"/>
  <c r="X189" i="29"/>
  <c r="Y176" i="30"/>
  <c r="Z173" i="30"/>
  <c r="Z154" i="30"/>
  <c r="AA34" i="30"/>
  <c r="W184" i="29"/>
  <c r="W186" i="29" s="1"/>
  <c r="W196" i="29"/>
  <c r="Z170" i="30"/>
  <c r="AA31" i="30"/>
  <c r="Z151" i="30"/>
  <c r="Z145" i="30"/>
  <c r="Z164" i="30"/>
  <c r="AA25" i="30"/>
  <c r="Z173" i="29"/>
  <c r="AA34" i="29"/>
  <c r="Z154" i="29"/>
  <c r="W184" i="30"/>
  <c r="W186" i="30" s="1"/>
  <c r="W196" i="30"/>
  <c r="Y73" i="30"/>
  <c r="AA29" i="30"/>
  <c r="Z149" i="30"/>
  <c r="Z168" i="30"/>
  <c r="AA31" i="29"/>
  <c r="Z170" i="29"/>
  <c r="Z151" i="29"/>
  <c r="W191" i="30"/>
  <c r="W193" i="30" s="1"/>
  <c r="W197" i="30"/>
  <c r="Z168" i="29"/>
  <c r="AA29" i="29"/>
  <c r="Z149" i="29"/>
  <c r="Z163" i="30"/>
  <c r="Z144" i="30"/>
  <c r="AA24" i="30"/>
  <c r="AA30" i="29"/>
  <c r="Z150" i="29"/>
  <c r="Z169" i="29"/>
  <c r="X183" i="30"/>
  <c r="X185" i="30" s="1"/>
  <c r="X190" i="30"/>
  <c r="X192" i="30" s="1"/>
  <c r="AA33" i="29"/>
  <c r="Z172" i="29"/>
  <c r="Z153" i="29"/>
  <c r="X178" i="29"/>
  <c r="X179" i="29" s="1"/>
  <c r="X190" i="29"/>
  <c r="X192" i="29" s="1"/>
  <c r="X183" i="29"/>
  <c r="X185" i="29" s="1"/>
  <c r="Z162" i="29"/>
  <c r="Z143" i="29"/>
  <c r="Z37" i="29"/>
  <c r="AA23" i="29"/>
  <c r="Z147" i="29"/>
  <c r="AA27" i="29"/>
  <c r="Z166" i="29"/>
  <c r="Z152" i="30"/>
  <c r="Z171" i="30"/>
  <c r="AA32" i="30"/>
  <c r="Z150" i="30"/>
  <c r="Z169" i="30"/>
  <c r="AA30" i="30"/>
  <c r="Z167" i="29"/>
  <c r="Z148" i="29"/>
  <c r="AA28" i="29"/>
  <c r="AA26" i="30"/>
  <c r="Z165" i="30"/>
  <c r="Z146" i="30"/>
  <c r="Z171" i="29"/>
  <c r="Z152" i="29"/>
  <c r="AA32" i="29"/>
  <c r="Z155" i="29"/>
  <c r="AA35" i="29"/>
  <c r="Z174" i="29"/>
  <c r="Z172" i="30"/>
  <c r="Z153" i="30"/>
  <c r="AA33" i="30"/>
  <c r="Y157" i="29"/>
  <c r="X182" i="30"/>
  <c r="X178" i="30"/>
  <c r="X179" i="30" s="1"/>
  <c r="X189" i="30"/>
  <c r="Z144" i="29"/>
  <c r="Z163" i="29"/>
  <c r="AA24" i="29"/>
  <c r="AA23" i="30"/>
  <c r="Z162" i="30"/>
  <c r="Z143" i="30"/>
  <c r="Z37" i="30"/>
  <c r="V194" i="29"/>
  <c r="Y176" i="29"/>
  <c r="V194" i="30"/>
  <c r="Z148" i="30"/>
  <c r="Z167" i="30"/>
  <c r="AA28" i="30"/>
  <c r="V198" i="29"/>
  <c r="AA26" i="29"/>
  <c r="Z146" i="29"/>
  <c r="Z165" i="29"/>
  <c r="W191" i="29"/>
  <c r="W193" i="29" s="1"/>
  <c r="W197" i="29"/>
  <c r="V198" i="30"/>
  <c r="X177" i="30"/>
  <c r="Y184" i="31"/>
  <c r="AA162" i="31"/>
  <c r="AA73" i="31"/>
  <c r="AA100" i="28" s="1"/>
  <c r="AA143" i="31"/>
  <c r="AA37" i="31"/>
  <c r="AA29" i="2"/>
  <c r="Z61" i="2"/>
  <c r="Z96" i="28" s="1"/>
  <c r="Z31" i="2"/>
  <c r="Z73" i="10"/>
  <c r="AA145" i="31" l="1"/>
  <c r="AA157" i="31" s="1"/>
  <c r="AA189" i="31" s="1"/>
  <c r="AA164" i="31"/>
  <c r="AA176" i="31" s="1"/>
  <c r="Z74" i="10"/>
  <c r="Z15" i="28" s="1"/>
  <c r="Z97" i="28"/>
  <c r="Y74" i="30"/>
  <c r="Y17" i="28" s="1"/>
  <c r="Y99" i="28"/>
  <c r="Y101" i="28" s="1"/>
  <c r="Z62" i="32"/>
  <c r="Z22" i="28" s="1"/>
  <c r="Z104" i="28"/>
  <c r="Y88" i="28"/>
  <c r="Y14" i="28"/>
  <c r="X6" i="28"/>
  <c r="X19" i="28"/>
  <c r="AA37" i="10"/>
  <c r="Z182" i="31"/>
  <c r="Z196" i="31" s="1"/>
  <c r="Y186" i="31"/>
  <c r="Y197" i="31"/>
  <c r="Y193" i="31"/>
  <c r="Z158" i="31"/>
  <c r="Z62" i="2"/>
  <c r="Y196" i="31"/>
  <c r="Z177" i="31"/>
  <c r="AA74" i="31"/>
  <c r="AA18" i="28" s="1"/>
  <c r="Z178" i="31"/>
  <c r="Z179" i="31" s="1"/>
  <c r="Z190" i="31"/>
  <c r="Z192" i="31" s="1"/>
  <c r="Y74" i="29"/>
  <c r="Y16" i="28" s="1"/>
  <c r="AA61" i="32"/>
  <c r="Y158" i="29"/>
  <c r="W194" i="29"/>
  <c r="W198" i="30"/>
  <c r="Y177" i="30"/>
  <c r="AA152" i="30"/>
  <c r="AA171" i="30"/>
  <c r="Z73" i="29"/>
  <c r="Z98" i="28" s="1"/>
  <c r="AA149" i="29"/>
  <c r="AA168" i="29"/>
  <c r="X184" i="29"/>
  <c r="X186" i="29" s="1"/>
  <c r="X196" i="29"/>
  <c r="AA149" i="30"/>
  <c r="AA168" i="30"/>
  <c r="AA165" i="29"/>
  <c r="AA146" i="29"/>
  <c r="AA37" i="29"/>
  <c r="AA143" i="29"/>
  <c r="AA162" i="29"/>
  <c r="AA169" i="29"/>
  <c r="AA150" i="29"/>
  <c r="AA154" i="29"/>
  <c r="AA173" i="29"/>
  <c r="AA165" i="30"/>
  <c r="AA146" i="30"/>
  <c r="AA163" i="30"/>
  <c r="AA144" i="30"/>
  <c r="AA154" i="30"/>
  <c r="AA173" i="30"/>
  <c r="AA155" i="30"/>
  <c r="AA174" i="30"/>
  <c r="Z157" i="30"/>
  <c r="X191" i="30"/>
  <c r="X193" i="30" s="1"/>
  <c r="X197" i="30"/>
  <c r="Z157" i="29"/>
  <c r="AA172" i="29"/>
  <c r="AA153" i="29"/>
  <c r="Z176" i="29"/>
  <c r="AA170" i="30"/>
  <c r="AA151" i="30"/>
  <c r="AA163" i="29"/>
  <c r="AA144" i="29"/>
  <c r="Z176" i="30"/>
  <c r="AA174" i="29"/>
  <c r="AA155" i="29"/>
  <c r="AA171" i="29"/>
  <c r="AA152" i="29"/>
  <c r="AA167" i="29"/>
  <c r="AA148" i="29"/>
  <c r="AA169" i="30"/>
  <c r="AA150" i="30"/>
  <c r="W194" i="30"/>
  <c r="AA151" i="29"/>
  <c r="AA170" i="29"/>
  <c r="AA164" i="30"/>
  <c r="AA145" i="30"/>
  <c r="AA166" i="30"/>
  <c r="AA147" i="30"/>
  <c r="AA172" i="30"/>
  <c r="AA153" i="30"/>
  <c r="Y183" i="29"/>
  <c r="Y185" i="29" s="1"/>
  <c r="Y190" i="29"/>
  <c r="Y192" i="29" s="1"/>
  <c r="AA162" i="30"/>
  <c r="AA37" i="30"/>
  <c r="AA143" i="30"/>
  <c r="X196" i="30"/>
  <c r="X184" i="30"/>
  <c r="X186" i="30" s="1"/>
  <c r="X197" i="29"/>
  <c r="X191" i="29"/>
  <c r="X193" i="29" s="1"/>
  <c r="AA167" i="30"/>
  <c r="AA148" i="30"/>
  <c r="Z73" i="30"/>
  <c r="Y189" i="29"/>
  <c r="Y178" i="29"/>
  <c r="Y179" i="29" s="1"/>
  <c r="Y182" i="29"/>
  <c r="AA147" i="29"/>
  <c r="AA166" i="29"/>
  <c r="Y177" i="29"/>
  <c r="W198" i="29"/>
  <c r="Y183" i="30"/>
  <c r="Y185" i="30" s="1"/>
  <c r="Y190" i="30"/>
  <c r="Y192" i="30" s="1"/>
  <c r="AA145" i="29"/>
  <c r="AA164" i="29"/>
  <c r="Y189" i="30"/>
  <c r="Y158" i="30"/>
  <c r="Y178" i="30"/>
  <c r="Y179" i="30" s="1"/>
  <c r="Y182" i="30"/>
  <c r="Z191" i="31"/>
  <c r="AA73" i="10"/>
  <c r="AA61" i="2"/>
  <c r="AA96" i="28" s="1"/>
  <c r="AA31" i="2"/>
  <c r="Z74" i="30" l="1"/>
  <c r="Z17" i="28" s="1"/>
  <c r="Z99" i="28"/>
  <c r="Z101" i="28" s="1"/>
  <c r="AA74" i="10"/>
  <c r="AA15" i="28" s="1"/>
  <c r="AA97" i="28"/>
  <c r="Z184" i="31"/>
  <c r="Z186" i="31" s="1"/>
  <c r="AA62" i="32"/>
  <c r="AA22" i="28" s="1"/>
  <c r="AA104" i="28"/>
  <c r="Z88" i="28"/>
  <c r="Y6" i="28"/>
  <c r="Y19" i="28"/>
  <c r="Z14" i="28"/>
  <c r="Y194" i="31"/>
  <c r="AA182" i="31"/>
  <c r="AA184" i="31" s="1"/>
  <c r="Y198" i="31"/>
  <c r="Z197" i="31"/>
  <c r="Z198" i="31" s="1"/>
  <c r="Z193" i="31"/>
  <c r="AA158" i="31"/>
  <c r="AA178" i="31"/>
  <c r="AA179" i="31" s="1"/>
  <c r="Z177" i="29"/>
  <c r="AA190" i="31"/>
  <c r="AA192" i="31" s="1"/>
  <c r="AA183" i="31"/>
  <c r="AA185" i="31" s="1"/>
  <c r="AA62" i="2"/>
  <c r="AA177" i="31"/>
  <c r="Z74" i="29"/>
  <c r="Z16" i="28" s="1"/>
  <c r="Z158" i="30"/>
  <c r="Z189" i="30"/>
  <c r="Z182" i="30"/>
  <c r="Z178" i="30"/>
  <c r="Z179" i="30" s="1"/>
  <c r="AA157" i="30"/>
  <c r="AA176" i="29"/>
  <c r="X198" i="29"/>
  <c r="X194" i="29"/>
  <c r="Y196" i="30"/>
  <c r="Y184" i="30"/>
  <c r="Y186" i="30" s="1"/>
  <c r="Y196" i="29"/>
  <c r="Y184" i="29"/>
  <c r="Y186" i="29" s="1"/>
  <c r="AA73" i="30"/>
  <c r="Z183" i="30"/>
  <c r="Z185" i="30" s="1"/>
  <c r="Z190" i="30"/>
  <c r="Z192" i="30" s="1"/>
  <c r="Z182" i="29"/>
  <c r="Z189" i="29"/>
  <c r="Z178" i="29"/>
  <c r="Z179" i="29" s="1"/>
  <c r="AA73" i="29"/>
  <c r="AA98" i="28" s="1"/>
  <c r="X194" i="30"/>
  <c r="AA157" i="29"/>
  <c r="Y197" i="29"/>
  <c r="Y191" i="29"/>
  <c r="Y193" i="29" s="1"/>
  <c r="AA176" i="30"/>
  <c r="Z177" i="30"/>
  <c r="Y191" i="30"/>
  <c r="Y193" i="30" s="1"/>
  <c r="Y197" i="30"/>
  <c r="Z183" i="29"/>
  <c r="Z185" i="29" s="1"/>
  <c r="Z190" i="29"/>
  <c r="Z192" i="29" s="1"/>
  <c r="X198" i="30"/>
  <c r="Z158" i="29"/>
  <c r="AA191" i="31"/>
  <c r="Z194" i="31" l="1"/>
  <c r="AA74" i="30"/>
  <c r="AA17" i="28" s="1"/>
  <c r="AA99" i="28"/>
  <c r="AA101" i="28" s="1"/>
  <c r="AA88" i="28"/>
  <c r="Z6" i="28"/>
  <c r="Z19" i="28"/>
  <c r="AA14" i="28"/>
  <c r="AA197" i="31"/>
  <c r="AA186" i="31"/>
  <c r="AA177" i="29"/>
  <c r="AA196" i="31"/>
  <c r="AA193" i="31"/>
  <c r="AA74" i="29"/>
  <c r="AA16" i="28" s="1"/>
  <c r="AA177" i="30"/>
  <c r="AA158" i="29"/>
  <c r="AA158" i="30"/>
  <c r="Y198" i="29"/>
  <c r="Y194" i="29"/>
  <c r="Z196" i="29"/>
  <c r="Z184" i="29"/>
  <c r="Z186" i="29" s="1"/>
  <c r="AA183" i="30"/>
  <c r="AA185" i="30" s="1"/>
  <c r="AA190" i="30"/>
  <c r="AA192" i="30" s="1"/>
  <c r="AA182" i="29"/>
  <c r="AA189" i="29"/>
  <c r="AA178" i="29"/>
  <c r="AA179" i="29" s="1"/>
  <c r="AA182" i="30"/>
  <c r="AA189" i="30"/>
  <c r="AA178" i="30"/>
  <c r="AA179" i="30" s="1"/>
  <c r="Y194" i="30"/>
  <c r="Z184" i="30"/>
  <c r="Z186" i="30" s="1"/>
  <c r="Z196" i="30"/>
  <c r="Y198" i="30"/>
  <c r="Z197" i="30"/>
  <c r="Z191" i="30"/>
  <c r="Z193" i="30" s="1"/>
  <c r="Z191" i="29"/>
  <c r="Z193" i="29" s="1"/>
  <c r="Z197" i="29"/>
  <c r="AA190" i="29"/>
  <c r="AA192" i="29" s="1"/>
  <c r="AA183" i="29"/>
  <c r="AA185" i="29" s="1"/>
  <c r="AA6" i="28" l="1"/>
  <c r="AA19" i="28"/>
  <c r="AA198" i="31"/>
  <c r="AA194" i="31"/>
  <c r="AA191" i="29"/>
  <c r="AA193" i="29" s="1"/>
  <c r="AA197" i="29"/>
  <c r="AA184" i="29"/>
  <c r="AA186" i="29" s="1"/>
  <c r="AA196" i="29"/>
  <c r="Z194" i="29"/>
  <c r="Z198" i="29"/>
  <c r="Z198" i="30"/>
  <c r="AA191" i="30"/>
  <c r="AA193" i="30" s="1"/>
  <c r="AA197" i="30"/>
  <c r="Z194" i="30"/>
  <c r="AA196" i="30"/>
  <c r="AA184" i="30"/>
  <c r="AA186" i="30" s="1"/>
  <c r="AA194" i="29" l="1"/>
  <c r="AA198" i="29"/>
  <c r="AA194" i="30"/>
  <c r="AA198" i="30"/>
  <c r="V6" i="48" l="1"/>
  <c r="U17" i="48"/>
  <c r="V17" i="48" l="1"/>
  <c r="N26" i="48" l="1"/>
  <c r="M28" i="48"/>
  <c r="M29" i="48" s="1"/>
  <c r="T26" i="48" l="1"/>
  <c r="BM129" i="40"/>
  <c r="O26" i="48"/>
  <c r="O28" i="48" s="1"/>
  <c r="O29" i="48" s="1"/>
  <c r="N28" i="48"/>
  <c r="N29" i="48" s="1"/>
  <c r="S26" i="48"/>
  <c r="BJ124" i="40" l="1"/>
  <c r="AD126" i="40"/>
  <c r="AD122" i="40"/>
  <c r="AD118" i="40"/>
  <c r="N127" i="40"/>
  <c r="N123" i="40"/>
  <c r="N119" i="40"/>
  <c r="BJ128" i="40"/>
  <c r="BJ120" i="40"/>
  <c r="BJ127" i="40"/>
  <c r="BJ123" i="40"/>
  <c r="BJ119" i="40"/>
  <c r="AT128" i="40"/>
  <c r="AT124" i="40"/>
  <c r="AT120" i="40"/>
  <c r="AT116" i="40"/>
  <c r="AD125" i="40"/>
  <c r="AD121" i="40"/>
  <c r="AD117" i="40"/>
  <c r="N126" i="40"/>
  <c r="N122" i="40"/>
  <c r="N118" i="40"/>
  <c r="AT117" i="40"/>
  <c r="AT125" i="40"/>
  <c r="BJ126" i="40"/>
  <c r="BJ122" i="40"/>
  <c r="BJ118" i="40"/>
  <c r="AT127" i="40"/>
  <c r="AT123" i="40"/>
  <c r="AT119" i="40"/>
  <c r="AD128" i="40"/>
  <c r="AD124" i="40"/>
  <c r="AD120" i="40"/>
  <c r="AD116" i="40"/>
  <c r="N125" i="40"/>
  <c r="N121" i="40"/>
  <c r="N117" i="40"/>
  <c r="BJ116" i="40"/>
  <c r="AT121" i="40"/>
  <c r="BJ125" i="40"/>
  <c r="BJ121" i="40"/>
  <c r="BJ117" i="40"/>
  <c r="AT126" i="40"/>
  <c r="AT122" i="40"/>
  <c r="AT118" i="40"/>
  <c r="AD127" i="40"/>
  <c r="AD123" i="40"/>
  <c r="AD119" i="40"/>
  <c r="N128" i="40"/>
  <c r="N124" i="40"/>
  <c r="N120" i="40"/>
  <c r="N116" i="40"/>
  <c r="AD187" i="40" l="1"/>
  <c r="AE123" i="40"/>
  <c r="AT185" i="40"/>
  <c r="AU121" i="40"/>
  <c r="AE128" i="40"/>
  <c r="AD192" i="40"/>
  <c r="AT181" i="40"/>
  <c r="AU117" i="40"/>
  <c r="AU120" i="40"/>
  <c r="AT184" i="40"/>
  <c r="N119" i="41"/>
  <c r="N183" i="40"/>
  <c r="O119" i="40"/>
  <c r="AU116" i="40"/>
  <c r="AT129" i="40"/>
  <c r="AT180" i="40"/>
  <c r="AV193" i="40"/>
  <c r="AV194" i="40" s="1"/>
  <c r="BJ129" i="40"/>
  <c r="BL193" i="40"/>
  <c r="BJ180" i="40"/>
  <c r="BK116" i="40"/>
  <c r="AT183" i="40"/>
  <c r="AU119" i="40"/>
  <c r="O118" i="40"/>
  <c r="N182" i="40"/>
  <c r="N118" i="41"/>
  <c r="AU124" i="40"/>
  <c r="AT188" i="40"/>
  <c r="N187" i="40"/>
  <c r="N123" i="41"/>
  <c r="O123" i="40"/>
  <c r="AU125" i="40"/>
  <c r="AT189" i="40"/>
  <c r="AT182" i="40"/>
  <c r="AU118" i="40"/>
  <c r="O117" i="40"/>
  <c r="N117" i="41"/>
  <c r="N181" i="40"/>
  <c r="AU123" i="40"/>
  <c r="AT187" i="40"/>
  <c r="O122" i="40"/>
  <c r="N186" i="40"/>
  <c r="N122" i="41"/>
  <c r="AT192" i="40"/>
  <c r="AU128" i="40"/>
  <c r="N191" i="40"/>
  <c r="N127" i="41"/>
  <c r="O127" i="40"/>
  <c r="AE119" i="40"/>
  <c r="AD183" i="40"/>
  <c r="O213" i="41"/>
  <c r="O116" i="40"/>
  <c r="N180" i="40"/>
  <c r="P193" i="40"/>
  <c r="N116" i="41"/>
  <c r="N129" i="40"/>
  <c r="AU122" i="40"/>
  <c r="AT186" i="40"/>
  <c r="N121" i="41"/>
  <c r="N185" i="40"/>
  <c r="O121" i="40"/>
  <c r="AT191" i="40"/>
  <c r="AU127" i="40"/>
  <c r="O126" i="40"/>
  <c r="N126" i="41"/>
  <c r="N190" i="40"/>
  <c r="BK119" i="40"/>
  <c r="BJ183" i="40"/>
  <c r="AD182" i="40"/>
  <c r="AE118" i="40"/>
  <c r="AE124" i="40"/>
  <c r="AD188" i="40"/>
  <c r="N184" i="40"/>
  <c r="O120" i="40"/>
  <c r="N120" i="41"/>
  <c r="AT190" i="40"/>
  <c r="AU126" i="40"/>
  <c r="N125" i="41"/>
  <c r="O125" i="40"/>
  <c r="N189" i="40"/>
  <c r="BK118" i="40"/>
  <c r="BJ182" i="40"/>
  <c r="AE117" i="40"/>
  <c r="AD181" i="40"/>
  <c r="BK123" i="40"/>
  <c r="BJ187" i="40"/>
  <c r="AD186" i="40"/>
  <c r="AE122" i="40"/>
  <c r="BK125" i="40"/>
  <c r="BJ189" i="40"/>
  <c r="O124" i="40"/>
  <c r="N124" i="41"/>
  <c r="N188" i="40"/>
  <c r="BJ181" i="40"/>
  <c r="BK117" i="40"/>
  <c r="AF193" i="40"/>
  <c r="AF194" i="40" s="1"/>
  <c r="AD180" i="40"/>
  <c r="AD129" i="40"/>
  <c r="AE116" i="40"/>
  <c r="BJ186" i="40"/>
  <c r="BK122" i="40"/>
  <c r="AE121" i="40"/>
  <c r="AD185" i="40"/>
  <c r="BJ191" i="40"/>
  <c r="BK127" i="40"/>
  <c r="AE126" i="40"/>
  <c r="AD190" i="40"/>
  <c r="BK128" i="40"/>
  <c r="BJ192" i="40"/>
  <c r="AD191" i="40"/>
  <c r="AE127" i="40"/>
  <c r="O128" i="40"/>
  <c r="N128" i="41"/>
  <c r="N192" i="40"/>
  <c r="BK121" i="40"/>
  <c r="BJ185" i="40"/>
  <c r="AD184" i="40"/>
  <c r="AE120" i="40"/>
  <c r="BK126" i="40"/>
  <c r="BJ190" i="40"/>
  <c r="AD189" i="40"/>
  <c r="AE125" i="40"/>
  <c r="BK120" i="40"/>
  <c r="BJ184" i="40"/>
  <c r="BK124" i="40"/>
  <c r="BJ188" i="40"/>
  <c r="N17" i="33" l="1"/>
  <c r="N209" i="40"/>
  <c r="O192" i="40"/>
  <c r="O209" i="40" s="1"/>
  <c r="N184" i="41"/>
  <c r="O120" i="41"/>
  <c r="O202" i="41" s="1"/>
  <c r="N11" i="35"/>
  <c r="AT203" i="40"/>
  <c r="AU186" i="40"/>
  <c r="AU203" i="40" s="1"/>
  <c r="O191" i="40"/>
  <c r="O208" i="40" s="1"/>
  <c r="N208" i="40"/>
  <c r="N16" i="33"/>
  <c r="AT204" i="40"/>
  <c r="N12" i="35"/>
  <c r="AU187" i="40"/>
  <c r="AU204" i="40" s="1"/>
  <c r="BK184" i="40"/>
  <c r="BK201" i="40" s="1"/>
  <c r="N9" i="36"/>
  <c r="BJ201" i="40"/>
  <c r="AE185" i="40"/>
  <c r="AE202" i="40" s="1"/>
  <c r="N10" i="34"/>
  <c r="AD202" i="40"/>
  <c r="N206" i="40"/>
  <c r="O189" i="40"/>
  <c r="O206" i="40" s="1"/>
  <c r="N14" i="33"/>
  <c r="AE182" i="40"/>
  <c r="AE199" i="40" s="1"/>
  <c r="N7" i="34"/>
  <c r="AD199" i="40"/>
  <c r="AU182" i="40"/>
  <c r="AU199" i="40" s="1"/>
  <c r="AT199" i="40"/>
  <c r="N7" i="35"/>
  <c r="AU188" i="40"/>
  <c r="AU205" i="40" s="1"/>
  <c r="N13" i="35"/>
  <c r="AT205" i="40"/>
  <c r="N5" i="35"/>
  <c r="AT197" i="40"/>
  <c r="AT193" i="40"/>
  <c r="AU180" i="40"/>
  <c r="AU197" i="40" s="1"/>
  <c r="N9" i="35"/>
  <c r="AU184" i="40"/>
  <c r="AU201" i="40" s="1"/>
  <c r="AT201" i="40"/>
  <c r="O124" i="41"/>
  <c r="O206" i="41" s="1"/>
  <c r="N188" i="41"/>
  <c r="N192" i="41"/>
  <c r="O128" i="41"/>
  <c r="O210" i="41" s="1"/>
  <c r="AE190" i="40"/>
  <c r="AE207" i="40" s="1"/>
  <c r="N15" i="34"/>
  <c r="AD207" i="40"/>
  <c r="BJ206" i="40"/>
  <c r="N14" i="36"/>
  <c r="BK189" i="40"/>
  <c r="BK206" i="40" s="1"/>
  <c r="BJ200" i="40"/>
  <c r="N8" i="36"/>
  <c r="BK183" i="40"/>
  <c r="BK200" i="40" s="1"/>
  <c r="N16" i="35"/>
  <c r="AU191" i="40"/>
  <c r="AU208" i="40" s="1"/>
  <c r="AT208" i="40"/>
  <c r="AE183" i="40"/>
  <c r="AE200" i="40" s="1"/>
  <c r="N8" i="34"/>
  <c r="AD200" i="40"/>
  <c r="N14" i="35"/>
  <c r="AT206" i="40"/>
  <c r="AU189" i="40"/>
  <c r="AU206" i="40" s="1"/>
  <c r="AT200" i="40"/>
  <c r="N8" i="35"/>
  <c r="AU183" i="40"/>
  <c r="AU200" i="40" s="1"/>
  <c r="AU129" i="40"/>
  <c r="AT215" i="40"/>
  <c r="BK187" i="40"/>
  <c r="BK204" i="40" s="1"/>
  <c r="N12" i="36"/>
  <c r="BJ204" i="40"/>
  <c r="N204" i="40"/>
  <c r="N12" i="33"/>
  <c r="O187" i="40"/>
  <c r="O204" i="40" s="1"/>
  <c r="AD198" i="40"/>
  <c r="AE181" i="40"/>
  <c r="AE198" i="40" s="1"/>
  <c r="N6" i="34"/>
  <c r="N201" i="40"/>
  <c r="N9" i="33"/>
  <c r="O184" i="40"/>
  <c r="O201" i="40" s="1"/>
  <c r="O129" i="40"/>
  <c r="N215" i="40"/>
  <c r="AT209" i="40"/>
  <c r="N17" i="35"/>
  <c r="AU192" i="40"/>
  <c r="AU209" i="40" s="1"/>
  <c r="N198" i="40"/>
  <c r="N6" i="33"/>
  <c r="O181" i="40"/>
  <c r="O198" i="40" s="1"/>
  <c r="AD201" i="40"/>
  <c r="AE184" i="40"/>
  <c r="AE201" i="40" s="1"/>
  <c r="N9" i="34"/>
  <c r="O125" i="41"/>
  <c r="O207" i="41" s="1"/>
  <c r="N189" i="41"/>
  <c r="AE188" i="40"/>
  <c r="AE205" i="40" s="1"/>
  <c r="N13" i="34"/>
  <c r="AD205" i="40"/>
  <c r="N129" i="41"/>
  <c r="P193" i="41"/>
  <c r="P194" i="41" s="1"/>
  <c r="N180" i="41"/>
  <c r="O116" i="41"/>
  <c r="O198" i="41" s="1"/>
  <c r="O122" i="41"/>
  <c r="O204" i="41" s="1"/>
  <c r="N186" i="41"/>
  <c r="N181" i="41"/>
  <c r="O117" i="41"/>
  <c r="O199" i="41" s="1"/>
  <c r="O118" i="41"/>
  <c r="O200" i="41" s="1"/>
  <c r="N182" i="41"/>
  <c r="AU185" i="40"/>
  <c r="AU202" i="40" s="1"/>
  <c r="AT202" i="40"/>
  <c r="N10" i="35"/>
  <c r="N10" i="36"/>
  <c r="BK185" i="40"/>
  <c r="BK202" i="40" s="1"/>
  <c r="BJ202" i="40"/>
  <c r="AE191" i="40"/>
  <c r="AE208" i="40" s="1"/>
  <c r="N16" i="34"/>
  <c r="AD208" i="40"/>
  <c r="BJ203" i="40"/>
  <c r="BK186" i="40"/>
  <c r="BK203" i="40" s="1"/>
  <c r="N11" i="36"/>
  <c r="BJ198" i="40"/>
  <c r="N6" i="36"/>
  <c r="BK181" i="40"/>
  <c r="BK198" i="40" s="1"/>
  <c r="N15" i="33"/>
  <c r="O190" i="40"/>
  <c r="O207" i="40" s="1"/>
  <c r="N207" i="40"/>
  <c r="N202" i="40"/>
  <c r="N10" i="33"/>
  <c r="O185" i="40"/>
  <c r="O202" i="40" s="1"/>
  <c r="P194" i="40"/>
  <c r="O186" i="40"/>
  <c r="O203" i="40" s="1"/>
  <c r="N11" i="33"/>
  <c r="N203" i="40"/>
  <c r="N7" i="33"/>
  <c r="N199" i="40"/>
  <c r="O182" i="40"/>
  <c r="O199" i="40" s="1"/>
  <c r="N5" i="36"/>
  <c r="BJ193" i="40"/>
  <c r="BK180" i="40"/>
  <c r="BK197" i="40" s="1"/>
  <c r="BJ197" i="40"/>
  <c r="AD193" i="40"/>
  <c r="N5" i="34"/>
  <c r="AD197" i="40"/>
  <c r="AE180" i="40"/>
  <c r="AE197" i="40" s="1"/>
  <c r="BJ205" i="40"/>
  <c r="N13" i="36"/>
  <c r="BK188" i="40"/>
  <c r="BK205" i="40" s="1"/>
  <c r="N205" i="40"/>
  <c r="N13" i="33"/>
  <c r="O188" i="40"/>
  <c r="O205" i="40" s="1"/>
  <c r="BJ199" i="40"/>
  <c r="N7" i="36"/>
  <c r="BK182" i="40"/>
  <c r="BK199" i="40" s="1"/>
  <c r="O126" i="41"/>
  <c r="O208" i="41" s="1"/>
  <c r="N190" i="41"/>
  <c r="O121" i="41"/>
  <c r="O203" i="41" s="1"/>
  <c r="N185" i="41"/>
  <c r="N5" i="33"/>
  <c r="O180" i="40"/>
  <c r="O197" i="40" s="1"/>
  <c r="N193" i="40"/>
  <c r="N197" i="40"/>
  <c r="N187" i="41"/>
  <c r="O123" i="41"/>
  <c r="O205" i="41" s="1"/>
  <c r="N8" i="33"/>
  <c r="O183" i="40"/>
  <c r="O200" i="40" s="1"/>
  <c r="N200" i="40"/>
  <c r="AT198" i="40"/>
  <c r="N6" i="35"/>
  <c r="AU181" i="40"/>
  <c r="AU198" i="40" s="1"/>
  <c r="AE189" i="40"/>
  <c r="AE206" i="40" s="1"/>
  <c r="AD206" i="40"/>
  <c r="N14" i="34"/>
  <c r="N15" i="36"/>
  <c r="BK190" i="40"/>
  <c r="BK207" i="40" s="1"/>
  <c r="BJ207" i="40"/>
  <c r="N17" i="36"/>
  <c r="BJ209" i="40"/>
  <c r="BK192" i="40"/>
  <c r="BK209" i="40" s="1"/>
  <c r="BJ208" i="40"/>
  <c r="N16" i="36"/>
  <c r="BK191" i="40"/>
  <c r="BK208" i="40" s="1"/>
  <c r="AE129" i="40"/>
  <c r="AD215" i="40"/>
  <c r="N11" i="34"/>
  <c r="AE186" i="40"/>
  <c r="AE203" i="40" s="1"/>
  <c r="AD203" i="40"/>
  <c r="N15" i="35"/>
  <c r="AU190" i="40"/>
  <c r="AU207" i="40" s="1"/>
  <c r="AT207" i="40"/>
  <c r="O127" i="41"/>
  <c r="O209" i="41" s="1"/>
  <c r="N191" i="41"/>
  <c r="BK129" i="40"/>
  <c r="BJ215" i="40"/>
  <c r="N183" i="41"/>
  <c r="O119" i="41"/>
  <c r="O201" i="41" s="1"/>
  <c r="AE192" i="40"/>
  <c r="AE209" i="40" s="1"/>
  <c r="AD209" i="40"/>
  <c r="N17" i="34"/>
  <c r="AD204" i="40"/>
  <c r="AE187" i="40"/>
  <c r="AE204" i="40" s="1"/>
  <c r="N12" i="34"/>
  <c r="O190" i="41" l="1"/>
  <c r="N208" i="41"/>
  <c r="AU193" i="40"/>
  <c r="AT210" i="40"/>
  <c r="O183" i="41"/>
  <c r="N201" i="41"/>
  <c r="N19" i="34"/>
  <c r="O38" i="34"/>
  <c r="O193" i="40"/>
  <c r="N210" i="40"/>
  <c r="AE193" i="40"/>
  <c r="AD210" i="40"/>
  <c r="O181" i="41"/>
  <c r="N199" i="41"/>
  <c r="O188" i="41"/>
  <c r="N206" i="41"/>
  <c r="N19" i="35"/>
  <c r="O38" i="35"/>
  <c r="O184" i="41"/>
  <c r="N202" i="41"/>
  <c r="AE215" i="40"/>
  <c r="O182" i="41"/>
  <c r="N200" i="41"/>
  <c r="O180" i="41"/>
  <c r="N193" i="41"/>
  <c r="O193" i="41" s="1"/>
  <c r="N198" i="41"/>
  <c r="BK215" i="40"/>
  <c r="O187" i="41"/>
  <c r="N205" i="41"/>
  <c r="O38" i="33"/>
  <c r="N19" i="33"/>
  <c r="AU215" i="40"/>
  <c r="O185" i="41"/>
  <c r="N203" i="41"/>
  <c r="BK193" i="40"/>
  <c r="BJ210" i="40"/>
  <c r="O186" i="41"/>
  <c r="N204" i="41"/>
  <c r="O129" i="41"/>
  <c r="U26" i="48"/>
  <c r="N211" i="41"/>
  <c r="N218" i="41"/>
  <c r="N219" i="41" s="1"/>
  <c r="O189" i="41"/>
  <c r="N207" i="41"/>
  <c r="O215" i="40"/>
  <c r="O192" i="41"/>
  <c r="N210" i="41"/>
  <c r="O191" i="41"/>
  <c r="N209" i="41"/>
  <c r="N19" i="36"/>
  <c r="O38" i="36"/>
  <c r="AB66" i="28" l="1"/>
  <c r="N80" i="28"/>
  <c r="N64" i="28" s="1"/>
  <c r="D29" i="36"/>
  <c r="D34" i="36"/>
  <c r="D35" i="36"/>
  <c r="D25" i="36"/>
  <c r="D31" i="36"/>
  <c r="D32" i="36"/>
  <c r="D26" i="36"/>
  <c r="D27" i="36"/>
  <c r="D33" i="36"/>
  <c r="E23" i="36"/>
  <c r="D23" i="36"/>
  <c r="D24" i="36"/>
  <c r="D30" i="36"/>
  <c r="D28" i="36"/>
  <c r="E25" i="36"/>
  <c r="E26" i="36"/>
  <c r="E33" i="36"/>
  <c r="F23" i="36"/>
  <c r="E28" i="36"/>
  <c r="E35" i="36"/>
  <c r="E32" i="36"/>
  <c r="E24" i="36"/>
  <c r="E31" i="36"/>
  <c r="E29" i="36"/>
  <c r="E34" i="36"/>
  <c r="E30" i="36"/>
  <c r="E27" i="36"/>
  <c r="F32" i="36"/>
  <c r="F33" i="36"/>
  <c r="F24" i="36"/>
  <c r="F29" i="36"/>
  <c r="F28" i="36"/>
  <c r="F26" i="36"/>
  <c r="F34" i="36"/>
  <c r="G23" i="36"/>
  <c r="F25" i="36"/>
  <c r="F27" i="36"/>
  <c r="F30" i="36"/>
  <c r="F35" i="36"/>
  <c r="F31" i="36"/>
  <c r="G24" i="36"/>
  <c r="G33" i="36"/>
  <c r="G32" i="36"/>
  <c r="G34" i="36"/>
  <c r="G27" i="36"/>
  <c r="G26" i="36"/>
  <c r="G31" i="36"/>
  <c r="H29" i="36"/>
  <c r="G25" i="36"/>
  <c r="G35" i="36"/>
  <c r="H23" i="36"/>
  <c r="G30" i="36"/>
  <c r="G28" i="36"/>
  <c r="H35" i="36"/>
  <c r="I23" i="36"/>
  <c r="H32" i="36"/>
  <c r="H33" i="36"/>
  <c r="H27" i="36"/>
  <c r="H28" i="36"/>
  <c r="H30" i="36"/>
  <c r="I29" i="36"/>
  <c r="H26" i="36"/>
  <c r="H34" i="36"/>
  <c r="H31" i="36"/>
  <c r="H24" i="36"/>
  <c r="H25" i="36"/>
  <c r="I35" i="36"/>
  <c r="I24" i="36"/>
  <c r="I30" i="36"/>
  <c r="J23" i="36"/>
  <c r="I26" i="36"/>
  <c r="I34" i="36"/>
  <c r="J29" i="36"/>
  <c r="I32" i="36"/>
  <c r="I31" i="36"/>
  <c r="I28" i="36"/>
  <c r="I27" i="36"/>
  <c r="I33" i="36"/>
  <c r="I25" i="36"/>
  <c r="J25" i="36"/>
  <c r="J27" i="36"/>
  <c r="K29" i="36"/>
  <c r="J34" i="36"/>
  <c r="K23" i="36"/>
  <c r="J28" i="36"/>
  <c r="J32" i="36"/>
  <c r="J30" i="36"/>
  <c r="J33" i="36"/>
  <c r="J31" i="36"/>
  <c r="J24" i="36"/>
  <c r="J35" i="36"/>
  <c r="J26" i="36"/>
  <c r="L23" i="36"/>
  <c r="K28" i="36"/>
  <c r="K27" i="36"/>
  <c r="K26" i="36"/>
  <c r="L29" i="36"/>
  <c r="K34" i="36"/>
  <c r="K30" i="36"/>
  <c r="K35" i="36"/>
  <c r="K25" i="36"/>
  <c r="K32" i="36"/>
  <c r="K31" i="36"/>
  <c r="K24" i="36"/>
  <c r="K33" i="36"/>
  <c r="L25" i="36"/>
  <c r="L28" i="36"/>
  <c r="L24" i="36"/>
  <c r="M29" i="36"/>
  <c r="M23" i="36"/>
  <c r="L33" i="36"/>
  <c r="L27" i="36"/>
  <c r="L35" i="36"/>
  <c r="L26" i="36"/>
  <c r="L32" i="36"/>
  <c r="L30" i="36"/>
  <c r="L34" i="36"/>
  <c r="L31" i="36"/>
  <c r="M35" i="36"/>
  <c r="M31" i="36"/>
  <c r="M30" i="36"/>
  <c r="N23" i="36"/>
  <c r="M32" i="36"/>
  <c r="M34" i="36"/>
  <c r="N29" i="36"/>
  <c r="M24" i="36"/>
  <c r="M25" i="36"/>
  <c r="M26" i="36"/>
  <c r="M28" i="36"/>
  <c r="M27" i="36"/>
  <c r="M33" i="36"/>
  <c r="N32" i="36"/>
  <c r="N30" i="36"/>
  <c r="N31" i="36"/>
  <c r="N27" i="36"/>
  <c r="O29" i="36"/>
  <c r="N26" i="36"/>
  <c r="N33" i="36"/>
  <c r="N35" i="36"/>
  <c r="N25" i="36"/>
  <c r="N28" i="36"/>
  <c r="N24" i="36"/>
  <c r="O23" i="36"/>
  <c r="N34" i="36"/>
  <c r="O33" i="36"/>
  <c r="O28" i="36"/>
  <c r="O24" i="36"/>
  <c r="O27" i="36"/>
  <c r="O32" i="36"/>
  <c r="P29" i="36"/>
  <c r="O35" i="36"/>
  <c r="O26" i="36"/>
  <c r="P23" i="36"/>
  <c r="O30" i="36"/>
  <c r="O31" i="36"/>
  <c r="O34" i="36"/>
  <c r="O25" i="36"/>
  <c r="P30" i="36"/>
  <c r="P35" i="36"/>
  <c r="P34" i="36"/>
  <c r="P27" i="36"/>
  <c r="P31" i="36"/>
  <c r="Q23" i="36"/>
  <c r="P28" i="36"/>
  <c r="P24" i="36"/>
  <c r="P33" i="36"/>
  <c r="P25" i="36"/>
  <c r="Q29" i="36"/>
  <c r="P32" i="36"/>
  <c r="P26" i="36"/>
  <c r="R29" i="36"/>
  <c r="Q30" i="36"/>
  <c r="Q31" i="36"/>
  <c r="Q34" i="36"/>
  <c r="Q25" i="36"/>
  <c r="Q26" i="36"/>
  <c r="Q24" i="36"/>
  <c r="Q35" i="36"/>
  <c r="R23" i="36"/>
  <c r="Q27" i="36"/>
  <c r="Q28" i="36"/>
  <c r="Q33" i="36"/>
  <c r="Q32" i="36"/>
  <c r="R35" i="36"/>
  <c r="R25" i="36"/>
  <c r="S23" i="36"/>
  <c r="R32" i="36"/>
  <c r="R27" i="36"/>
  <c r="S29" i="36"/>
  <c r="R24" i="36"/>
  <c r="R30" i="36"/>
  <c r="R28" i="36"/>
  <c r="R34" i="36"/>
  <c r="R31" i="36"/>
  <c r="R26" i="36"/>
  <c r="R33" i="36"/>
  <c r="S26" i="36"/>
  <c r="S30" i="36"/>
  <c r="S24" i="36"/>
  <c r="S33" i="36"/>
  <c r="T23" i="36"/>
  <c r="S35" i="36"/>
  <c r="S31" i="36"/>
  <c r="S34" i="36"/>
  <c r="S28" i="36"/>
  <c r="T29" i="36"/>
  <c r="S32" i="36"/>
  <c r="S25" i="36"/>
  <c r="S27" i="36"/>
  <c r="T30" i="36"/>
  <c r="U29" i="36"/>
  <c r="T24" i="36"/>
  <c r="T27" i="36"/>
  <c r="T26" i="36"/>
  <c r="T34" i="36"/>
  <c r="T28" i="36"/>
  <c r="T33" i="36"/>
  <c r="T35" i="36"/>
  <c r="U23" i="36"/>
  <c r="T31" i="36"/>
  <c r="T25" i="36"/>
  <c r="T32" i="36"/>
  <c r="U26" i="36"/>
  <c r="U24" i="36"/>
  <c r="U32" i="36"/>
  <c r="U30" i="36"/>
  <c r="U25" i="36"/>
  <c r="V23" i="36"/>
  <c r="U33" i="36"/>
  <c r="U34" i="36"/>
  <c r="U35" i="36"/>
  <c r="U27" i="36"/>
  <c r="V29" i="36"/>
  <c r="U28" i="36"/>
  <c r="U31" i="36"/>
  <c r="V35" i="36"/>
  <c r="V25" i="36"/>
  <c r="V26" i="36"/>
  <c r="V30" i="36"/>
  <c r="W23" i="36"/>
  <c r="V33" i="36"/>
  <c r="V32" i="36"/>
  <c r="V28" i="36"/>
  <c r="V27" i="36"/>
  <c r="V34" i="36"/>
  <c r="V24" i="36"/>
  <c r="V31" i="36"/>
  <c r="W29" i="36"/>
  <c r="W26" i="36"/>
  <c r="W35" i="36"/>
  <c r="W34" i="36"/>
  <c r="W32" i="36"/>
  <c r="W24" i="36"/>
  <c r="W25" i="36"/>
  <c r="W33" i="36"/>
  <c r="W27" i="36"/>
  <c r="X29" i="36"/>
  <c r="W31" i="36"/>
  <c r="W28" i="36"/>
  <c r="X23" i="36"/>
  <c r="W30" i="36"/>
  <c r="X24" i="36"/>
  <c r="Y29" i="36"/>
  <c r="X32" i="36"/>
  <c r="X35" i="36"/>
  <c r="X26" i="36"/>
  <c r="X30" i="36"/>
  <c r="Y23" i="36"/>
  <c r="X34" i="36"/>
  <c r="X28" i="36"/>
  <c r="X31" i="36"/>
  <c r="X27" i="36"/>
  <c r="X25" i="36"/>
  <c r="X33" i="36"/>
  <c r="Y34" i="36"/>
  <c r="Y31" i="36"/>
  <c r="Y32" i="36"/>
  <c r="Y35" i="36"/>
  <c r="Y27" i="36"/>
  <c r="Y26" i="36"/>
  <c r="Y25" i="36"/>
  <c r="Y33" i="36"/>
  <c r="Z23" i="36"/>
  <c r="Z29" i="36"/>
  <c r="Y24" i="36"/>
  <c r="Y28" i="36"/>
  <c r="Y30" i="36"/>
  <c r="Z34" i="36"/>
  <c r="Z35" i="36"/>
  <c r="Z33" i="36"/>
  <c r="Z25" i="36"/>
  <c r="Z30" i="36"/>
  <c r="AA23" i="36"/>
  <c r="Z32" i="36"/>
  <c r="Z27" i="36"/>
  <c r="Z26" i="36"/>
  <c r="Z28" i="36"/>
  <c r="AA29" i="36"/>
  <c r="Z31" i="36"/>
  <c r="Z24" i="36"/>
  <c r="AA28" i="36"/>
  <c r="AA35" i="36"/>
  <c r="AA24" i="36"/>
  <c r="AA30" i="36"/>
  <c r="AA25" i="36"/>
  <c r="AA33" i="36"/>
  <c r="AA31" i="36"/>
  <c r="AA27" i="36"/>
  <c r="AA34" i="36"/>
  <c r="AA26" i="36"/>
  <c r="AA32" i="36"/>
  <c r="D35" i="34"/>
  <c r="D25" i="34"/>
  <c r="E25" i="34" s="1"/>
  <c r="D26" i="34"/>
  <c r="D27" i="34"/>
  <c r="E27" i="34" s="1"/>
  <c r="F27" i="34" s="1"/>
  <c r="G27" i="34" s="1"/>
  <c r="H27" i="34" s="1"/>
  <c r="I27" i="34" s="1"/>
  <c r="N78" i="28"/>
  <c r="N62" i="28" s="1"/>
  <c r="D24" i="34"/>
  <c r="D30" i="34"/>
  <c r="E30" i="34" s="1"/>
  <c r="F30" i="34" s="1"/>
  <c r="D29" i="34"/>
  <c r="D23" i="34"/>
  <c r="D28" i="34"/>
  <c r="D33" i="34"/>
  <c r="D32" i="34"/>
  <c r="E32" i="34" s="1"/>
  <c r="F32" i="34" s="1"/>
  <c r="G32" i="34" s="1"/>
  <c r="H32" i="34" s="1"/>
  <c r="I32" i="34" s="1"/>
  <c r="D31" i="34"/>
  <c r="E31" i="34" s="1"/>
  <c r="D34" i="34"/>
  <c r="E24" i="34"/>
  <c r="F24" i="34" s="1"/>
  <c r="E35" i="34"/>
  <c r="E28" i="34"/>
  <c r="F28" i="34" s="1"/>
  <c r="U28" i="48"/>
  <c r="V26" i="48"/>
  <c r="O218" i="41"/>
  <c r="O219" i="41" s="1"/>
  <c r="O211" i="41"/>
  <c r="D29" i="47"/>
  <c r="O194" i="41"/>
  <c r="D13" i="47"/>
  <c r="O210" i="40"/>
  <c r="O194" i="40"/>
  <c r="D15" i="47" s="1"/>
  <c r="D25" i="47"/>
  <c r="BK210" i="40"/>
  <c r="BK194" i="40"/>
  <c r="D29" i="33"/>
  <c r="E65" i="33" s="1"/>
  <c r="D27" i="33"/>
  <c r="E63" i="33" s="1"/>
  <c r="D32" i="33"/>
  <c r="E68" i="33" s="1"/>
  <c r="D31" i="33"/>
  <c r="E67" i="33" s="1"/>
  <c r="D23" i="33"/>
  <c r="E23" i="33" s="1"/>
  <c r="F23" i="33" s="1"/>
  <c r="D26" i="33"/>
  <c r="D34" i="33"/>
  <c r="E70" i="33" s="1"/>
  <c r="U31" i="48"/>
  <c r="D28" i="33"/>
  <c r="E64" i="33" s="1"/>
  <c r="D33" i="33"/>
  <c r="E69" i="33" s="1"/>
  <c r="D35" i="33"/>
  <c r="E71" i="33" s="1"/>
  <c r="D24" i="33"/>
  <c r="E60" i="33" s="1"/>
  <c r="D30" i="33"/>
  <c r="E66" i="33" s="1"/>
  <c r="D25" i="33"/>
  <c r="N77" i="28"/>
  <c r="E27" i="33"/>
  <c r="F63" i="33" s="1"/>
  <c r="E31" i="33"/>
  <c r="F67" i="33" s="1"/>
  <c r="E33" i="33"/>
  <c r="F69" i="33" s="1"/>
  <c r="E34" i="33"/>
  <c r="E32" i="33"/>
  <c r="F68" i="33" s="1"/>
  <c r="F31" i="33"/>
  <c r="G67" i="33" s="1"/>
  <c r="D27" i="35"/>
  <c r="G35" i="35"/>
  <c r="H26" i="35"/>
  <c r="H32" i="35"/>
  <c r="I30" i="35"/>
  <c r="D35" i="35"/>
  <c r="D31" i="35"/>
  <c r="J26" i="35"/>
  <c r="F24" i="35"/>
  <c r="F28" i="35"/>
  <c r="D24" i="35"/>
  <c r="D26" i="35"/>
  <c r="H27" i="35"/>
  <c r="I29" i="35"/>
  <c r="D28" i="35"/>
  <c r="G27" i="35"/>
  <c r="D29" i="35"/>
  <c r="H28" i="35"/>
  <c r="D30" i="35"/>
  <c r="F35" i="35"/>
  <c r="N79" i="28"/>
  <c r="N63" i="28" s="1"/>
  <c r="D25" i="35"/>
  <c r="D32" i="35"/>
  <c r="I35" i="35"/>
  <c r="D33" i="35"/>
  <c r="E35" i="35"/>
  <c r="H35" i="35"/>
  <c r="D23" i="35"/>
  <c r="E26" i="35"/>
  <c r="L26" i="35"/>
  <c r="K26" i="35"/>
  <c r="D34" i="35"/>
  <c r="I25" i="35"/>
  <c r="G32" i="35"/>
  <c r="E24" i="35"/>
  <c r="I33" i="35"/>
  <c r="I32" i="35"/>
  <c r="J35" i="35"/>
  <c r="E23" i="35"/>
  <c r="G24" i="35"/>
  <c r="G28" i="35"/>
  <c r="J33" i="35"/>
  <c r="J29" i="35"/>
  <c r="I26" i="35"/>
  <c r="E30" i="35"/>
  <c r="E31" i="35"/>
  <c r="E32" i="35"/>
  <c r="E28" i="35"/>
  <c r="J25" i="35"/>
  <c r="I27" i="35"/>
  <c r="E27" i="35"/>
  <c r="M26" i="35"/>
  <c r="I28" i="35"/>
  <c r="E33" i="35"/>
  <c r="E34" i="35"/>
  <c r="F26" i="35"/>
  <c r="E29" i="35"/>
  <c r="E25" i="35"/>
  <c r="J30" i="35"/>
  <c r="G26" i="35"/>
  <c r="F29" i="35"/>
  <c r="F30" i="35"/>
  <c r="K35" i="35"/>
  <c r="F33" i="35"/>
  <c r="F23" i="35"/>
  <c r="F34" i="35"/>
  <c r="F31" i="35"/>
  <c r="N26" i="35"/>
  <c r="K25" i="35"/>
  <c r="J28" i="35"/>
  <c r="H24" i="35"/>
  <c r="F25" i="35"/>
  <c r="F27" i="35"/>
  <c r="K33" i="35"/>
  <c r="J27" i="35"/>
  <c r="F32" i="35"/>
  <c r="K29" i="35"/>
  <c r="K30" i="35"/>
  <c r="J32" i="35"/>
  <c r="K27" i="35"/>
  <c r="G31" i="35"/>
  <c r="G34" i="35"/>
  <c r="G30" i="35"/>
  <c r="G29" i="35"/>
  <c r="L35" i="35"/>
  <c r="O26" i="35"/>
  <c r="L33" i="35"/>
  <c r="G25" i="35"/>
  <c r="G33" i="35"/>
  <c r="G23" i="35"/>
  <c r="K28" i="35"/>
  <c r="L29" i="35"/>
  <c r="K32" i="35"/>
  <c r="L25" i="35"/>
  <c r="I24" i="35"/>
  <c r="L30" i="35"/>
  <c r="H33" i="35"/>
  <c r="H34" i="35"/>
  <c r="H23" i="35"/>
  <c r="L27" i="35"/>
  <c r="M25" i="35"/>
  <c r="H25" i="35"/>
  <c r="M35" i="35"/>
  <c r="M30" i="35"/>
  <c r="M33" i="35"/>
  <c r="P26" i="35"/>
  <c r="L32" i="35"/>
  <c r="H29" i="35"/>
  <c r="H30" i="35"/>
  <c r="M29" i="35"/>
  <c r="L28" i="35"/>
  <c r="H31" i="35"/>
  <c r="J24" i="35"/>
  <c r="M32" i="35"/>
  <c r="N25" i="35"/>
  <c r="K24" i="35"/>
  <c r="M27" i="35"/>
  <c r="I34" i="35"/>
  <c r="M28" i="35"/>
  <c r="N35" i="35"/>
  <c r="I31" i="35"/>
  <c r="N33" i="35"/>
  <c r="I23" i="35"/>
  <c r="N30" i="35"/>
  <c r="N29" i="35"/>
  <c r="Q26" i="35"/>
  <c r="N27" i="35"/>
  <c r="O30" i="35"/>
  <c r="J23" i="35"/>
  <c r="O33" i="35"/>
  <c r="L24" i="35"/>
  <c r="J34" i="35"/>
  <c r="N32" i="35"/>
  <c r="O25" i="35"/>
  <c r="O29" i="35"/>
  <c r="J31" i="35"/>
  <c r="O35" i="35"/>
  <c r="N28" i="35"/>
  <c r="R26" i="35"/>
  <c r="P35" i="35"/>
  <c r="P33" i="35"/>
  <c r="P25" i="35"/>
  <c r="P29" i="35"/>
  <c r="K34" i="35"/>
  <c r="K23" i="35"/>
  <c r="S26" i="35"/>
  <c r="K31" i="35"/>
  <c r="O28" i="35"/>
  <c r="O27" i="35"/>
  <c r="P30" i="35"/>
  <c r="M24" i="35"/>
  <c r="O32" i="35"/>
  <c r="Q30" i="35"/>
  <c r="N24" i="35"/>
  <c r="L23" i="35"/>
  <c r="L34" i="35"/>
  <c r="T26" i="35"/>
  <c r="Q33" i="35"/>
  <c r="Q29" i="35"/>
  <c r="P27" i="35"/>
  <c r="L31" i="35"/>
  <c r="P32" i="35"/>
  <c r="Q25" i="35"/>
  <c r="Q35" i="35"/>
  <c r="P28" i="35"/>
  <c r="R25" i="35"/>
  <c r="Q28" i="35"/>
  <c r="Q27" i="35"/>
  <c r="O24" i="35"/>
  <c r="U26" i="35"/>
  <c r="M31" i="35"/>
  <c r="Q32" i="35"/>
  <c r="R30" i="35"/>
  <c r="R29" i="35"/>
  <c r="R33" i="35"/>
  <c r="R35" i="35"/>
  <c r="M23" i="35"/>
  <c r="M34" i="35"/>
  <c r="S29" i="35"/>
  <c r="R28" i="35"/>
  <c r="N34" i="35"/>
  <c r="R32" i="35"/>
  <c r="V26" i="35"/>
  <c r="N23" i="35"/>
  <c r="S30" i="35"/>
  <c r="S33" i="35"/>
  <c r="P24" i="35"/>
  <c r="R27" i="35"/>
  <c r="S35" i="35"/>
  <c r="S25" i="35"/>
  <c r="N31" i="35"/>
  <c r="T30" i="35"/>
  <c r="T29" i="35"/>
  <c r="O31" i="35"/>
  <c r="T33" i="35"/>
  <c r="S28" i="35"/>
  <c r="Q24" i="35"/>
  <c r="S32" i="35"/>
  <c r="O34" i="35"/>
  <c r="T25" i="35"/>
  <c r="W26" i="35"/>
  <c r="S27" i="35"/>
  <c r="O23" i="35"/>
  <c r="T35" i="35"/>
  <c r="T32" i="35"/>
  <c r="U35" i="35"/>
  <c r="T28" i="35"/>
  <c r="U25" i="35"/>
  <c r="P34" i="35"/>
  <c r="R24" i="35"/>
  <c r="T27" i="35"/>
  <c r="X26" i="35"/>
  <c r="U29" i="35"/>
  <c r="U33" i="35"/>
  <c r="U30" i="35"/>
  <c r="P23" i="35"/>
  <c r="P31" i="35"/>
  <c r="Q31" i="35"/>
  <c r="V29" i="35"/>
  <c r="Q23" i="35"/>
  <c r="Q34" i="35"/>
  <c r="V30" i="35"/>
  <c r="Y26" i="35"/>
  <c r="V25" i="35"/>
  <c r="S24" i="35"/>
  <c r="U28" i="35"/>
  <c r="U32" i="35"/>
  <c r="V35" i="35"/>
  <c r="U27" i="35"/>
  <c r="V33" i="35"/>
  <c r="W25" i="35"/>
  <c r="T24" i="35"/>
  <c r="V28" i="35"/>
  <c r="W30" i="35"/>
  <c r="V27" i="35"/>
  <c r="R31" i="35"/>
  <c r="W29" i="35"/>
  <c r="W35" i="35"/>
  <c r="R23" i="35"/>
  <c r="W33" i="35"/>
  <c r="Z26" i="35"/>
  <c r="R34" i="35"/>
  <c r="V32" i="35"/>
  <c r="S34" i="35"/>
  <c r="X30" i="35"/>
  <c r="X33" i="35"/>
  <c r="U24" i="35"/>
  <c r="X35" i="35"/>
  <c r="W27" i="35"/>
  <c r="AA26" i="35"/>
  <c r="S23" i="35"/>
  <c r="W32" i="35"/>
  <c r="X25" i="35"/>
  <c r="W28" i="35"/>
  <c r="X29" i="35"/>
  <c r="S31" i="35"/>
  <c r="Y25" i="35"/>
  <c r="Y30" i="35"/>
  <c r="V24" i="35"/>
  <c r="Y29" i="35"/>
  <c r="T23" i="35"/>
  <c r="X28" i="35"/>
  <c r="X32" i="35"/>
  <c r="T34" i="35"/>
  <c r="Y33" i="35"/>
  <c r="Y35" i="35"/>
  <c r="T31" i="35"/>
  <c r="X27" i="35"/>
  <c r="U34" i="35"/>
  <c r="Y28" i="35"/>
  <c r="Z35" i="35"/>
  <c r="Z25" i="35"/>
  <c r="Z33" i="35"/>
  <c r="W24" i="35"/>
  <c r="Y27" i="35"/>
  <c r="Z30" i="35"/>
  <c r="U31" i="35"/>
  <c r="Y32" i="35"/>
  <c r="Z29" i="35"/>
  <c r="U23" i="35"/>
  <c r="AA30" i="35"/>
  <c r="Z28" i="35"/>
  <c r="Z27" i="35"/>
  <c r="AA25" i="35"/>
  <c r="Z32" i="35"/>
  <c r="V34" i="35"/>
  <c r="AA35" i="35"/>
  <c r="V23" i="35"/>
  <c r="V31" i="35"/>
  <c r="X24" i="35"/>
  <c r="AA33" i="35"/>
  <c r="AA29" i="35"/>
  <c r="W31" i="35"/>
  <c r="W23" i="35"/>
  <c r="AA28" i="35"/>
  <c r="W34" i="35"/>
  <c r="AA27" i="35"/>
  <c r="Y24" i="35"/>
  <c r="AA32" i="35"/>
  <c r="Z24" i="35"/>
  <c r="X23" i="35"/>
  <c r="X31" i="35"/>
  <c r="X34" i="35"/>
  <c r="Y23" i="35"/>
  <c r="Y31" i="35"/>
  <c r="AA24" i="35"/>
  <c r="Y34" i="35"/>
  <c r="Z31" i="35"/>
  <c r="Z34" i="35"/>
  <c r="Z23" i="35"/>
  <c r="AA23" i="35"/>
  <c r="AA31" i="35"/>
  <c r="AA34" i="35"/>
  <c r="D17" i="47"/>
  <c r="AE194" i="40"/>
  <c r="D19" i="47" s="1"/>
  <c r="AE210" i="40"/>
  <c r="D21" i="47"/>
  <c r="AU194" i="40"/>
  <c r="D23" i="47" s="1"/>
  <c r="AU210" i="40"/>
  <c r="F32" i="33" l="1"/>
  <c r="G68" i="33" s="1"/>
  <c r="E30" i="33"/>
  <c r="F66" i="33" s="1"/>
  <c r="F27" i="33"/>
  <c r="F33" i="33"/>
  <c r="AA149" i="35"/>
  <c r="AA168" i="35"/>
  <c r="X171" i="35"/>
  <c r="X152" i="35"/>
  <c r="Y68" i="35"/>
  <c r="V60" i="35"/>
  <c r="U163" i="35"/>
  <c r="U144" i="35"/>
  <c r="W145" i="35"/>
  <c r="X61" i="35"/>
  <c r="W164" i="35"/>
  <c r="Y165" i="35"/>
  <c r="Y146" i="35"/>
  <c r="Z62" i="35"/>
  <c r="T167" i="35"/>
  <c r="U64" i="35"/>
  <c r="T148" i="35"/>
  <c r="P70" i="35"/>
  <c r="O154" i="35"/>
  <c r="O173" i="35"/>
  <c r="O67" i="35"/>
  <c r="N151" i="35"/>
  <c r="N170" i="35"/>
  <c r="V146" i="35"/>
  <c r="W62" i="35"/>
  <c r="V165" i="35"/>
  <c r="R172" i="35"/>
  <c r="R153" i="35"/>
  <c r="S69" i="35"/>
  <c r="R64" i="35"/>
  <c r="Q167" i="35"/>
  <c r="Q148" i="35"/>
  <c r="Q168" i="35"/>
  <c r="Q149" i="35"/>
  <c r="R65" i="35"/>
  <c r="M144" i="35"/>
  <c r="M163" i="35"/>
  <c r="N60" i="35"/>
  <c r="Q65" i="35"/>
  <c r="P149" i="35"/>
  <c r="P168" i="35"/>
  <c r="P65" i="35"/>
  <c r="O168" i="35"/>
  <c r="O149" i="35"/>
  <c r="N147" i="35"/>
  <c r="N166" i="35"/>
  <c r="O63" i="35"/>
  <c r="M167" i="35"/>
  <c r="M148" i="35"/>
  <c r="N64" i="35"/>
  <c r="L167" i="35"/>
  <c r="M64" i="35"/>
  <c r="L148" i="35"/>
  <c r="M155" i="35"/>
  <c r="M174" i="35"/>
  <c r="N71" i="35"/>
  <c r="I163" i="35"/>
  <c r="I144" i="35"/>
  <c r="J60" i="35"/>
  <c r="L172" i="35"/>
  <c r="M69" i="35"/>
  <c r="L153" i="35"/>
  <c r="K68" i="35"/>
  <c r="J152" i="35"/>
  <c r="J171" i="35"/>
  <c r="I60" i="35"/>
  <c r="H163" i="35"/>
  <c r="H144" i="35"/>
  <c r="E173" i="35"/>
  <c r="E154" i="35"/>
  <c r="F70" i="35"/>
  <c r="E152" i="35"/>
  <c r="F68" i="35"/>
  <c r="E171" i="35"/>
  <c r="E37" i="35"/>
  <c r="E162" i="35"/>
  <c r="E143" i="35"/>
  <c r="F59" i="35"/>
  <c r="L62" i="35"/>
  <c r="K165" i="35"/>
  <c r="K146" i="35"/>
  <c r="E68" i="35"/>
  <c r="D152" i="35"/>
  <c r="D171" i="35"/>
  <c r="D167" i="35"/>
  <c r="E64" i="35"/>
  <c r="D148" i="35"/>
  <c r="D170" i="35"/>
  <c r="D151" i="35"/>
  <c r="E67" i="35"/>
  <c r="AA170" i="35"/>
  <c r="AA151" i="35"/>
  <c r="AA164" i="35"/>
  <c r="AA145" i="35"/>
  <c r="Z64" i="35"/>
  <c r="Y148" i="35"/>
  <c r="Y167" i="35"/>
  <c r="Y65" i="35"/>
  <c r="X168" i="35"/>
  <c r="X149" i="35"/>
  <c r="R143" i="35"/>
  <c r="S59" i="35"/>
  <c r="R162" i="35"/>
  <c r="R37" i="35"/>
  <c r="V66" i="35"/>
  <c r="U169" i="35"/>
  <c r="U150" i="35"/>
  <c r="K174" i="35"/>
  <c r="L71" i="35"/>
  <c r="K155" i="35"/>
  <c r="G59" i="33"/>
  <c r="G23" i="33"/>
  <c r="AA37" i="35"/>
  <c r="AA162" i="35"/>
  <c r="AA143" i="35"/>
  <c r="AA163" i="35"/>
  <c r="AA144" i="35"/>
  <c r="AA153" i="35"/>
  <c r="AA172" i="35"/>
  <c r="AA63" i="35"/>
  <c r="Z147" i="35"/>
  <c r="Z166" i="35"/>
  <c r="U170" i="35"/>
  <c r="V67" i="35"/>
  <c r="U151" i="35"/>
  <c r="V70" i="35"/>
  <c r="U154" i="35"/>
  <c r="U173" i="35"/>
  <c r="Y64" i="35"/>
  <c r="X167" i="35"/>
  <c r="X148" i="35"/>
  <c r="X64" i="35"/>
  <c r="W148" i="35"/>
  <c r="W167" i="35"/>
  <c r="X153" i="35"/>
  <c r="Y69" i="35"/>
  <c r="X172" i="35"/>
  <c r="X71" i="35"/>
  <c r="W174" i="35"/>
  <c r="W155" i="35"/>
  <c r="V172" i="35"/>
  <c r="V153" i="35"/>
  <c r="W69" i="35"/>
  <c r="W66" i="35"/>
  <c r="V150" i="35"/>
  <c r="V169" i="35"/>
  <c r="U153" i="35"/>
  <c r="U172" i="35"/>
  <c r="V69" i="35"/>
  <c r="U174" i="35"/>
  <c r="U155" i="35"/>
  <c r="V71" i="35"/>
  <c r="T68" i="35"/>
  <c r="S171" i="35"/>
  <c r="S152" i="35"/>
  <c r="S164" i="35"/>
  <c r="T61" i="35"/>
  <c r="S145" i="35"/>
  <c r="R152" i="35"/>
  <c r="S68" i="35"/>
  <c r="R171" i="35"/>
  <c r="S65" i="35"/>
  <c r="R168" i="35"/>
  <c r="R149" i="35"/>
  <c r="S61" i="35"/>
  <c r="R164" i="35"/>
  <c r="R145" i="35"/>
  <c r="Q172" i="35"/>
  <c r="Q153" i="35"/>
  <c r="R69" i="35"/>
  <c r="Q66" i="35"/>
  <c r="P169" i="35"/>
  <c r="P150" i="35"/>
  <c r="P164" i="35"/>
  <c r="Q61" i="35"/>
  <c r="P145" i="35"/>
  <c r="P61" i="35"/>
  <c r="O164" i="35"/>
  <c r="O145" i="35"/>
  <c r="Q146" i="35"/>
  <c r="R62" i="35"/>
  <c r="Q165" i="35"/>
  <c r="J70" i="35"/>
  <c r="I173" i="35"/>
  <c r="I154" i="35"/>
  <c r="M168" i="35"/>
  <c r="M149" i="35"/>
  <c r="N65" i="35"/>
  <c r="H145" i="35"/>
  <c r="I61" i="35"/>
  <c r="H164" i="35"/>
  <c r="M61" i="35"/>
  <c r="L145" i="35"/>
  <c r="L164" i="35"/>
  <c r="O146" i="35"/>
  <c r="O165" i="35"/>
  <c r="P62" i="35"/>
  <c r="K150" i="35"/>
  <c r="L66" i="35"/>
  <c r="K169" i="35"/>
  <c r="J167" i="35"/>
  <c r="J148" i="35"/>
  <c r="K64" i="35"/>
  <c r="F150" i="35"/>
  <c r="G66" i="35"/>
  <c r="F169" i="35"/>
  <c r="E153" i="35"/>
  <c r="F69" i="35"/>
  <c r="E172" i="35"/>
  <c r="E170" i="35"/>
  <c r="F67" i="35"/>
  <c r="E151" i="35"/>
  <c r="J174" i="35"/>
  <c r="K71" i="35"/>
  <c r="J155" i="35"/>
  <c r="L146" i="35"/>
  <c r="L165" i="35"/>
  <c r="M62" i="35"/>
  <c r="E61" i="35"/>
  <c r="D145" i="35"/>
  <c r="D164" i="35"/>
  <c r="I168" i="35"/>
  <c r="I149" i="35"/>
  <c r="J65" i="35"/>
  <c r="E71" i="35"/>
  <c r="D174" i="35"/>
  <c r="D155" i="35"/>
  <c r="U29" i="48"/>
  <c r="V28" i="48"/>
  <c r="Z67" i="35"/>
  <c r="Y151" i="35"/>
  <c r="Y170" i="35"/>
  <c r="U59" i="35"/>
  <c r="T162" i="35"/>
  <c r="T143" i="35"/>
  <c r="T37" i="35"/>
  <c r="Y61" i="35"/>
  <c r="X164" i="35"/>
  <c r="X145" i="35"/>
  <c r="Y66" i="35"/>
  <c r="X150" i="35"/>
  <c r="X169" i="35"/>
  <c r="W149" i="35"/>
  <c r="W168" i="35"/>
  <c r="X65" i="35"/>
  <c r="V63" i="35"/>
  <c r="U166" i="35"/>
  <c r="U147" i="35"/>
  <c r="Q173" i="35"/>
  <c r="Q154" i="35"/>
  <c r="R70" i="35"/>
  <c r="V65" i="35"/>
  <c r="U168" i="35"/>
  <c r="U149" i="35"/>
  <c r="U68" i="35"/>
  <c r="T152" i="35"/>
  <c r="T171" i="35"/>
  <c r="Q163" i="35"/>
  <c r="R60" i="35"/>
  <c r="Q144" i="35"/>
  <c r="N154" i="35"/>
  <c r="O70" i="35"/>
  <c r="N173" i="35"/>
  <c r="Q64" i="35"/>
  <c r="P167" i="35"/>
  <c r="P148" i="35"/>
  <c r="T146" i="35"/>
  <c r="U62" i="35"/>
  <c r="T165" i="35"/>
  <c r="P63" i="35"/>
  <c r="O166" i="35"/>
  <c r="O147" i="35"/>
  <c r="N171" i="35"/>
  <c r="N152" i="35"/>
  <c r="O68" i="35"/>
  <c r="M166" i="35"/>
  <c r="M147" i="35"/>
  <c r="N63" i="35"/>
  <c r="M164" i="35"/>
  <c r="M145" i="35"/>
  <c r="N61" i="35"/>
  <c r="K171" i="35"/>
  <c r="K152" i="35"/>
  <c r="L68" i="35"/>
  <c r="L174" i="35"/>
  <c r="M71" i="35"/>
  <c r="L155" i="35"/>
  <c r="K149" i="35"/>
  <c r="L65" i="35"/>
  <c r="K168" i="35"/>
  <c r="L61" i="35"/>
  <c r="K164" i="35"/>
  <c r="K145" i="35"/>
  <c r="F149" i="35"/>
  <c r="G65" i="35"/>
  <c r="F168" i="35"/>
  <c r="I167" i="35"/>
  <c r="I148" i="35"/>
  <c r="J64" i="35"/>
  <c r="E150" i="35"/>
  <c r="F66" i="35"/>
  <c r="E169" i="35"/>
  <c r="I152" i="35"/>
  <c r="I171" i="35"/>
  <c r="J68" i="35"/>
  <c r="E165" i="35"/>
  <c r="E146" i="35"/>
  <c r="F62" i="35"/>
  <c r="H166" i="35"/>
  <c r="H147" i="35"/>
  <c r="I63" i="35"/>
  <c r="J66" i="35"/>
  <c r="I150" i="35"/>
  <c r="I169" i="35"/>
  <c r="E61" i="33"/>
  <c r="E25" i="33"/>
  <c r="E62" i="33"/>
  <c r="E26" i="33"/>
  <c r="AA146" i="36"/>
  <c r="AA165" i="36"/>
  <c r="AA163" i="36"/>
  <c r="AA144" i="36"/>
  <c r="Z165" i="36"/>
  <c r="Z146" i="36"/>
  <c r="AA62" i="36"/>
  <c r="AA70" i="36"/>
  <c r="Z154" i="36"/>
  <c r="Z173" i="36"/>
  <c r="Z62" i="36"/>
  <c r="Y165" i="36"/>
  <c r="Y146" i="36"/>
  <c r="X147" i="36"/>
  <c r="Y63" i="36"/>
  <c r="X166" i="36"/>
  <c r="Y68" i="36"/>
  <c r="X152" i="36"/>
  <c r="X171" i="36"/>
  <c r="W147" i="36"/>
  <c r="W166" i="36"/>
  <c r="X63" i="36"/>
  <c r="W168" i="36"/>
  <c r="W149" i="36"/>
  <c r="X65" i="36"/>
  <c r="W162" i="36"/>
  <c r="W143" i="36"/>
  <c r="X59" i="36"/>
  <c r="W37" i="36"/>
  <c r="U166" i="36"/>
  <c r="V63" i="36"/>
  <c r="U147" i="36"/>
  <c r="U163" i="36"/>
  <c r="U144" i="36"/>
  <c r="V60" i="36"/>
  <c r="T167" i="36"/>
  <c r="T148" i="36"/>
  <c r="U64" i="36"/>
  <c r="T61" i="36"/>
  <c r="S164" i="36"/>
  <c r="S145" i="36"/>
  <c r="S172" i="36"/>
  <c r="S153" i="36"/>
  <c r="T69" i="36"/>
  <c r="S64" i="36"/>
  <c r="R148" i="36"/>
  <c r="R167" i="36"/>
  <c r="S71" i="36"/>
  <c r="R174" i="36"/>
  <c r="R155" i="36"/>
  <c r="Q165" i="36"/>
  <c r="Q146" i="36"/>
  <c r="R62" i="36"/>
  <c r="Q149" i="36"/>
  <c r="R65" i="36"/>
  <c r="Q168" i="36"/>
  <c r="Q70" i="36"/>
  <c r="P154" i="36"/>
  <c r="P173" i="36"/>
  <c r="P62" i="36"/>
  <c r="O165" i="36"/>
  <c r="O146" i="36"/>
  <c r="N173" i="36"/>
  <c r="N154" i="36"/>
  <c r="O70" i="36"/>
  <c r="O168" i="36"/>
  <c r="O149" i="36"/>
  <c r="P65" i="36"/>
  <c r="M165" i="36"/>
  <c r="M146" i="36"/>
  <c r="N62" i="36"/>
  <c r="M170" i="36"/>
  <c r="M151" i="36"/>
  <c r="N67" i="36"/>
  <c r="L166" i="36"/>
  <c r="L147" i="36"/>
  <c r="M63" i="36"/>
  <c r="K163" i="36"/>
  <c r="L60" i="36"/>
  <c r="K144" i="36"/>
  <c r="L62" i="36"/>
  <c r="K146" i="36"/>
  <c r="K165" i="36"/>
  <c r="J172" i="36"/>
  <c r="J153" i="36"/>
  <c r="K69" i="36"/>
  <c r="K61" i="36"/>
  <c r="J145" i="36"/>
  <c r="J164" i="36"/>
  <c r="J70" i="36"/>
  <c r="I154" i="36"/>
  <c r="I173" i="36"/>
  <c r="H151" i="36"/>
  <c r="I67" i="36"/>
  <c r="H170" i="36"/>
  <c r="H152" i="36"/>
  <c r="I68" i="36"/>
  <c r="H171" i="36"/>
  <c r="H168" i="36"/>
  <c r="H149" i="36"/>
  <c r="I65" i="36"/>
  <c r="F170" i="36"/>
  <c r="G67" i="36"/>
  <c r="F151" i="36"/>
  <c r="G64" i="36"/>
  <c r="F167" i="36"/>
  <c r="F148" i="36"/>
  <c r="E168" i="36"/>
  <c r="F65" i="36"/>
  <c r="E149" i="36"/>
  <c r="E146" i="36"/>
  <c r="E165" i="36"/>
  <c r="F62" i="36"/>
  <c r="E63" i="36"/>
  <c r="D147" i="36"/>
  <c r="D166" i="36"/>
  <c r="X144" i="35"/>
  <c r="X163" i="35"/>
  <c r="Y60" i="35"/>
  <c r="N168" i="35"/>
  <c r="O65" i="35"/>
  <c r="N149" i="35"/>
  <c r="Y37" i="35"/>
  <c r="Y143" i="35"/>
  <c r="Z59" i="35"/>
  <c r="Y162" i="35"/>
  <c r="Y67" i="35"/>
  <c r="X170" i="35"/>
  <c r="X151" i="35"/>
  <c r="W173" i="35"/>
  <c r="X70" i="35"/>
  <c r="W154" i="35"/>
  <c r="W67" i="35"/>
  <c r="V151" i="35"/>
  <c r="V170" i="35"/>
  <c r="AA64" i="35"/>
  <c r="Z148" i="35"/>
  <c r="Z167" i="35"/>
  <c r="Z63" i="35"/>
  <c r="Y166" i="35"/>
  <c r="Y147" i="35"/>
  <c r="Y63" i="35"/>
  <c r="X166" i="35"/>
  <c r="X147" i="35"/>
  <c r="Y168" i="35"/>
  <c r="Y149" i="35"/>
  <c r="Z65" i="35"/>
  <c r="X68" i="35"/>
  <c r="W171" i="35"/>
  <c r="W152" i="35"/>
  <c r="S173" i="35"/>
  <c r="T70" i="35"/>
  <c r="S154" i="35"/>
  <c r="S67" i="35"/>
  <c r="R151" i="35"/>
  <c r="R170" i="35"/>
  <c r="V155" i="35"/>
  <c r="W71" i="35"/>
  <c r="V174" i="35"/>
  <c r="Q143" i="35"/>
  <c r="Q162" i="35"/>
  <c r="Q37" i="35"/>
  <c r="R59" i="35"/>
  <c r="Y62" i="35"/>
  <c r="X165" i="35"/>
  <c r="X146" i="35"/>
  <c r="U71" i="35"/>
  <c r="T155" i="35"/>
  <c r="T174" i="35"/>
  <c r="T64" i="35"/>
  <c r="S148" i="35"/>
  <c r="S167" i="35"/>
  <c r="R166" i="35"/>
  <c r="R147" i="35"/>
  <c r="S63" i="35"/>
  <c r="S64" i="35"/>
  <c r="R167" i="35"/>
  <c r="R148" i="35"/>
  <c r="R68" i="35"/>
  <c r="Q152" i="35"/>
  <c r="Q171" i="35"/>
  <c r="R71" i="35"/>
  <c r="Q155" i="35"/>
  <c r="Q174" i="35"/>
  <c r="L154" i="35"/>
  <c r="M70" i="35"/>
  <c r="L173" i="35"/>
  <c r="O167" i="35"/>
  <c r="O148" i="35"/>
  <c r="P64" i="35"/>
  <c r="P155" i="35"/>
  <c r="P174" i="35"/>
  <c r="Q71" i="35"/>
  <c r="K70" i="35"/>
  <c r="J173" i="35"/>
  <c r="J154" i="35"/>
  <c r="O66" i="35"/>
  <c r="N150" i="35"/>
  <c r="N169" i="35"/>
  <c r="K144" i="35"/>
  <c r="K163" i="35"/>
  <c r="L60" i="35"/>
  <c r="I65" i="35"/>
  <c r="H168" i="35"/>
  <c r="H149" i="35"/>
  <c r="M63" i="35"/>
  <c r="L147" i="35"/>
  <c r="L166" i="35"/>
  <c r="L168" i="35"/>
  <c r="L149" i="35"/>
  <c r="M65" i="35"/>
  <c r="G168" i="35"/>
  <c r="G149" i="35"/>
  <c r="H65" i="35"/>
  <c r="F152" i="35"/>
  <c r="G68" i="35"/>
  <c r="F171" i="35"/>
  <c r="O62" i="35"/>
  <c r="N146" i="35"/>
  <c r="N165" i="35"/>
  <c r="G146" i="35"/>
  <c r="H62" i="35"/>
  <c r="G165" i="35"/>
  <c r="M146" i="35"/>
  <c r="M165" i="35"/>
  <c r="N62" i="35"/>
  <c r="J62" i="35"/>
  <c r="I146" i="35"/>
  <c r="I165" i="35"/>
  <c r="J69" i="35"/>
  <c r="I172" i="35"/>
  <c r="I153" i="35"/>
  <c r="D37" i="35"/>
  <c r="E59" i="35"/>
  <c r="D143" i="35"/>
  <c r="D162" i="35"/>
  <c r="G71" i="35"/>
  <c r="F155" i="35"/>
  <c r="F174" i="35"/>
  <c r="E62" i="35"/>
  <c r="D165" i="35"/>
  <c r="D146" i="35"/>
  <c r="I68" i="35"/>
  <c r="H152" i="35"/>
  <c r="H171" i="35"/>
  <c r="Y70" i="35"/>
  <c r="X173" i="35"/>
  <c r="X154" i="35"/>
  <c r="I66" i="35"/>
  <c r="H169" i="35"/>
  <c r="H150" i="35"/>
  <c r="AA70" i="35"/>
  <c r="Z173" i="35"/>
  <c r="Z154" i="35"/>
  <c r="AA148" i="35"/>
  <c r="AA167" i="35"/>
  <c r="W59" i="35"/>
  <c r="V143" i="35"/>
  <c r="V37" i="35"/>
  <c r="V162" i="35"/>
  <c r="AA169" i="35"/>
  <c r="AA150" i="35"/>
  <c r="X60" i="35"/>
  <c r="W163" i="35"/>
  <c r="W144" i="35"/>
  <c r="U67" i="35"/>
  <c r="T170" i="35"/>
  <c r="T151" i="35"/>
  <c r="W60" i="35"/>
  <c r="V163" i="35"/>
  <c r="V144" i="35"/>
  <c r="T59" i="35"/>
  <c r="S37" i="35"/>
  <c r="S143" i="35"/>
  <c r="S162" i="35"/>
  <c r="W68" i="35"/>
  <c r="V152" i="35"/>
  <c r="V171" i="35"/>
  <c r="W63" i="35"/>
  <c r="V166" i="35"/>
  <c r="V147" i="35"/>
  <c r="U152" i="35"/>
  <c r="U171" i="35"/>
  <c r="V68" i="35"/>
  <c r="W65" i="35"/>
  <c r="V149" i="35"/>
  <c r="V168" i="35"/>
  <c r="T147" i="35"/>
  <c r="T166" i="35"/>
  <c r="U63" i="35"/>
  <c r="P59" i="35"/>
  <c r="O162" i="35"/>
  <c r="O143" i="35"/>
  <c r="O37" i="35"/>
  <c r="D40" i="47" s="1"/>
  <c r="U69" i="35"/>
  <c r="T172" i="35"/>
  <c r="T153" i="35"/>
  <c r="P144" i="35"/>
  <c r="P163" i="35"/>
  <c r="Q60" i="35"/>
  <c r="S168" i="35"/>
  <c r="T65" i="35"/>
  <c r="S149" i="35"/>
  <c r="M170" i="35"/>
  <c r="M151" i="35"/>
  <c r="N67" i="35"/>
  <c r="R61" i="35"/>
  <c r="Q164" i="35"/>
  <c r="Q145" i="35"/>
  <c r="L37" i="35"/>
  <c r="L143" i="35"/>
  <c r="M59" i="35"/>
  <c r="L162" i="35"/>
  <c r="L67" i="35"/>
  <c r="K170" i="35"/>
  <c r="K151" i="35"/>
  <c r="S62" i="35"/>
  <c r="R165" i="35"/>
  <c r="R146" i="35"/>
  <c r="M60" i="35"/>
  <c r="L144" i="35"/>
  <c r="L163" i="35"/>
  <c r="I37" i="35"/>
  <c r="I143" i="35"/>
  <c r="J59" i="35"/>
  <c r="I162" i="35"/>
  <c r="N145" i="35"/>
  <c r="O61" i="35"/>
  <c r="N164" i="35"/>
  <c r="M68" i="35"/>
  <c r="L171" i="35"/>
  <c r="L152" i="35"/>
  <c r="H37" i="35"/>
  <c r="H162" i="35"/>
  <c r="I59" i="35"/>
  <c r="H143" i="35"/>
  <c r="L64" i="35"/>
  <c r="K167" i="35"/>
  <c r="K148" i="35"/>
  <c r="G169" i="35"/>
  <c r="G150" i="35"/>
  <c r="H66" i="35"/>
  <c r="J147" i="35"/>
  <c r="K63" i="35"/>
  <c r="J166" i="35"/>
  <c r="G67" i="35"/>
  <c r="F170" i="35"/>
  <c r="F151" i="35"/>
  <c r="J169" i="35"/>
  <c r="J150" i="35"/>
  <c r="K66" i="35"/>
  <c r="E166" i="35"/>
  <c r="E147" i="35"/>
  <c r="F63" i="35"/>
  <c r="J168" i="35"/>
  <c r="K65" i="35"/>
  <c r="J149" i="35"/>
  <c r="F60" i="35"/>
  <c r="E144" i="35"/>
  <c r="E163" i="35"/>
  <c r="I71" i="35"/>
  <c r="H174" i="35"/>
  <c r="H155" i="35"/>
  <c r="E66" i="35"/>
  <c r="D169" i="35"/>
  <c r="D150" i="35"/>
  <c r="E60" i="35"/>
  <c r="D163" i="35"/>
  <c r="D144" i="35"/>
  <c r="H165" i="35"/>
  <c r="H146" i="35"/>
  <c r="I62" i="35"/>
  <c r="P172" i="35"/>
  <c r="Q69" i="35"/>
  <c r="P153" i="35"/>
  <c r="AA152" i="35"/>
  <c r="AA171" i="35"/>
  <c r="AA174" i="35"/>
  <c r="AA155" i="35"/>
  <c r="U162" i="35"/>
  <c r="U37" i="35"/>
  <c r="V59" i="35"/>
  <c r="U143" i="35"/>
  <c r="Z153" i="35"/>
  <c r="Z172" i="35"/>
  <c r="AA69" i="35"/>
  <c r="Z71" i="35"/>
  <c r="Y174" i="35"/>
  <c r="Y155" i="35"/>
  <c r="Y150" i="35"/>
  <c r="Z66" i="35"/>
  <c r="Y169" i="35"/>
  <c r="AA165" i="35"/>
  <c r="AA146" i="35"/>
  <c r="S70" i="35"/>
  <c r="R154" i="35"/>
  <c r="R173" i="35"/>
  <c r="X66" i="35"/>
  <c r="W169" i="35"/>
  <c r="W150" i="35"/>
  <c r="V64" i="35"/>
  <c r="U167" i="35"/>
  <c r="U148" i="35"/>
  <c r="R67" i="35"/>
  <c r="Q151" i="35"/>
  <c r="Q170" i="35"/>
  <c r="S60" i="35"/>
  <c r="R163" i="35"/>
  <c r="R144" i="35"/>
  <c r="S166" i="35"/>
  <c r="S147" i="35"/>
  <c r="T63" i="35"/>
  <c r="P67" i="35"/>
  <c r="O170" i="35"/>
  <c r="O151" i="35"/>
  <c r="T69" i="35"/>
  <c r="S153" i="35"/>
  <c r="S172" i="35"/>
  <c r="M173" i="35"/>
  <c r="M154" i="35"/>
  <c r="N70" i="35"/>
  <c r="V62" i="35"/>
  <c r="U165" i="35"/>
  <c r="U146" i="35"/>
  <c r="P152" i="35"/>
  <c r="Q68" i="35"/>
  <c r="P171" i="35"/>
  <c r="O60" i="35"/>
  <c r="N144" i="35"/>
  <c r="N163" i="35"/>
  <c r="T62" i="35"/>
  <c r="S165" i="35"/>
  <c r="S146" i="35"/>
  <c r="N167" i="35"/>
  <c r="N148" i="35"/>
  <c r="O64" i="35"/>
  <c r="P69" i="35"/>
  <c r="O153" i="35"/>
  <c r="O172" i="35"/>
  <c r="N153" i="35"/>
  <c r="N172" i="35"/>
  <c r="O69" i="35"/>
  <c r="M152" i="35"/>
  <c r="M171" i="35"/>
  <c r="N68" i="35"/>
  <c r="P165" i="35"/>
  <c r="P146" i="35"/>
  <c r="Q62" i="35"/>
  <c r="H154" i="35"/>
  <c r="I70" i="35"/>
  <c r="H173" i="35"/>
  <c r="G37" i="35"/>
  <c r="H59" i="35"/>
  <c r="G162" i="35"/>
  <c r="G143" i="35"/>
  <c r="H70" i="35"/>
  <c r="G154" i="35"/>
  <c r="G173" i="35"/>
  <c r="K172" i="35"/>
  <c r="K153" i="35"/>
  <c r="L69" i="35"/>
  <c r="F154" i="35"/>
  <c r="G70" i="35"/>
  <c r="F173" i="35"/>
  <c r="E145" i="35"/>
  <c r="E164" i="35"/>
  <c r="F61" i="35"/>
  <c r="I147" i="35"/>
  <c r="I166" i="35"/>
  <c r="J63" i="35"/>
  <c r="J153" i="35"/>
  <c r="J172" i="35"/>
  <c r="K69" i="35"/>
  <c r="H68" i="35"/>
  <c r="G152" i="35"/>
  <c r="G171" i="35"/>
  <c r="F71" i="35"/>
  <c r="E174" i="35"/>
  <c r="E155" i="35"/>
  <c r="H167" i="35"/>
  <c r="I64" i="35"/>
  <c r="H148" i="35"/>
  <c r="G64" i="35"/>
  <c r="F167" i="35"/>
  <c r="F148" i="35"/>
  <c r="H71" i="35"/>
  <c r="G174" i="35"/>
  <c r="G155" i="35"/>
  <c r="G63" i="33"/>
  <c r="G27" i="33"/>
  <c r="F70" i="33"/>
  <c r="F34" i="33"/>
  <c r="AA60" i="35"/>
  <c r="Z163" i="35"/>
  <c r="Z144" i="35"/>
  <c r="T71" i="35"/>
  <c r="S174" i="35"/>
  <c r="S155" i="35"/>
  <c r="Y154" i="35"/>
  <c r="Z70" i="35"/>
  <c r="Y173" i="35"/>
  <c r="Y144" i="35"/>
  <c r="Z60" i="35"/>
  <c r="Y163" i="35"/>
  <c r="X59" i="35"/>
  <c r="W37" i="35"/>
  <c r="W143" i="35"/>
  <c r="W162" i="35"/>
  <c r="W70" i="35"/>
  <c r="V154" i="35"/>
  <c r="V173" i="35"/>
  <c r="Z149" i="35"/>
  <c r="AA65" i="35"/>
  <c r="Z168" i="35"/>
  <c r="AA61" i="35"/>
  <c r="Z145" i="35"/>
  <c r="Z164" i="35"/>
  <c r="Z69" i="35"/>
  <c r="Y153" i="35"/>
  <c r="Y172" i="35"/>
  <c r="Z61" i="35"/>
  <c r="Y164" i="35"/>
  <c r="Y145" i="35"/>
  <c r="X63" i="35"/>
  <c r="W166" i="35"/>
  <c r="W147" i="35"/>
  <c r="AA62" i="35"/>
  <c r="Z165" i="35"/>
  <c r="Z146" i="35"/>
  <c r="V148" i="35"/>
  <c r="V167" i="35"/>
  <c r="W64" i="35"/>
  <c r="T60" i="35"/>
  <c r="S163" i="35"/>
  <c r="S144" i="35"/>
  <c r="Q67" i="35"/>
  <c r="P151" i="35"/>
  <c r="P170" i="35"/>
  <c r="Q70" i="35"/>
  <c r="P154" i="35"/>
  <c r="P173" i="35"/>
  <c r="X62" i="35"/>
  <c r="W146" i="35"/>
  <c r="W165" i="35"/>
  <c r="U65" i="35"/>
  <c r="T168" i="35"/>
  <c r="T149" i="35"/>
  <c r="T66" i="35"/>
  <c r="S150" i="35"/>
  <c r="S169" i="35"/>
  <c r="M162" i="35"/>
  <c r="M143" i="35"/>
  <c r="M37" i="35"/>
  <c r="N59" i="35"/>
  <c r="P60" i="35"/>
  <c r="O163" i="35"/>
  <c r="O144" i="35"/>
  <c r="L170" i="35"/>
  <c r="M67" i="35"/>
  <c r="L151" i="35"/>
  <c r="R66" i="35"/>
  <c r="Q169" i="35"/>
  <c r="Q150" i="35"/>
  <c r="K37" i="35"/>
  <c r="K162" i="35"/>
  <c r="L59" i="35"/>
  <c r="K143" i="35"/>
  <c r="P71" i="35"/>
  <c r="O155" i="35"/>
  <c r="O174" i="35"/>
  <c r="J37" i="35"/>
  <c r="J143" i="35"/>
  <c r="K59" i="35"/>
  <c r="J162" i="35"/>
  <c r="J67" i="35"/>
  <c r="I170" i="35"/>
  <c r="I151" i="35"/>
  <c r="K60" i="35"/>
  <c r="J163" i="35"/>
  <c r="J144" i="35"/>
  <c r="M172" i="35"/>
  <c r="M153" i="35"/>
  <c r="N69" i="35"/>
  <c r="I69" i="35"/>
  <c r="H153" i="35"/>
  <c r="H172" i="35"/>
  <c r="H69" i="35"/>
  <c r="G172" i="35"/>
  <c r="G153" i="35"/>
  <c r="H67" i="35"/>
  <c r="G170" i="35"/>
  <c r="G151" i="35"/>
  <c r="G63" i="35"/>
  <c r="F166" i="35"/>
  <c r="F147" i="35"/>
  <c r="F162" i="35"/>
  <c r="F143" i="35"/>
  <c r="F37" i="35"/>
  <c r="G59" i="35"/>
  <c r="E168" i="35"/>
  <c r="F65" i="35"/>
  <c r="E149" i="35"/>
  <c r="J145" i="35"/>
  <c r="J164" i="35"/>
  <c r="K61" i="35"/>
  <c r="H64" i="35"/>
  <c r="G167" i="35"/>
  <c r="G148" i="35"/>
  <c r="J61" i="35"/>
  <c r="I164" i="35"/>
  <c r="I145" i="35"/>
  <c r="D153" i="35"/>
  <c r="D172" i="35"/>
  <c r="E69" i="35"/>
  <c r="E65" i="35"/>
  <c r="D168" i="35"/>
  <c r="D149" i="35"/>
  <c r="G60" i="35"/>
  <c r="F163" i="35"/>
  <c r="F144" i="35"/>
  <c r="D166" i="35"/>
  <c r="D147" i="35"/>
  <c r="E63" i="35"/>
  <c r="AA66" i="35"/>
  <c r="Z150" i="35"/>
  <c r="Z169" i="35"/>
  <c r="R150" i="35"/>
  <c r="R169" i="35"/>
  <c r="S66" i="35"/>
  <c r="AA154" i="35"/>
  <c r="AA173" i="35"/>
  <c r="AA59" i="35"/>
  <c r="Z162" i="35"/>
  <c r="Z37" i="35"/>
  <c r="Z143" i="35"/>
  <c r="AA67" i="35"/>
  <c r="Z151" i="35"/>
  <c r="Z170" i="35"/>
  <c r="Y59" i="35"/>
  <c r="X162" i="35"/>
  <c r="X143" i="35"/>
  <c r="X37" i="35"/>
  <c r="AA147" i="35"/>
  <c r="AA166" i="35"/>
  <c r="X67" i="35"/>
  <c r="W170" i="35"/>
  <c r="W151" i="35"/>
  <c r="Z171" i="35"/>
  <c r="Z152" i="35"/>
  <c r="AA68" i="35"/>
  <c r="Z68" i="35"/>
  <c r="Y171" i="35"/>
  <c r="Y152" i="35"/>
  <c r="AA71" i="35"/>
  <c r="Z155" i="35"/>
  <c r="Z174" i="35"/>
  <c r="U70" i="35"/>
  <c r="T173" i="35"/>
  <c r="T154" i="35"/>
  <c r="S151" i="35"/>
  <c r="S170" i="35"/>
  <c r="T67" i="35"/>
  <c r="X155" i="35"/>
  <c r="X174" i="35"/>
  <c r="Y71" i="35"/>
  <c r="X69" i="35"/>
  <c r="W172" i="35"/>
  <c r="W153" i="35"/>
  <c r="U60" i="35"/>
  <c r="T163" i="35"/>
  <c r="T144" i="35"/>
  <c r="W61" i="35"/>
  <c r="V145" i="35"/>
  <c r="V164" i="35"/>
  <c r="Q59" i="35"/>
  <c r="P162" i="35"/>
  <c r="P143" i="35"/>
  <c r="P37" i="35"/>
  <c r="V61" i="35"/>
  <c r="U145" i="35"/>
  <c r="U164" i="35"/>
  <c r="U61" i="35"/>
  <c r="T164" i="35"/>
  <c r="T145" i="35"/>
  <c r="U66" i="35"/>
  <c r="T150" i="35"/>
  <c r="T169" i="35"/>
  <c r="N143" i="35"/>
  <c r="N162" i="35"/>
  <c r="N37" i="35"/>
  <c r="O59" i="35"/>
  <c r="S71" i="35"/>
  <c r="R174" i="35"/>
  <c r="R155" i="35"/>
  <c r="R63" i="35"/>
  <c r="Q147" i="35"/>
  <c r="Q166" i="35"/>
  <c r="P147" i="35"/>
  <c r="Q63" i="35"/>
  <c r="P166" i="35"/>
  <c r="O152" i="35"/>
  <c r="P68" i="35"/>
  <c r="O171" i="35"/>
  <c r="L70" i="35"/>
  <c r="K154" i="35"/>
  <c r="K173" i="35"/>
  <c r="K67" i="35"/>
  <c r="J170" i="35"/>
  <c r="J151" i="35"/>
  <c r="O150" i="35"/>
  <c r="P66" i="35"/>
  <c r="O169" i="35"/>
  <c r="O71" i="35"/>
  <c r="N174" i="35"/>
  <c r="N155" i="35"/>
  <c r="I67" i="35"/>
  <c r="H151" i="35"/>
  <c r="H170" i="35"/>
  <c r="M150" i="35"/>
  <c r="M169" i="35"/>
  <c r="N66" i="35"/>
  <c r="M66" i="35"/>
  <c r="L169" i="35"/>
  <c r="L150" i="35"/>
  <c r="G164" i="35"/>
  <c r="H61" i="35"/>
  <c r="G145" i="35"/>
  <c r="L63" i="35"/>
  <c r="K166" i="35"/>
  <c r="K147" i="35"/>
  <c r="F145" i="35"/>
  <c r="G61" i="35"/>
  <c r="F164" i="35"/>
  <c r="G69" i="35"/>
  <c r="F172" i="35"/>
  <c r="F153" i="35"/>
  <c r="F146" i="35"/>
  <c r="G62" i="35"/>
  <c r="F165" i="35"/>
  <c r="F64" i="35"/>
  <c r="E167" i="35"/>
  <c r="E148" i="35"/>
  <c r="G163" i="35"/>
  <c r="G144" i="35"/>
  <c r="H60" i="35"/>
  <c r="D173" i="35"/>
  <c r="D154" i="35"/>
  <c r="E70" i="35"/>
  <c r="I155" i="35"/>
  <c r="J71" i="35"/>
  <c r="I174" i="35"/>
  <c r="H63" i="35"/>
  <c r="G166" i="35"/>
  <c r="G147" i="35"/>
  <c r="K62" i="35"/>
  <c r="J165" i="35"/>
  <c r="J146" i="35"/>
  <c r="F59" i="33"/>
  <c r="N61" i="28"/>
  <c r="N65" i="28" s="1"/>
  <c r="N81" i="28"/>
  <c r="O214" i="41"/>
  <c r="AB67" i="28"/>
  <c r="D31" i="47"/>
  <c r="G31" i="33"/>
  <c r="F30" i="33"/>
  <c r="E59" i="33"/>
  <c r="D37" i="33"/>
  <c r="E29" i="33"/>
  <c r="F163" i="34"/>
  <c r="F144" i="34"/>
  <c r="G60" i="34"/>
  <c r="G24" i="34"/>
  <c r="E28" i="33"/>
  <c r="E35" i="33"/>
  <c r="E24" i="33"/>
  <c r="AA169" i="36"/>
  <c r="AA150" i="36"/>
  <c r="AA149" i="36"/>
  <c r="AA168" i="36"/>
  <c r="AA69" i="36"/>
  <c r="Z153" i="36"/>
  <c r="Z172" i="36"/>
  <c r="Z69" i="36"/>
  <c r="Y172" i="36"/>
  <c r="Y153" i="36"/>
  <c r="Y69" i="36"/>
  <c r="X172" i="36"/>
  <c r="X153" i="36"/>
  <c r="Y62" i="36"/>
  <c r="X146" i="36"/>
  <c r="X165" i="36"/>
  <c r="X67" i="36"/>
  <c r="W151" i="36"/>
  <c r="W170" i="36"/>
  <c r="X71" i="36"/>
  <c r="W174" i="36"/>
  <c r="W155" i="36"/>
  <c r="W68" i="36"/>
  <c r="V171" i="36"/>
  <c r="V152" i="36"/>
  <c r="U167" i="36"/>
  <c r="U148" i="36"/>
  <c r="V64" i="36"/>
  <c r="V66" i="36"/>
  <c r="U169" i="36"/>
  <c r="U150" i="36"/>
  <c r="T174" i="36"/>
  <c r="U71" i="36"/>
  <c r="T155" i="36"/>
  <c r="U66" i="36"/>
  <c r="T150" i="36"/>
  <c r="T169" i="36"/>
  <c r="S155" i="36"/>
  <c r="S174" i="36"/>
  <c r="T71" i="36"/>
  <c r="S67" i="36"/>
  <c r="R151" i="36"/>
  <c r="R170" i="36"/>
  <c r="T59" i="36"/>
  <c r="S162" i="36"/>
  <c r="S143" i="36"/>
  <c r="S37" i="36"/>
  <c r="D153" i="34"/>
  <c r="D172" i="34"/>
  <c r="E69" i="34"/>
  <c r="E33" i="34"/>
  <c r="E62" i="34"/>
  <c r="D165" i="34"/>
  <c r="D146" i="34"/>
  <c r="E26" i="34"/>
  <c r="J63" i="34"/>
  <c r="I166" i="34"/>
  <c r="I147" i="34"/>
  <c r="J27" i="34"/>
  <c r="E174" i="34"/>
  <c r="E155" i="34"/>
  <c r="F71" i="34"/>
  <c r="F35" i="34"/>
  <c r="E59" i="34"/>
  <c r="D37" i="34"/>
  <c r="D162" i="34"/>
  <c r="D143" i="34"/>
  <c r="D174" i="34"/>
  <c r="D155" i="34"/>
  <c r="E71" i="34"/>
  <c r="E170" i="34"/>
  <c r="F67" i="34"/>
  <c r="E151" i="34"/>
  <c r="F31" i="34"/>
  <c r="E164" i="34"/>
  <c r="F61" i="34"/>
  <c r="E145" i="34"/>
  <c r="F25" i="34"/>
  <c r="E23" i="34"/>
  <c r="F169" i="34"/>
  <c r="G66" i="34"/>
  <c r="F150" i="34"/>
  <c r="E169" i="34"/>
  <c r="F66" i="34"/>
  <c r="E150" i="34"/>
  <c r="E163" i="34"/>
  <c r="E144" i="34"/>
  <c r="F60" i="34"/>
  <c r="D149" i="34"/>
  <c r="E65" i="34"/>
  <c r="D168" i="34"/>
  <c r="AA154" i="36"/>
  <c r="AA173" i="36"/>
  <c r="AA174" i="36"/>
  <c r="AA155" i="36"/>
  <c r="Z166" i="36"/>
  <c r="Z147" i="36"/>
  <c r="AA63" i="36"/>
  <c r="Z66" i="36"/>
  <c r="Y150" i="36"/>
  <c r="Y169" i="36"/>
  <c r="Z63" i="36"/>
  <c r="Y147" i="36"/>
  <c r="Y166" i="36"/>
  <c r="Y67" i="36"/>
  <c r="X170" i="36"/>
  <c r="X151" i="36"/>
  <c r="Y149" i="36"/>
  <c r="Y168" i="36"/>
  <c r="Z65" i="36"/>
  <c r="W172" i="36"/>
  <c r="X69" i="36"/>
  <c r="W153" i="36"/>
  <c r="V151" i="36"/>
  <c r="V170" i="36"/>
  <c r="W67" i="36"/>
  <c r="V150" i="36"/>
  <c r="V169" i="36"/>
  <c r="W66" i="36"/>
  <c r="V71" i="36"/>
  <c r="U155" i="36"/>
  <c r="U174" i="36"/>
  <c r="V62" i="36"/>
  <c r="U165" i="36"/>
  <c r="U146" i="36"/>
  <c r="U70" i="36"/>
  <c r="T154" i="36"/>
  <c r="T173" i="36"/>
  <c r="T68" i="36"/>
  <c r="S152" i="36"/>
  <c r="S171" i="36"/>
  <c r="T60" i="36"/>
  <c r="S163" i="36"/>
  <c r="S144" i="36"/>
  <c r="S66" i="36"/>
  <c r="R169" i="36"/>
  <c r="R150" i="36"/>
  <c r="R68" i="36"/>
  <c r="Q171" i="36"/>
  <c r="Q152" i="36"/>
  <c r="R61" i="36"/>
  <c r="Q164" i="36"/>
  <c r="Q145" i="36"/>
  <c r="Q61" i="36"/>
  <c r="P164" i="36"/>
  <c r="P145" i="36"/>
  <c r="P155" i="36"/>
  <c r="Q71" i="36"/>
  <c r="P174" i="36"/>
  <c r="P71" i="36"/>
  <c r="O174" i="36"/>
  <c r="O155" i="36"/>
  <c r="O162" i="36"/>
  <c r="P59" i="36"/>
  <c r="O143" i="36"/>
  <c r="O37" i="36"/>
  <c r="D41" i="47" s="1"/>
  <c r="O63" i="36"/>
  <c r="N166" i="36"/>
  <c r="N147" i="36"/>
  <c r="M164" i="36"/>
  <c r="M145" i="36"/>
  <c r="N61" i="36"/>
  <c r="M155" i="36"/>
  <c r="M174" i="36"/>
  <c r="N71" i="36"/>
  <c r="L153" i="36"/>
  <c r="L172" i="36"/>
  <c r="M69" i="36"/>
  <c r="K170" i="36"/>
  <c r="K151" i="36"/>
  <c r="L67" i="36"/>
  <c r="K147" i="36"/>
  <c r="L63" i="36"/>
  <c r="K166" i="36"/>
  <c r="K66" i="36"/>
  <c r="J169" i="36"/>
  <c r="J150" i="36"/>
  <c r="J61" i="36"/>
  <c r="I164" i="36"/>
  <c r="I145" i="36"/>
  <c r="I146" i="36"/>
  <c r="J62" i="36"/>
  <c r="I165" i="36"/>
  <c r="H154" i="36"/>
  <c r="I70" i="36"/>
  <c r="H173" i="36"/>
  <c r="J59" i="36"/>
  <c r="I143" i="36"/>
  <c r="I162" i="36"/>
  <c r="I37" i="36"/>
  <c r="G151" i="36"/>
  <c r="G170" i="36"/>
  <c r="H67" i="36"/>
  <c r="G71" i="36"/>
  <c r="F174" i="36"/>
  <c r="F155" i="36"/>
  <c r="G29" i="36"/>
  <c r="G65" i="36"/>
  <c r="F149" i="36"/>
  <c r="F168" i="36"/>
  <c r="F67" i="36"/>
  <c r="E151" i="36"/>
  <c r="E170" i="36"/>
  <c r="E164" i="36"/>
  <c r="F61" i="36"/>
  <c r="E145" i="36"/>
  <c r="E62" i="36"/>
  <c r="D146" i="36"/>
  <c r="D165" i="36"/>
  <c r="J68" i="34"/>
  <c r="I171" i="34"/>
  <c r="I152" i="34"/>
  <c r="G63" i="34"/>
  <c r="F166" i="34"/>
  <c r="F147" i="34"/>
  <c r="G68" i="34"/>
  <c r="F171" i="34"/>
  <c r="F152" i="34"/>
  <c r="E152" i="34"/>
  <c r="E171" i="34"/>
  <c r="F68" i="34"/>
  <c r="D169" i="34"/>
  <c r="D150" i="34"/>
  <c r="E66" i="34"/>
  <c r="AA147" i="36"/>
  <c r="AA166" i="36"/>
  <c r="AA167" i="36"/>
  <c r="AA148" i="36"/>
  <c r="AA68" i="36"/>
  <c r="Z152" i="36"/>
  <c r="Z171" i="36"/>
  <c r="Z64" i="36"/>
  <c r="Y167" i="36"/>
  <c r="Y148" i="36"/>
  <c r="Z71" i="36"/>
  <c r="Y174" i="36"/>
  <c r="Y155" i="36"/>
  <c r="X167" i="36"/>
  <c r="X148" i="36"/>
  <c r="Y64" i="36"/>
  <c r="Y60" i="36"/>
  <c r="X144" i="36"/>
  <c r="X163" i="36"/>
  <c r="W164" i="36"/>
  <c r="W145" i="36"/>
  <c r="X61" i="36"/>
  <c r="W60" i="36"/>
  <c r="V163" i="36"/>
  <c r="V144" i="36"/>
  <c r="W62" i="36"/>
  <c r="V146" i="36"/>
  <c r="V165" i="36"/>
  <c r="U154" i="36"/>
  <c r="U173" i="36"/>
  <c r="V70" i="36"/>
  <c r="U68" i="36"/>
  <c r="T152" i="36"/>
  <c r="T171" i="36"/>
  <c r="U62" i="36"/>
  <c r="T165" i="36"/>
  <c r="T146" i="36"/>
  <c r="U65" i="36"/>
  <c r="T149" i="36"/>
  <c r="T168" i="36"/>
  <c r="T66" i="36"/>
  <c r="S169" i="36"/>
  <c r="S150" i="36"/>
  <c r="S60" i="36"/>
  <c r="R163" i="36"/>
  <c r="R144" i="36"/>
  <c r="Q172" i="36"/>
  <c r="Q153" i="36"/>
  <c r="R69" i="36"/>
  <c r="Q173" i="36"/>
  <c r="Q154" i="36"/>
  <c r="R70" i="36"/>
  <c r="P172" i="36"/>
  <c r="P153" i="36"/>
  <c r="Q69" i="36"/>
  <c r="Q66" i="36"/>
  <c r="P150" i="36"/>
  <c r="P169" i="36"/>
  <c r="P168" i="36"/>
  <c r="P149" i="36"/>
  <c r="Q65" i="36"/>
  <c r="N144" i="36"/>
  <c r="O60" i="36"/>
  <c r="N163" i="36"/>
  <c r="N151" i="36"/>
  <c r="N170" i="36"/>
  <c r="O67" i="36"/>
  <c r="M163" i="36"/>
  <c r="M144" i="36"/>
  <c r="N60" i="36"/>
  <c r="L151" i="36"/>
  <c r="M67" i="36"/>
  <c r="L170" i="36"/>
  <c r="M162" i="36"/>
  <c r="M143" i="36"/>
  <c r="M37" i="36"/>
  <c r="N59" i="36"/>
  <c r="K152" i="36"/>
  <c r="L68" i="36"/>
  <c r="K171" i="36"/>
  <c r="L64" i="36"/>
  <c r="K148" i="36"/>
  <c r="K167" i="36"/>
  <c r="K68" i="36"/>
  <c r="J152" i="36"/>
  <c r="J171" i="36"/>
  <c r="J69" i="36"/>
  <c r="I172" i="36"/>
  <c r="I153" i="36"/>
  <c r="J143" i="36"/>
  <c r="K59" i="36"/>
  <c r="J162" i="36"/>
  <c r="J37" i="36"/>
  <c r="I62" i="36"/>
  <c r="H165" i="36"/>
  <c r="H146" i="36"/>
  <c r="I71" i="36"/>
  <c r="H155" i="36"/>
  <c r="H174" i="36"/>
  <c r="G146" i="36"/>
  <c r="G165" i="36"/>
  <c r="H62" i="36"/>
  <c r="G66" i="36"/>
  <c r="F150" i="36"/>
  <c r="F169" i="36"/>
  <c r="F144" i="36"/>
  <c r="F163" i="36"/>
  <c r="G60" i="36"/>
  <c r="E144" i="36"/>
  <c r="E163" i="36"/>
  <c r="F60" i="36"/>
  <c r="E64" i="36"/>
  <c r="D167" i="36"/>
  <c r="D148" i="36"/>
  <c r="D152" i="36"/>
  <c r="D171" i="36"/>
  <c r="E68" i="36"/>
  <c r="I63" i="34"/>
  <c r="H147" i="34"/>
  <c r="H166" i="34"/>
  <c r="H63" i="34"/>
  <c r="G147" i="34"/>
  <c r="G166" i="34"/>
  <c r="F167" i="34"/>
  <c r="G64" i="34"/>
  <c r="F148" i="34"/>
  <c r="E166" i="34"/>
  <c r="E147" i="34"/>
  <c r="F63" i="34"/>
  <c r="E70" i="34"/>
  <c r="D173" i="34"/>
  <c r="D154" i="34"/>
  <c r="E60" i="34"/>
  <c r="D163" i="34"/>
  <c r="D144" i="34"/>
  <c r="AA170" i="36"/>
  <c r="AA151" i="36"/>
  <c r="AA162" i="36"/>
  <c r="AA143" i="36"/>
  <c r="AA37" i="36"/>
  <c r="Y144" i="36"/>
  <c r="Y163" i="36"/>
  <c r="Z60" i="36"/>
  <c r="Z68" i="36"/>
  <c r="Y171" i="36"/>
  <c r="Y152" i="36"/>
  <c r="Y70" i="36"/>
  <c r="X173" i="36"/>
  <c r="X154" i="36"/>
  <c r="X66" i="36"/>
  <c r="W169" i="36"/>
  <c r="W150" i="36"/>
  <c r="X60" i="36"/>
  <c r="W144" i="36"/>
  <c r="W163" i="36"/>
  <c r="W70" i="36"/>
  <c r="V173" i="36"/>
  <c r="V154" i="36"/>
  <c r="W61" i="36"/>
  <c r="V164" i="36"/>
  <c r="V145" i="36"/>
  <c r="V69" i="36"/>
  <c r="U172" i="36"/>
  <c r="U153" i="36"/>
  <c r="U61" i="36"/>
  <c r="T164" i="36"/>
  <c r="T145" i="36"/>
  <c r="T147" i="36"/>
  <c r="U63" i="36"/>
  <c r="T166" i="36"/>
  <c r="T64" i="36"/>
  <c r="S167" i="36"/>
  <c r="S148" i="36"/>
  <c r="T62" i="36"/>
  <c r="S146" i="36"/>
  <c r="S165" i="36"/>
  <c r="S168" i="36"/>
  <c r="S149" i="36"/>
  <c r="T65" i="36"/>
  <c r="Q148" i="36"/>
  <c r="Q167" i="36"/>
  <c r="R64" i="36"/>
  <c r="Q170" i="36"/>
  <c r="Q151" i="36"/>
  <c r="R67" i="36"/>
  <c r="P163" i="36"/>
  <c r="Q60" i="36"/>
  <c r="P144" i="36"/>
  <c r="P61" i="36"/>
  <c r="O145" i="36"/>
  <c r="O164" i="36"/>
  <c r="P68" i="36"/>
  <c r="O171" i="36"/>
  <c r="O152" i="36"/>
  <c r="O64" i="36"/>
  <c r="N167" i="36"/>
  <c r="N148" i="36"/>
  <c r="N150" i="36"/>
  <c r="N169" i="36"/>
  <c r="O66" i="36"/>
  <c r="N149" i="36"/>
  <c r="N168" i="36"/>
  <c r="O65" i="36"/>
  <c r="M70" i="36"/>
  <c r="L154" i="36"/>
  <c r="L173" i="36"/>
  <c r="M168" i="36"/>
  <c r="M149" i="36"/>
  <c r="N65" i="36"/>
  <c r="L61" i="36"/>
  <c r="K164" i="36"/>
  <c r="K145" i="36"/>
  <c r="L143" i="36"/>
  <c r="M59" i="36"/>
  <c r="L162" i="36"/>
  <c r="L37" i="36"/>
  <c r="K64" i="36"/>
  <c r="J167" i="36"/>
  <c r="J148" i="36"/>
  <c r="J63" i="36"/>
  <c r="I166" i="36"/>
  <c r="I147" i="36"/>
  <c r="J66" i="36"/>
  <c r="I169" i="36"/>
  <c r="I150" i="36"/>
  <c r="J65" i="36"/>
  <c r="I149" i="36"/>
  <c r="I168" i="36"/>
  <c r="G167" i="36"/>
  <c r="H64" i="36"/>
  <c r="G148" i="36"/>
  <c r="H63" i="36"/>
  <c r="G166" i="36"/>
  <c r="G147" i="36"/>
  <c r="G63" i="36"/>
  <c r="F166" i="36"/>
  <c r="F147" i="36"/>
  <c r="F172" i="36"/>
  <c r="G69" i="36"/>
  <c r="F153" i="36"/>
  <c r="E152" i="36"/>
  <c r="E171" i="36"/>
  <c r="F68" i="36"/>
  <c r="E66" i="36"/>
  <c r="D150" i="36"/>
  <c r="D169" i="36"/>
  <c r="D151" i="36"/>
  <c r="D170" i="36"/>
  <c r="E67" i="36"/>
  <c r="E167" i="34"/>
  <c r="E148" i="34"/>
  <c r="F64" i="34"/>
  <c r="E67" i="34"/>
  <c r="D170" i="34"/>
  <c r="D151" i="34"/>
  <c r="AA153" i="36"/>
  <c r="AA172" i="36"/>
  <c r="Z163" i="36"/>
  <c r="AA60" i="36"/>
  <c r="Z144" i="36"/>
  <c r="AA66" i="36"/>
  <c r="Z169" i="36"/>
  <c r="Z150" i="36"/>
  <c r="Z149" i="36"/>
  <c r="AA65" i="36"/>
  <c r="Z168" i="36"/>
  <c r="Y151" i="36"/>
  <c r="Z67" i="36"/>
  <c r="Y170" i="36"/>
  <c r="Z59" i="36"/>
  <c r="Y143" i="36"/>
  <c r="Y162" i="36"/>
  <c r="Y37" i="36"/>
  <c r="Y59" i="36"/>
  <c r="X143" i="36"/>
  <c r="X162" i="36"/>
  <c r="X37" i="36"/>
  <c r="W152" i="36"/>
  <c r="X68" i="36"/>
  <c r="W171" i="36"/>
  <c r="V166" i="36"/>
  <c r="V147" i="36"/>
  <c r="W63" i="36"/>
  <c r="W71" i="36"/>
  <c r="V174" i="36"/>
  <c r="V155" i="36"/>
  <c r="W59" i="36"/>
  <c r="V143" i="36"/>
  <c r="V162" i="36"/>
  <c r="V37" i="36"/>
  <c r="U67" i="36"/>
  <c r="T170" i="36"/>
  <c r="T151" i="36"/>
  <c r="U60" i="36"/>
  <c r="T163" i="36"/>
  <c r="T144" i="36"/>
  <c r="T70" i="36"/>
  <c r="S173" i="36"/>
  <c r="S154" i="36"/>
  <c r="S69" i="36"/>
  <c r="R153" i="36"/>
  <c r="R172" i="36"/>
  <c r="R147" i="36"/>
  <c r="R166" i="36"/>
  <c r="S63" i="36"/>
  <c r="R63" i="36"/>
  <c r="Q147" i="36"/>
  <c r="Q166" i="36"/>
  <c r="Q169" i="36"/>
  <c r="Q150" i="36"/>
  <c r="R66" i="36"/>
  <c r="Q64" i="36"/>
  <c r="P148" i="36"/>
  <c r="P167" i="36"/>
  <c r="P70" i="36"/>
  <c r="O173" i="36"/>
  <c r="O154" i="36"/>
  <c r="P63" i="36"/>
  <c r="O147" i="36"/>
  <c r="O166" i="36"/>
  <c r="O61" i="36"/>
  <c r="N145" i="36"/>
  <c r="N164" i="36"/>
  <c r="O68" i="36"/>
  <c r="N171" i="36"/>
  <c r="N152" i="36"/>
  <c r="M154" i="36"/>
  <c r="M173" i="36"/>
  <c r="N70" i="36"/>
  <c r="L150" i="36"/>
  <c r="M66" i="36"/>
  <c r="L169" i="36"/>
  <c r="L144" i="36"/>
  <c r="M60" i="36"/>
  <c r="L163" i="36"/>
  <c r="K155" i="36"/>
  <c r="L71" i="36"/>
  <c r="K174" i="36"/>
  <c r="K62" i="36"/>
  <c r="J146" i="36"/>
  <c r="J165" i="36"/>
  <c r="L59" i="36"/>
  <c r="K162" i="36"/>
  <c r="K143" i="36"/>
  <c r="K37" i="36"/>
  <c r="J64" i="36"/>
  <c r="I148" i="36"/>
  <c r="I167" i="36"/>
  <c r="J60" i="36"/>
  <c r="I144" i="36"/>
  <c r="I163" i="36"/>
  <c r="I66" i="36"/>
  <c r="H169" i="36"/>
  <c r="H150" i="36"/>
  <c r="H66" i="36"/>
  <c r="G169" i="36"/>
  <c r="G150" i="36"/>
  <c r="G173" i="36"/>
  <c r="G154" i="36"/>
  <c r="H70" i="36"/>
  <c r="G61" i="36"/>
  <c r="F164" i="36"/>
  <c r="F145" i="36"/>
  <c r="F152" i="36"/>
  <c r="G68" i="36"/>
  <c r="F171" i="36"/>
  <c r="E155" i="36"/>
  <c r="E174" i="36"/>
  <c r="F71" i="36"/>
  <c r="D163" i="36"/>
  <c r="D144" i="36"/>
  <c r="E60" i="36"/>
  <c r="E61" i="36"/>
  <c r="D145" i="36"/>
  <c r="D164" i="36"/>
  <c r="J32" i="34"/>
  <c r="G28" i="34"/>
  <c r="G30" i="34"/>
  <c r="E29" i="34"/>
  <c r="D171" i="34"/>
  <c r="D152" i="34"/>
  <c r="E68" i="34"/>
  <c r="D166" i="34"/>
  <c r="D147" i="34"/>
  <c r="E63" i="34"/>
  <c r="AA145" i="36"/>
  <c r="AA164" i="36"/>
  <c r="Z151" i="36"/>
  <c r="AA67" i="36"/>
  <c r="Z170" i="36"/>
  <c r="AA61" i="36"/>
  <c r="Z164" i="36"/>
  <c r="Z145" i="36"/>
  <c r="AA59" i="36"/>
  <c r="Z162" i="36"/>
  <c r="Z143" i="36"/>
  <c r="Z37" i="36"/>
  <c r="Z70" i="36"/>
  <c r="Y154" i="36"/>
  <c r="Y173" i="36"/>
  <c r="X169" i="36"/>
  <c r="X150" i="36"/>
  <c r="Y66" i="36"/>
  <c r="X64" i="36"/>
  <c r="W167" i="36"/>
  <c r="W148" i="36"/>
  <c r="X70" i="36"/>
  <c r="W173" i="36"/>
  <c r="W154" i="36"/>
  <c r="V167" i="36"/>
  <c r="V148" i="36"/>
  <c r="W64" i="36"/>
  <c r="U151" i="36"/>
  <c r="U170" i="36"/>
  <c r="V67" i="36"/>
  <c r="V61" i="36"/>
  <c r="U145" i="36"/>
  <c r="U164" i="36"/>
  <c r="V59" i="36"/>
  <c r="U162" i="36"/>
  <c r="U143" i="36"/>
  <c r="U37" i="36"/>
  <c r="V65" i="36"/>
  <c r="U149" i="36"/>
  <c r="U168" i="36"/>
  <c r="T67" i="36"/>
  <c r="S170" i="36"/>
  <c r="S151" i="36"/>
  <c r="S62" i="36"/>
  <c r="R165" i="36"/>
  <c r="R146" i="36"/>
  <c r="R171" i="36"/>
  <c r="R152" i="36"/>
  <c r="S68" i="36"/>
  <c r="S59" i="36"/>
  <c r="R162" i="36"/>
  <c r="R143" i="36"/>
  <c r="R37" i="36"/>
  <c r="S65" i="36"/>
  <c r="R168" i="36"/>
  <c r="R149" i="36"/>
  <c r="Q162" i="36"/>
  <c r="Q143" i="36"/>
  <c r="R59" i="36"/>
  <c r="Q37" i="36"/>
  <c r="P67" i="36"/>
  <c r="O151" i="36"/>
  <c r="O170" i="36"/>
  <c r="P60" i="36"/>
  <c r="O144" i="36"/>
  <c r="O163" i="36"/>
  <c r="O71" i="36"/>
  <c r="N174" i="36"/>
  <c r="N155" i="36"/>
  <c r="M172" i="36"/>
  <c r="M153" i="36"/>
  <c r="N69" i="36"/>
  <c r="M152" i="36"/>
  <c r="M171" i="36"/>
  <c r="N68" i="36"/>
  <c r="M68" i="36"/>
  <c r="L171" i="36"/>
  <c r="L152" i="36"/>
  <c r="L167" i="36"/>
  <c r="L148" i="36"/>
  <c r="M64" i="36"/>
  <c r="K150" i="36"/>
  <c r="K169" i="36"/>
  <c r="L66" i="36"/>
  <c r="J155" i="36"/>
  <c r="K71" i="36"/>
  <c r="J174" i="36"/>
  <c r="K70" i="36"/>
  <c r="J154" i="36"/>
  <c r="J173" i="36"/>
  <c r="I170" i="36"/>
  <c r="I151" i="36"/>
  <c r="J67" i="36"/>
  <c r="J71" i="36"/>
  <c r="I174" i="36"/>
  <c r="I155" i="36"/>
  <c r="H148" i="36"/>
  <c r="H167" i="36"/>
  <c r="I64" i="36"/>
  <c r="I59" i="36"/>
  <c r="H143" i="36"/>
  <c r="H162" i="36"/>
  <c r="H37" i="36"/>
  <c r="G171" i="36"/>
  <c r="H68" i="36"/>
  <c r="G152" i="36"/>
  <c r="H59" i="36"/>
  <c r="G143" i="36"/>
  <c r="G162" i="36"/>
  <c r="E166" i="36"/>
  <c r="E147" i="36"/>
  <c r="F63" i="36"/>
  <c r="E167" i="36"/>
  <c r="E148" i="36"/>
  <c r="F64" i="36"/>
  <c r="E59" i="36"/>
  <c r="D143" i="36"/>
  <c r="D37" i="36"/>
  <c r="D162" i="36"/>
  <c r="D155" i="36"/>
  <c r="D174" i="36"/>
  <c r="E71" i="36"/>
  <c r="R71" i="36"/>
  <c r="Q155" i="36"/>
  <c r="Q174" i="36"/>
  <c r="Q62" i="36"/>
  <c r="P146" i="36"/>
  <c r="P165" i="36"/>
  <c r="Q67" i="36"/>
  <c r="P151" i="36"/>
  <c r="P170" i="36"/>
  <c r="P66" i="36"/>
  <c r="O169" i="36"/>
  <c r="O150" i="36"/>
  <c r="P64" i="36"/>
  <c r="O167" i="36"/>
  <c r="O148" i="36"/>
  <c r="O69" i="36"/>
  <c r="N153" i="36"/>
  <c r="N172" i="36"/>
  <c r="M166" i="36"/>
  <c r="M147" i="36"/>
  <c r="N63" i="36"/>
  <c r="N162" i="36"/>
  <c r="N143" i="36"/>
  <c r="O59" i="36"/>
  <c r="N37" i="36"/>
  <c r="M62" i="36"/>
  <c r="L165" i="36"/>
  <c r="L146" i="36"/>
  <c r="L145" i="36"/>
  <c r="M61" i="36"/>
  <c r="L164" i="36"/>
  <c r="K154" i="36"/>
  <c r="K173" i="36"/>
  <c r="L70" i="36"/>
  <c r="J144" i="36"/>
  <c r="K60" i="36"/>
  <c r="J163" i="36"/>
  <c r="K168" i="36"/>
  <c r="L65" i="36"/>
  <c r="K149" i="36"/>
  <c r="J68" i="36"/>
  <c r="I152" i="36"/>
  <c r="I171" i="36"/>
  <c r="H145" i="36"/>
  <c r="H164" i="36"/>
  <c r="I61" i="36"/>
  <c r="H166" i="36"/>
  <c r="H147" i="36"/>
  <c r="I63" i="36"/>
  <c r="G155" i="36"/>
  <c r="H71" i="36"/>
  <c r="G174" i="36"/>
  <c r="G172" i="36"/>
  <c r="G153" i="36"/>
  <c r="H69" i="36"/>
  <c r="F173" i="36"/>
  <c r="G70" i="36"/>
  <c r="F154" i="36"/>
  <c r="E169" i="36"/>
  <c r="E150" i="36"/>
  <c r="F66" i="36"/>
  <c r="F162" i="36"/>
  <c r="G59" i="36"/>
  <c r="F143" i="36"/>
  <c r="F37" i="36"/>
  <c r="F59" i="36"/>
  <c r="E143" i="36"/>
  <c r="E162" i="36"/>
  <c r="E37" i="36"/>
  <c r="E70" i="36"/>
  <c r="D173" i="36"/>
  <c r="D154" i="36"/>
  <c r="H152" i="34"/>
  <c r="I68" i="34"/>
  <c r="H171" i="34"/>
  <c r="H68" i="34"/>
  <c r="G171" i="34"/>
  <c r="G152" i="34"/>
  <c r="E34" i="34"/>
  <c r="D148" i="34"/>
  <c r="D167" i="34"/>
  <c r="E64" i="34"/>
  <c r="E61" i="34"/>
  <c r="D164" i="34"/>
  <c r="D145" i="34"/>
  <c r="AA171" i="36"/>
  <c r="AA152" i="36"/>
  <c r="Z148" i="36"/>
  <c r="AA64" i="36"/>
  <c r="Z167" i="36"/>
  <c r="AA71" i="36"/>
  <c r="Z174" i="36"/>
  <c r="Z155" i="36"/>
  <c r="Z61" i="36"/>
  <c r="Y145" i="36"/>
  <c r="Y164" i="36"/>
  <c r="Y61" i="36"/>
  <c r="X164" i="36"/>
  <c r="X145" i="36"/>
  <c r="X174" i="36"/>
  <c r="Y71" i="36"/>
  <c r="X155" i="36"/>
  <c r="Y65" i="36"/>
  <c r="X149" i="36"/>
  <c r="X168" i="36"/>
  <c r="X62" i="36"/>
  <c r="W146" i="36"/>
  <c r="W165" i="36"/>
  <c r="V153" i="36"/>
  <c r="W69" i="36"/>
  <c r="V172" i="36"/>
  <c r="V168" i="36"/>
  <c r="W65" i="36"/>
  <c r="V149" i="36"/>
  <c r="V68" i="36"/>
  <c r="U171" i="36"/>
  <c r="U152" i="36"/>
  <c r="U69" i="36"/>
  <c r="T172" i="36"/>
  <c r="T153" i="36"/>
  <c r="T63" i="36"/>
  <c r="S166" i="36"/>
  <c r="S147" i="36"/>
  <c r="T162" i="36"/>
  <c r="T143" i="36"/>
  <c r="U59" i="36"/>
  <c r="T37" i="36"/>
  <c r="S70" i="36"/>
  <c r="R173" i="36"/>
  <c r="R154" i="36"/>
  <c r="R145" i="36"/>
  <c r="R164" i="36"/>
  <c r="S61" i="36"/>
  <c r="R60" i="36"/>
  <c r="Q163" i="36"/>
  <c r="Q144" i="36"/>
  <c r="P152" i="36"/>
  <c r="P171" i="36"/>
  <c r="Q68" i="36"/>
  <c r="P147" i="36"/>
  <c r="P166" i="36"/>
  <c r="Q63" i="36"/>
  <c r="Q59" i="36"/>
  <c r="P162" i="36"/>
  <c r="P143" i="36"/>
  <c r="P37" i="36"/>
  <c r="P69" i="36"/>
  <c r="O153" i="36"/>
  <c r="O172" i="36"/>
  <c r="N165" i="36"/>
  <c r="O62" i="36"/>
  <c r="N146" i="36"/>
  <c r="M148" i="36"/>
  <c r="M167" i="36"/>
  <c r="N64" i="36"/>
  <c r="M150" i="36"/>
  <c r="M169" i="36"/>
  <c r="N66" i="36"/>
  <c r="M71" i="36"/>
  <c r="L174" i="36"/>
  <c r="L155" i="36"/>
  <c r="K172" i="36"/>
  <c r="L69" i="36"/>
  <c r="K153" i="36"/>
  <c r="L168" i="36"/>
  <c r="M65" i="36"/>
  <c r="L149" i="36"/>
  <c r="K67" i="36"/>
  <c r="J170" i="36"/>
  <c r="J151" i="36"/>
  <c r="K63" i="36"/>
  <c r="J147" i="36"/>
  <c r="J166" i="36"/>
  <c r="K65" i="36"/>
  <c r="J149" i="36"/>
  <c r="J168" i="36"/>
  <c r="I60" i="36"/>
  <c r="H144" i="36"/>
  <c r="H163" i="36"/>
  <c r="H172" i="36"/>
  <c r="H153" i="36"/>
  <c r="I69" i="36"/>
  <c r="H61" i="36"/>
  <c r="G145" i="36"/>
  <c r="G164" i="36"/>
  <c r="G144" i="36"/>
  <c r="G163" i="36"/>
  <c r="H60" i="36"/>
  <c r="F165" i="36"/>
  <c r="G62" i="36"/>
  <c r="F146" i="36"/>
  <c r="E173" i="36"/>
  <c r="F70" i="36"/>
  <c r="E154" i="36"/>
  <c r="E172" i="36"/>
  <c r="E153" i="36"/>
  <c r="F69" i="36"/>
  <c r="E69" i="36"/>
  <c r="D172" i="36"/>
  <c r="D153" i="36"/>
  <c r="D168" i="36"/>
  <c r="D149" i="36"/>
  <c r="E65" i="36"/>
  <c r="G32" i="33" l="1"/>
  <c r="Q73" i="35"/>
  <c r="Q107" i="28" s="1"/>
  <c r="Q91" i="28" s="1"/>
  <c r="E73" i="33"/>
  <c r="N157" i="35"/>
  <c r="Z176" i="36"/>
  <c r="Z190" i="36" s="1"/>
  <c r="M73" i="36"/>
  <c r="M108" i="28" s="1"/>
  <c r="M92" i="28" s="1"/>
  <c r="G69" i="33"/>
  <c r="G33" i="33"/>
  <c r="H68" i="33"/>
  <c r="H32" i="33"/>
  <c r="E73" i="36"/>
  <c r="E108" i="28" s="1"/>
  <c r="E92" i="28" s="1"/>
  <c r="T157" i="36"/>
  <c r="G176" i="35"/>
  <c r="G183" i="35" s="1"/>
  <c r="U157" i="35"/>
  <c r="U189" i="35" s="1"/>
  <c r="L157" i="35"/>
  <c r="L189" i="35" s="1"/>
  <c r="D157" i="35"/>
  <c r="T176" i="36"/>
  <c r="E173" i="34"/>
  <c r="F70" i="34"/>
  <c r="E154" i="34"/>
  <c r="F34" i="34"/>
  <c r="F157" i="36"/>
  <c r="O73" i="36"/>
  <c r="O108" i="28" s="1"/>
  <c r="O92" i="28" s="1"/>
  <c r="H176" i="36"/>
  <c r="AA73" i="36"/>
  <c r="J152" i="34"/>
  <c r="K68" i="34"/>
  <c r="J171" i="34"/>
  <c r="K32" i="34"/>
  <c r="K176" i="36"/>
  <c r="W73" i="36"/>
  <c r="W108" i="28" s="1"/>
  <c r="W92" i="28" s="1"/>
  <c r="L157" i="36"/>
  <c r="J176" i="36"/>
  <c r="N73" i="36"/>
  <c r="N108" i="28" s="1"/>
  <c r="N92" i="28" s="1"/>
  <c r="I176" i="36"/>
  <c r="G66" i="33"/>
  <c r="G30" i="33"/>
  <c r="Z176" i="35"/>
  <c r="W176" i="35"/>
  <c r="H73" i="35"/>
  <c r="H107" i="28" s="1"/>
  <c r="H91" i="28" s="1"/>
  <c r="V73" i="35"/>
  <c r="J73" i="35"/>
  <c r="J107" i="28" s="1"/>
  <c r="J91" i="28" s="1"/>
  <c r="T73" i="35"/>
  <c r="V157" i="35"/>
  <c r="R73" i="35"/>
  <c r="R107" i="28" s="1"/>
  <c r="R91" i="28" s="1"/>
  <c r="K157" i="36"/>
  <c r="G73" i="36"/>
  <c r="G108" i="28" s="1"/>
  <c r="G92" i="28" s="1"/>
  <c r="H157" i="36"/>
  <c r="L73" i="36"/>
  <c r="L108" i="28" s="1"/>
  <c r="L92" i="28" s="1"/>
  <c r="Y176" i="36"/>
  <c r="K73" i="36"/>
  <c r="K108" i="28" s="1"/>
  <c r="K92" i="28" s="1"/>
  <c r="I157" i="36"/>
  <c r="E143" i="34"/>
  <c r="E162" i="34"/>
  <c r="E37" i="34"/>
  <c r="F59" i="34"/>
  <c r="F23" i="34"/>
  <c r="E73" i="34"/>
  <c r="H67" i="33"/>
  <c r="H31" i="33"/>
  <c r="X157" i="35"/>
  <c r="AA73" i="35"/>
  <c r="G73" i="35"/>
  <c r="G107" i="28" s="1"/>
  <c r="G91" i="28" s="1"/>
  <c r="W157" i="35"/>
  <c r="I157" i="35"/>
  <c r="W73" i="35"/>
  <c r="E73" i="35"/>
  <c r="Y176" i="35"/>
  <c r="F73" i="35"/>
  <c r="F107" i="28" s="1"/>
  <c r="F91" i="28" s="1"/>
  <c r="T189" i="36"/>
  <c r="T178" i="36"/>
  <c r="T182" i="36"/>
  <c r="P157" i="36"/>
  <c r="F176" i="36"/>
  <c r="N176" i="36"/>
  <c r="I73" i="36"/>
  <c r="I108" i="28" s="1"/>
  <c r="I92" i="28" s="1"/>
  <c r="Y157" i="36"/>
  <c r="AA157" i="36"/>
  <c r="J157" i="36"/>
  <c r="M157" i="36"/>
  <c r="J73" i="36"/>
  <c r="J108" i="28" s="1"/>
  <c r="J92" i="28" s="1"/>
  <c r="O157" i="36"/>
  <c r="G61" i="34"/>
  <c r="F145" i="34"/>
  <c r="F164" i="34"/>
  <c r="G25" i="34"/>
  <c r="G71" i="34"/>
  <c r="F174" i="34"/>
  <c r="F155" i="34"/>
  <c r="G35" i="34"/>
  <c r="E146" i="34"/>
  <c r="F62" i="34"/>
  <c r="E165" i="34"/>
  <c r="F26" i="34"/>
  <c r="F60" i="33"/>
  <c r="F24" i="33"/>
  <c r="AB65" i="28"/>
  <c r="U32" i="48"/>
  <c r="X176" i="35"/>
  <c r="N73" i="35"/>
  <c r="N107" i="28" s="1"/>
  <c r="N91" i="28" s="1"/>
  <c r="U176" i="35"/>
  <c r="O157" i="35"/>
  <c r="Q176" i="35"/>
  <c r="Z73" i="35"/>
  <c r="R176" i="35"/>
  <c r="I176" i="35"/>
  <c r="N157" i="36"/>
  <c r="P176" i="36"/>
  <c r="E176" i="36"/>
  <c r="R73" i="36"/>
  <c r="R108" i="28" s="1"/>
  <c r="R92" i="28" s="1"/>
  <c r="R157" i="36"/>
  <c r="Z73" i="36"/>
  <c r="Z108" i="28" s="1"/>
  <c r="Z92" i="28" s="1"/>
  <c r="AA176" i="36"/>
  <c r="M176" i="36"/>
  <c r="P73" i="36"/>
  <c r="P108" i="28" s="1"/>
  <c r="P92" i="28" s="1"/>
  <c r="S157" i="36"/>
  <c r="F71" i="33"/>
  <c r="F35" i="33"/>
  <c r="E37" i="33"/>
  <c r="P157" i="35"/>
  <c r="Y73" i="35"/>
  <c r="J176" i="35"/>
  <c r="K157" i="35"/>
  <c r="X73" i="35"/>
  <c r="G70" i="33"/>
  <c r="G34" i="33"/>
  <c r="O176" i="35"/>
  <c r="Q157" i="35"/>
  <c r="Y157" i="35"/>
  <c r="X73" i="36"/>
  <c r="X108" i="28" s="1"/>
  <c r="X92" i="28" s="1"/>
  <c r="F62" i="33"/>
  <c r="F26" i="33"/>
  <c r="AA157" i="35"/>
  <c r="S73" i="35"/>
  <c r="E157" i="35"/>
  <c r="E74" i="36"/>
  <c r="V157" i="36"/>
  <c r="E105" i="28"/>
  <c r="E74" i="33"/>
  <c r="H176" i="35"/>
  <c r="Q73" i="36"/>
  <c r="Q108" i="28" s="1"/>
  <c r="Q92" i="28" s="1"/>
  <c r="D176" i="36"/>
  <c r="Q157" i="36"/>
  <c r="R176" i="36"/>
  <c r="U157" i="36"/>
  <c r="X176" i="36"/>
  <c r="O176" i="36"/>
  <c r="S176" i="36"/>
  <c r="F64" i="33"/>
  <c r="F28" i="33"/>
  <c r="O73" i="35"/>
  <c r="O107" i="28" s="1"/>
  <c r="O91" i="28" s="1"/>
  <c r="P176" i="35"/>
  <c r="F157" i="35"/>
  <c r="K73" i="35"/>
  <c r="K107" i="28" s="1"/>
  <c r="K91" i="28" s="1"/>
  <c r="L73" i="35"/>
  <c r="L107" i="28" s="1"/>
  <c r="L91" i="28" s="1"/>
  <c r="M157" i="35"/>
  <c r="H157" i="35"/>
  <c r="P73" i="35"/>
  <c r="P107" i="28" s="1"/>
  <c r="P91" i="28" s="1"/>
  <c r="W157" i="36"/>
  <c r="AA176" i="35"/>
  <c r="R157" i="35"/>
  <c r="E176" i="35"/>
  <c r="E157" i="36"/>
  <c r="F73" i="36"/>
  <c r="F108" i="28" s="1"/>
  <c r="F92" i="28" s="1"/>
  <c r="Q176" i="36"/>
  <c r="S73" i="36"/>
  <c r="S108" i="28" s="1"/>
  <c r="S92" i="28" s="1"/>
  <c r="U176" i="36"/>
  <c r="E149" i="34"/>
  <c r="F65" i="34"/>
  <c r="E168" i="34"/>
  <c r="F29" i="34"/>
  <c r="X157" i="36"/>
  <c r="D157" i="34"/>
  <c r="T73" i="36"/>
  <c r="T108" i="28" s="1"/>
  <c r="T92" i="28" s="1"/>
  <c r="G163" i="34"/>
  <c r="G144" i="34"/>
  <c r="H60" i="34"/>
  <c r="H24" i="34"/>
  <c r="F65" i="33"/>
  <c r="F29" i="33"/>
  <c r="F176" i="35"/>
  <c r="M176" i="35"/>
  <c r="H63" i="33"/>
  <c r="H27" i="33"/>
  <c r="I73" i="35"/>
  <c r="I107" i="28" s="1"/>
  <c r="I91" i="28" s="1"/>
  <c r="L176" i="35"/>
  <c r="S176" i="35"/>
  <c r="W176" i="36"/>
  <c r="F61" i="33"/>
  <c r="F25" i="33"/>
  <c r="T157" i="35"/>
  <c r="G167" i="34"/>
  <c r="G148" i="34"/>
  <c r="H64" i="34"/>
  <c r="H28" i="34"/>
  <c r="H65" i="36"/>
  <c r="H73" i="36" s="1"/>
  <c r="H108" i="28" s="1"/>
  <c r="H92" i="28" s="1"/>
  <c r="G168" i="36"/>
  <c r="G176" i="36" s="1"/>
  <c r="G149" i="36"/>
  <c r="G157" i="36" s="1"/>
  <c r="N182" i="35"/>
  <c r="N189" i="35"/>
  <c r="U73" i="35"/>
  <c r="U73" i="36"/>
  <c r="U108" i="28" s="1"/>
  <c r="U92" i="28" s="1"/>
  <c r="D157" i="36"/>
  <c r="G37" i="36"/>
  <c r="V73" i="36"/>
  <c r="V108" i="28" s="1"/>
  <c r="V92" i="28" s="1"/>
  <c r="Z157" i="36"/>
  <c r="G150" i="34"/>
  <c r="G169" i="34"/>
  <c r="H66" i="34"/>
  <c r="H30" i="34"/>
  <c r="V176" i="36"/>
  <c r="Y73" i="36"/>
  <c r="Y108" i="28" s="1"/>
  <c r="Y92" i="28" s="1"/>
  <c r="L176" i="36"/>
  <c r="G67" i="34"/>
  <c r="F170" i="34"/>
  <c r="F151" i="34"/>
  <c r="G31" i="34"/>
  <c r="D176" i="34"/>
  <c r="K63" i="34"/>
  <c r="J147" i="34"/>
  <c r="J166" i="34"/>
  <c r="K27" i="34"/>
  <c r="E172" i="34"/>
  <c r="F69" i="34"/>
  <c r="E153" i="34"/>
  <c r="F33" i="34"/>
  <c r="N176" i="35"/>
  <c r="Z157" i="35"/>
  <c r="J157" i="35"/>
  <c r="K176" i="35"/>
  <c r="G157" i="35"/>
  <c r="M73" i="35"/>
  <c r="M107" i="28" s="1"/>
  <c r="M91" i="28" s="1"/>
  <c r="S157" i="35"/>
  <c r="V176" i="35"/>
  <c r="D176" i="35"/>
  <c r="T176" i="35"/>
  <c r="H59" i="33"/>
  <c r="H23" i="33"/>
  <c r="Z183" i="36" l="1"/>
  <c r="G185" i="35"/>
  <c r="G190" i="35"/>
  <c r="G192" i="35" s="1"/>
  <c r="F73" i="33"/>
  <c r="F105" i="28" s="1"/>
  <c r="U182" i="35"/>
  <c r="U178" i="35"/>
  <c r="U179" i="35" s="1"/>
  <c r="H69" i="33"/>
  <c r="H33" i="33"/>
  <c r="L178" i="35"/>
  <c r="L179" i="35" s="1"/>
  <c r="L182" i="35"/>
  <c r="L184" i="35" s="1"/>
  <c r="I68" i="33"/>
  <c r="I32" i="33"/>
  <c r="G182" i="36"/>
  <c r="G189" i="36"/>
  <c r="G178" i="36"/>
  <c r="G179" i="36" s="1"/>
  <c r="G183" i="36"/>
  <c r="G185" i="36" s="1"/>
  <c r="G190" i="36"/>
  <c r="G192" i="36" s="1"/>
  <c r="F89" i="28"/>
  <c r="X182" i="36"/>
  <c r="X178" i="36"/>
  <c r="X179" i="36" s="1"/>
  <c r="X189" i="36"/>
  <c r="E107" i="28"/>
  <c r="E91" i="28" s="1"/>
  <c r="E74" i="35"/>
  <c r="I59" i="33"/>
  <c r="I23" i="33"/>
  <c r="I66" i="34"/>
  <c r="H169" i="34"/>
  <c r="H150" i="34"/>
  <c r="I30" i="34"/>
  <c r="W183" i="36"/>
  <c r="W185" i="36" s="1"/>
  <c r="W190" i="36"/>
  <c r="W192" i="36" s="1"/>
  <c r="S190" i="35"/>
  <c r="S192" i="35" s="1"/>
  <c r="S183" i="35"/>
  <c r="S185" i="35" s="1"/>
  <c r="D189" i="34"/>
  <c r="D158" i="34"/>
  <c r="D182" i="34"/>
  <c r="F168" i="34"/>
  <c r="G65" i="34"/>
  <c r="F149" i="34"/>
  <c r="G29" i="34"/>
  <c r="X183" i="36"/>
  <c r="X185" i="36" s="1"/>
  <c r="X190" i="36"/>
  <c r="X192" i="36" s="1"/>
  <c r="F74" i="36"/>
  <c r="E26" i="28"/>
  <c r="E10" i="28" s="1"/>
  <c r="Y178" i="35"/>
  <c r="Y179" i="35" s="1"/>
  <c r="Y182" i="35"/>
  <c r="Y189" i="35"/>
  <c r="O190" i="35"/>
  <c r="O192" i="35" s="1"/>
  <c r="O183" i="35"/>
  <c r="O185" i="35" s="1"/>
  <c r="H70" i="33"/>
  <c r="H34" i="33"/>
  <c r="S182" i="36"/>
  <c r="S189" i="36"/>
  <c r="S178" i="36"/>
  <c r="S179" i="36" s="1"/>
  <c r="E183" i="36"/>
  <c r="E185" i="36" s="1"/>
  <c r="E190" i="36"/>
  <c r="E192" i="36" s="1"/>
  <c r="G60" i="33"/>
  <c r="G24" i="33"/>
  <c r="F37" i="33"/>
  <c r="I67" i="33"/>
  <c r="I31" i="33"/>
  <c r="E176" i="34"/>
  <c r="Z190" i="35"/>
  <c r="Z192" i="35" s="1"/>
  <c r="Z183" i="35"/>
  <c r="Z185" i="35" s="1"/>
  <c r="L191" i="35"/>
  <c r="F165" i="34"/>
  <c r="G62" i="34"/>
  <c r="F146" i="34"/>
  <c r="G26" i="34"/>
  <c r="I178" i="35"/>
  <c r="I179" i="35" s="1"/>
  <c r="I189" i="35"/>
  <c r="I182" i="35"/>
  <c r="D177" i="35"/>
  <c r="E177" i="35" s="1"/>
  <c r="F177" i="35" s="1"/>
  <c r="G177" i="35" s="1"/>
  <c r="H177" i="35" s="1"/>
  <c r="I177" i="35" s="1"/>
  <c r="J177" i="35" s="1"/>
  <c r="K177" i="35" s="1"/>
  <c r="L177" i="35" s="1"/>
  <c r="M177" i="35" s="1"/>
  <c r="N177" i="35" s="1"/>
  <c r="O177" i="35" s="1"/>
  <c r="P177" i="35" s="1"/>
  <c r="Q177" i="35" s="1"/>
  <c r="R177" i="35" s="1"/>
  <c r="S177" i="35" s="1"/>
  <c r="T177" i="35" s="1"/>
  <c r="U177" i="35" s="1"/>
  <c r="V177" i="35" s="1"/>
  <c r="W177" i="35" s="1"/>
  <c r="X177" i="35" s="1"/>
  <c r="Y177" i="35" s="1"/>
  <c r="Z177" i="35" s="1"/>
  <c r="AA177" i="35" s="1"/>
  <c r="D190" i="35"/>
  <c r="D192" i="35" s="1"/>
  <c r="D183" i="35"/>
  <c r="D185" i="35" s="1"/>
  <c r="V190" i="35"/>
  <c r="V192" i="35" s="1"/>
  <c r="V183" i="35"/>
  <c r="V185" i="35" s="1"/>
  <c r="G182" i="35"/>
  <c r="G189" i="35"/>
  <c r="G178" i="35"/>
  <c r="G179" i="35" s="1"/>
  <c r="Z189" i="35"/>
  <c r="Z182" i="35"/>
  <c r="Z178" i="35"/>
  <c r="Z179" i="35" s="1"/>
  <c r="F172" i="34"/>
  <c r="F153" i="34"/>
  <c r="G69" i="34"/>
  <c r="G33" i="34"/>
  <c r="D190" i="34"/>
  <c r="D192" i="34" s="1"/>
  <c r="D177" i="34"/>
  <c r="D183" i="34"/>
  <c r="D185" i="34" s="1"/>
  <c r="D158" i="36"/>
  <c r="E158" i="36" s="1"/>
  <c r="F158" i="36" s="1"/>
  <c r="G158" i="36" s="1"/>
  <c r="H158" i="36" s="1"/>
  <c r="I158" i="36" s="1"/>
  <c r="J158" i="36" s="1"/>
  <c r="K158" i="36" s="1"/>
  <c r="L158" i="36" s="1"/>
  <c r="M158" i="36" s="1"/>
  <c r="N158" i="36" s="1"/>
  <c r="O158" i="36" s="1"/>
  <c r="P158" i="36" s="1"/>
  <c r="Q158" i="36" s="1"/>
  <c r="R158" i="36" s="1"/>
  <c r="S158" i="36" s="1"/>
  <c r="T158" i="36" s="1"/>
  <c r="U158" i="36" s="1"/>
  <c r="V158" i="36" s="1"/>
  <c r="W158" i="36" s="1"/>
  <c r="X158" i="36" s="1"/>
  <c r="Y158" i="36" s="1"/>
  <c r="Z158" i="36" s="1"/>
  <c r="AA158" i="36" s="1"/>
  <c r="D189" i="36"/>
  <c r="D182" i="36"/>
  <c r="D178" i="36"/>
  <c r="D179" i="36" s="1"/>
  <c r="L183" i="35"/>
  <c r="L185" i="35" s="1"/>
  <c r="L190" i="35"/>
  <c r="L192" i="35" s="1"/>
  <c r="H189" i="35"/>
  <c r="H182" i="35"/>
  <c r="H178" i="35"/>
  <c r="H179" i="35" s="1"/>
  <c r="M189" i="35"/>
  <c r="M182" i="35"/>
  <c r="M178" i="35"/>
  <c r="M179" i="35" s="1"/>
  <c r="P183" i="35"/>
  <c r="P185" i="35" s="1"/>
  <c r="P190" i="35"/>
  <c r="P192" i="35" s="1"/>
  <c r="S190" i="36"/>
  <c r="S192" i="36" s="1"/>
  <c r="S183" i="36"/>
  <c r="S185" i="36" s="1"/>
  <c r="E23" i="28"/>
  <c r="F74" i="33"/>
  <c r="G62" i="33"/>
  <c r="G26" i="33"/>
  <c r="Q182" i="35"/>
  <c r="Q178" i="35"/>
  <c r="Q179" i="35" s="1"/>
  <c r="Q189" i="35"/>
  <c r="I183" i="35"/>
  <c r="I185" i="35" s="1"/>
  <c r="I190" i="35"/>
  <c r="I192" i="35" s="1"/>
  <c r="M182" i="36"/>
  <c r="M178" i="36"/>
  <c r="M179" i="36" s="1"/>
  <c r="M189" i="36"/>
  <c r="P182" i="36"/>
  <c r="P178" i="36"/>
  <c r="P179" i="36" s="1"/>
  <c r="P189" i="36"/>
  <c r="E157" i="34"/>
  <c r="V189" i="35"/>
  <c r="V178" i="35"/>
  <c r="V179" i="35" s="1"/>
  <c r="V182" i="35"/>
  <c r="H66" i="33"/>
  <c r="H30" i="33"/>
  <c r="F173" i="34"/>
  <c r="F154" i="34"/>
  <c r="G70" i="34"/>
  <c r="G34" i="34"/>
  <c r="T190" i="36"/>
  <c r="T192" i="36" s="1"/>
  <c r="T183" i="36"/>
  <c r="T185" i="36" s="1"/>
  <c r="V189" i="36"/>
  <c r="V178" i="36"/>
  <c r="V179" i="36" s="1"/>
  <c r="V182" i="36"/>
  <c r="F182" i="36"/>
  <c r="F189" i="36"/>
  <c r="F178" i="36"/>
  <c r="F179" i="36" s="1"/>
  <c r="S189" i="35"/>
  <c r="S178" i="35"/>
  <c r="S179" i="35" s="1"/>
  <c r="S182" i="35"/>
  <c r="N183" i="35"/>
  <c r="N185" i="35" s="1"/>
  <c r="N190" i="35"/>
  <c r="N192" i="35" s="1"/>
  <c r="H67" i="34"/>
  <c r="G151" i="34"/>
  <c r="G170" i="34"/>
  <c r="H31" i="34"/>
  <c r="U107" i="28"/>
  <c r="U91" i="28" s="1"/>
  <c r="N191" i="35"/>
  <c r="M190" i="35"/>
  <c r="M192" i="35" s="1"/>
  <c r="M183" i="35"/>
  <c r="M185" i="35" s="1"/>
  <c r="G65" i="33"/>
  <c r="G29" i="33"/>
  <c r="E183" i="35"/>
  <c r="E185" i="35" s="1"/>
  <c r="E190" i="35"/>
  <c r="E192" i="35" s="1"/>
  <c r="W182" i="36"/>
  <c r="W189" i="36"/>
  <c r="W178" i="36"/>
  <c r="W179" i="36" s="1"/>
  <c r="E89" i="28"/>
  <c r="M183" i="36"/>
  <c r="M185" i="36" s="1"/>
  <c r="M190" i="36"/>
  <c r="M192" i="36" s="1"/>
  <c r="Z107" i="28"/>
  <c r="Z91" i="28" s="1"/>
  <c r="X183" i="35"/>
  <c r="X185" i="35" s="1"/>
  <c r="X190" i="35"/>
  <c r="X192" i="35" s="1"/>
  <c r="J189" i="36"/>
  <c r="J182" i="36"/>
  <c r="J178" i="36"/>
  <c r="J179" i="36" s="1"/>
  <c r="Z185" i="36"/>
  <c r="Y183" i="36"/>
  <c r="Y185" i="36" s="1"/>
  <c r="Y190" i="36"/>
  <c r="Y192" i="36" s="1"/>
  <c r="T107" i="28"/>
  <c r="T91" i="28" s="1"/>
  <c r="L183" i="36"/>
  <c r="L185" i="36" s="1"/>
  <c r="L190" i="36"/>
  <c r="L192" i="36" s="1"/>
  <c r="Q183" i="36"/>
  <c r="Q185" i="36" s="1"/>
  <c r="Q190" i="36"/>
  <c r="Q192" i="36" s="1"/>
  <c r="H61" i="34"/>
  <c r="G164" i="34"/>
  <c r="G145" i="34"/>
  <c r="H25" i="34"/>
  <c r="K183" i="35"/>
  <c r="K185" i="35" s="1"/>
  <c r="K190" i="35"/>
  <c r="K192" i="35" s="1"/>
  <c r="N178" i="35"/>
  <c r="N179" i="35" s="1"/>
  <c r="H148" i="34"/>
  <c r="H167" i="34"/>
  <c r="I64" i="34"/>
  <c r="I28" i="34"/>
  <c r="F183" i="35"/>
  <c r="F185" i="35" s="1"/>
  <c r="F190" i="35"/>
  <c r="F192" i="35" s="1"/>
  <c r="AA190" i="35"/>
  <c r="AA192" i="35" s="1"/>
  <c r="AA183" i="35"/>
  <c r="AA185" i="35" s="1"/>
  <c r="U189" i="36"/>
  <c r="U178" i="36"/>
  <c r="U179" i="36" s="1"/>
  <c r="U182" i="36"/>
  <c r="R189" i="36"/>
  <c r="R182" i="36"/>
  <c r="R178" i="36"/>
  <c r="R179" i="36" s="1"/>
  <c r="P183" i="36"/>
  <c r="P185" i="36" s="1"/>
  <c r="P190" i="36"/>
  <c r="P192" i="36" s="1"/>
  <c r="Q190" i="35"/>
  <c r="Q192" i="35" s="1"/>
  <c r="Q183" i="35"/>
  <c r="Q185" i="35" s="1"/>
  <c r="G174" i="34"/>
  <c r="G155" i="34"/>
  <c r="H71" i="34"/>
  <c r="H35" i="34"/>
  <c r="Y189" i="36"/>
  <c r="Y182" i="36"/>
  <c r="Y178" i="36"/>
  <c r="Y179" i="36" s="1"/>
  <c r="N183" i="36"/>
  <c r="N185" i="36" s="1"/>
  <c r="N190" i="36"/>
  <c r="N192" i="36" s="1"/>
  <c r="Z192" i="36"/>
  <c r="E106" i="28"/>
  <c r="E90" i="28" s="1"/>
  <c r="E74" i="34"/>
  <c r="I190" i="36"/>
  <c r="I192" i="36" s="1"/>
  <c r="I183" i="36"/>
  <c r="I185" i="36" s="1"/>
  <c r="J183" i="36"/>
  <c r="J185" i="36" s="1"/>
  <c r="J190" i="36"/>
  <c r="J192" i="36" s="1"/>
  <c r="K183" i="36"/>
  <c r="K185" i="36" s="1"/>
  <c r="K190" i="36"/>
  <c r="K192" i="36" s="1"/>
  <c r="AA108" i="28"/>
  <c r="AA92" i="28" s="1"/>
  <c r="D189" i="35"/>
  <c r="D182" i="35"/>
  <c r="D178" i="35"/>
  <c r="D179" i="35" s="1"/>
  <c r="D158" i="35"/>
  <c r="E158" i="35" s="1"/>
  <c r="F158" i="35" s="1"/>
  <c r="G158" i="35" s="1"/>
  <c r="H158" i="35" s="1"/>
  <c r="I158" i="35" s="1"/>
  <c r="J158" i="35" s="1"/>
  <c r="K158" i="35" s="1"/>
  <c r="L158" i="35" s="1"/>
  <c r="M158" i="35" s="1"/>
  <c r="N158" i="35" s="1"/>
  <c r="O158" i="35" s="1"/>
  <c r="P158" i="35" s="1"/>
  <c r="Q158" i="35" s="1"/>
  <c r="R158" i="35" s="1"/>
  <c r="S158" i="35" s="1"/>
  <c r="T158" i="35" s="1"/>
  <c r="U158" i="35" s="1"/>
  <c r="V158" i="35" s="1"/>
  <c r="W158" i="35" s="1"/>
  <c r="X158" i="35" s="1"/>
  <c r="Y158" i="35" s="1"/>
  <c r="Z158" i="35" s="1"/>
  <c r="AA158" i="35" s="1"/>
  <c r="W189" i="35"/>
  <c r="W178" i="35"/>
  <c r="W179" i="35" s="1"/>
  <c r="W182" i="35"/>
  <c r="H182" i="36"/>
  <c r="H189" i="36"/>
  <c r="H178" i="36"/>
  <c r="H179" i="36" s="1"/>
  <c r="J189" i="35"/>
  <c r="J182" i="35"/>
  <c r="J178" i="35"/>
  <c r="J179" i="35" s="1"/>
  <c r="N196" i="35"/>
  <c r="N184" i="35"/>
  <c r="N186" i="35" s="1"/>
  <c r="T189" i="35"/>
  <c r="T182" i="35"/>
  <c r="T178" i="35"/>
  <c r="T179" i="35" s="1"/>
  <c r="I63" i="33"/>
  <c r="I27" i="33"/>
  <c r="I60" i="34"/>
  <c r="H163" i="34"/>
  <c r="H144" i="34"/>
  <c r="I24" i="34"/>
  <c r="E189" i="36"/>
  <c r="E178" i="36"/>
  <c r="E179" i="36" s="1"/>
  <c r="E182" i="36"/>
  <c r="F189" i="35"/>
  <c r="F178" i="35"/>
  <c r="F179" i="35" s="1"/>
  <c r="F182" i="35"/>
  <c r="O183" i="36"/>
  <c r="O185" i="36" s="1"/>
  <c r="O190" i="36"/>
  <c r="O192" i="36" s="1"/>
  <c r="R190" i="36"/>
  <c r="R192" i="36" s="1"/>
  <c r="R183" i="36"/>
  <c r="R185" i="36" s="1"/>
  <c r="AA189" i="35"/>
  <c r="AA182" i="35"/>
  <c r="AA178" i="35"/>
  <c r="AA179" i="35" s="1"/>
  <c r="X107" i="28"/>
  <c r="X91" i="28" s="1"/>
  <c r="Y107" i="28"/>
  <c r="Y91" i="28" s="1"/>
  <c r="G71" i="33"/>
  <c r="G35" i="33"/>
  <c r="N182" i="36"/>
  <c r="N189" i="36"/>
  <c r="N178" i="36"/>
  <c r="N179" i="36" s="1"/>
  <c r="O182" i="35"/>
  <c r="O189" i="35"/>
  <c r="O178" i="35"/>
  <c r="O179" i="35" s="1"/>
  <c r="AA182" i="36"/>
  <c r="AA178" i="36"/>
  <c r="AA179" i="36" s="1"/>
  <c r="AA189" i="36"/>
  <c r="F190" i="36"/>
  <c r="F192" i="36" s="1"/>
  <c r="F183" i="36"/>
  <c r="F185" i="36" s="1"/>
  <c r="T184" i="36"/>
  <c r="AA107" i="28"/>
  <c r="AA91" i="28" s="1"/>
  <c r="F37" i="34"/>
  <c r="G59" i="34"/>
  <c r="F143" i="34"/>
  <c r="F162" i="34"/>
  <c r="G23" i="34"/>
  <c r="U184" i="35"/>
  <c r="K171" i="34"/>
  <c r="K152" i="34"/>
  <c r="L68" i="34"/>
  <c r="L32" i="34"/>
  <c r="H190" i="36"/>
  <c r="H192" i="36" s="1"/>
  <c r="H183" i="36"/>
  <c r="H185" i="36" s="1"/>
  <c r="L63" i="34"/>
  <c r="K166" i="34"/>
  <c r="K147" i="34"/>
  <c r="L27" i="34"/>
  <c r="U190" i="36"/>
  <c r="U192" i="36" s="1"/>
  <c r="U183" i="36"/>
  <c r="U185" i="36" s="1"/>
  <c r="R189" i="35"/>
  <c r="R182" i="35"/>
  <c r="R178" i="35"/>
  <c r="R179" i="35" s="1"/>
  <c r="G64" i="33"/>
  <c r="G28" i="33"/>
  <c r="Q182" i="36"/>
  <c r="Q189" i="36"/>
  <c r="Q178" i="36"/>
  <c r="Q179" i="36" s="1"/>
  <c r="E182" i="35"/>
  <c r="E178" i="35"/>
  <c r="E179" i="35" s="1"/>
  <c r="E189" i="35"/>
  <c r="K189" i="35"/>
  <c r="K178" i="35"/>
  <c r="K179" i="35" s="1"/>
  <c r="K182" i="35"/>
  <c r="P178" i="35"/>
  <c r="P179" i="35" s="1"/>
  <c r="P182" i="35"/>
  <c r="P189" i="35"/>
  <c r="T179" i="36"/>
  <c r="W107" i="28"/>
  <c r="W91" i="28" s="1"/>
  <c r="X189" i="35"/>
  <c r="X182" i="35"/>
  <c r="X178" i="35"/>
  <c r="X179" i="35" s="1"/>
  <c r="I182" i="36"/>
  <c r="I189" i="36"/>
  <c r="I178" i="36"/>
  <c r="I179" i="36" s="1"/>
  <c r="T190" i="35"/>
  <c r="T192" i="35" s="1"/>
  <c r="T183" i="35"/>
  <c r="T185" i="35" s="1"/>
  <c r="V183" i="36"/>
  <c r="V185" i="36" s="1"/>
  <c r="V190" i="36"/>
  <c r="V192" i="36" s="1"/>
  <c r="Z189" i="36"/>
  <c r="Z178" i="36"/>
  <c r="Z179" i="36" s="1"/>
  <c r="Z182" i="36"/>
  <c r="G61" i="33"/>
  <c r="G25" i="33"/>
  <c r="D177" i="36"/>
  <c r="E177" i="36" s="1"/>
  <c r="F177" i="36" s="1"/>
  <c r="G177" i="36" s="1"/>
  <c r="H177" i="36" s="1"/>
  <c r="I177" i="36" s="1"/>
  <c r="J177" i="36" s="1"/>
  <c r="K177" i="36" s="1"/>
  <c r="L177" i="36" s="1"/>
  <c r="M177" i="36" s="1"/>
  <c r="N177" i="36" s="1"/>
  <c r="O177" i="36" s="1"/>
  <c r="P177" i="36" s="1"/>
  <c r="Q177" i="36" s="1"/>
  <c r="R177" i="36" s="1"/>
  <c r="S177" i="36" s="1"/>
  <c r="T177" i="36" s="1"/>
  <c r="U177" i="36" s="1"/>
  <c r="V177" i="36" s="1"/>
  <c r="W177" i="36" s="1"/>
  <c r="X177" i="36" s="1"/>
  <c r="Y177" i="36" s="1"/>
  <c r="Z177" i="36" s="1"/>
  <c r="AA177" i="36" s="1"/>
  <c r="D183" i="36"/>
  <c r="D185" i="36" s="1"/>
  <c r="D190" i="36"/>
  <c r="D192" i="36" s="1"/>
  <c r="H183" i="35"/>
  <c r="H185" i="35" s="1"/>
  <c r="H190" i="35"/>
  <c r="H192" i="35" s="1"/>
  <c r="S107" i="28"/>
  <c r="S91" i="28" s="1"/>
  <c r="J190" i="35"/>
  <c r="J192" i="35" s="1"/>
  <c r="J183" i="35"/>
  <c r="J185" i="35" s="1"/>
  <c r="AA183" i="36"/>
  <c r="AA185" i="36" s="1"/>
  <c r="AA190" i="36"/>
  <c r="AA192" i="36" s="1"/>
  <c r="R183" i="35"/>
  <c r="R185" i="35" s="1"/>
  <c r="R190" i="35"/>
  <c r="R192" i="35" s="1"/>
  <c r="U183" i="35"/>
  <c r="U185" i="35" s="1"/>
  <c r="U190" i="35"/>
  <c r="U192" i="35" s="1"/>
  <c r="O189" i="36"/>
  <c r="O178" i="36"/>
  <c r="O179" i="36" s="1"/>
  <c r="O182" i="36"/>
  <c r="T191" i="36"/>
  <c r="Y190" i="35"/>
  <c r="Y192" i="35" s="1"/>
  <c r="Y183" i="35"/>
  <c r="Y185" i="35" s="1"/>
  <c r="F73" i="34"/>
  <c r="F106" i="28" s="1"/>
  <c r="U191" i="35"/>
  <c r="K182" i="36"/>
  <c r="K178" i="36"/>
  <c r="K179" i="36" s="1"/>
  <c r="K189" i="36"/>
  <c r="V107" i="28"/>
  <c r="V91" i="28" s="1"/>
  <c r="W183" i="35"/>
  <c r="W185" i="35" s="1"/>
  <c r="W190" i="35"/>
  <c r="W192" i="35" s="1"/>
  <c r="L182" i="36"/>
  <c r="L189" i="36"/>
  <c r="L178" i="36"/>
  <c r="L179" i="36" s="1"/>
  <c r="N197" i="35" l="1"/>
  <c r="N193" i="35"/>
  <c r="F157" i="34"/>
  <c r="L186" i="35"/>
  <c r="N194" i="35"/>
  <c r="L196" i="35"/>
  <c r="N198" i="35"/>
  <c r="N200" i="35" s="1"/>
  <c r="T196" i="36"/>
  <c r="T193" i="36"/>
  <c r="T197" i="36"/>
  <c r="T186" i="36"/>
  <c r="E177" i="34"/>
  <c r="G73" i="34"/>
  <c r="G106" i="28" s="1"/>
  <c r="G90" i="28" s="1"/>
  <c r="I69" i="33"/>
  <c r="I33" i="33"/>
  <c r="J68" i="33"/>
  <c r="J32" i="33"/>
  <c r="U196" i="35"/>
  <c r="U193" i="35"/>
  <c r="U197" i="35"/>
  <c r="L147" i="34"/>
  <c r="M63" i="34"/>
  <c r="L166" i="34"/>
  <c r="M27" i="34"/>
  <c r="G143" i="34"/>
  <c r="G162" i="34"/>
  <c r="H59" i="34"/>
  <c r="G37" i="34"/>
  <c r="H23" i="34"/>
  <c r="H62" i="33"/>
  <c r="H26" i="33"/>
  <c r="D196" i="36"/>
  <c r="D184" i="36"/>
  <c r="D186" i="36" s="1"/>
  <c r="H61" i="33"/>
  <c r="H25" i="33"/>
  <c r="U186" i="35"/>
  <c r="F176" i="34"/>
  <c r="F178" i="34" s="1"/>
  <c r="F179" i="34" s="1"/>
  <c r="AA191" i="36"/>
  <c r="AA193" i="36" s="1"/>
  <c r="AA197" i="36"/>
  <c r="N191" i="36"/>
  <c r="N193" i="36" s="1"/>
  <c r="N197" i="36"/>
  <c r="J197" i="35"/>
  <c r="J191" i="35"/>
  <c r="J193" i="35" s="1"/>
  <c r="H184" i="36"/>
  <c r="H186" i="36" s="1"/>
  <c r="H196" i="36"/>
  <c r="W196" i="36"/>
  <c r="W184" i="36"/>
  <c r="W186" i="36" s="1"/>
  <c r="F23" i="28"/>
  <c r="D197" i="36"/>
  <c r="D191" i="36"/>
  <c r="D193" i="36" s="1"/>
  <c r="Z184" i="35"/>
  <c r="Z186" i="35" s="1"/>
  <c r="Z196" i="35"/>
  <c r="G73" i="33"/>
  <c r="G105" i="28" s="1"/>
  <c r="I70" i="33"/>
  <c r="I34" i="33"/>
  <c r="L196" i="36"/>
  <c r="L184" i="36"/>
  <c r="L186" i="36" s="1"/>
  <c r="H155" i="34"/>
  <c r="H174" i="34"/>
  <c r="I71" i="34"/>
  <c r="I35" i="34"/>
  <c r="K184" i="35"/>
  <c r="K186" i="35" s="1"/>
  <c r="K196" i="35"/>
  <c r="J196" i="35"/>
  <c r="J184" i="35"/>
  <c r="J186" i="35" s="1"/>
  <c r="V184" i="35"/>
  <c r="V186" i="35" s="1"/>
  <c r="V196" i="35"/>
  <c r="P191" i="36"/>
  <c r="P193" i="36" s="1"/>
  <c r="P197" i="36"/>
  <c r="H191" i="35"/>
  <c r="H193" i="35" s="1"/>
  <c r="H197" i="35"/>
  <c r="G165" i="34"/>
  <c r="G146" i="34"/>
  <c r="H62" i="34"/>
  <c r="H26" i="34"/>
  <c r="J67" i="33"/>
  <c r="J31" i="33"/>
  <c r="O191" i="36"/>
  <c r="O193" i="36" s="1"/>
  <c r="O197" i="36"/>
  <c r="Z191" i="36"/>
  <c r="Z193" i="36" s="1"/>
  <c r="Z197" i="36"/>
  <c r="K191" i="35"/>
  <c r="K193" i="35" s="1"/>
  <c r="K197" i="35"/>
  <c r="E197" i="35"/>
  <c r="E191" i="35"/>
  <c r="E193" i="35" s="1"/>
  <c r="Q191" i="36"/>
  <c r="Q193" i="36" s="1"/>
  <c r="Q197" i="36"/>
  <c r="F182" i="34"/>
  <c r="F189" i="34"/>
  <c r="O191" i="35"/>
  <c r="O193" i="35" s="1"/>
  <c r="O197" i="35"/>
  <c r="N184" i="36"/>
  <c r="N186" i="36" s="1"/>
  <c r="N196" i="36"/>
  <c r="E191" i="36"/>
  <c r="E193" i="36" s="1"/>
  <c r="E197" i="36"/>
  <c r="W184" i="35"/>
  <c r="W186" i="35" s="1"/>
  <c r="W196" i="35"/>
  <c r="F74" i="34"/>
  <c r="E24" i="28"/>
  <c r="E8" i="28" s="1"/>
  <c r="J64" i="34"/>
  <c r="I148" i="34"/>
  <c r="I167" i="34"/>
  <c r="J28" i="34"/>
  <c r="V191" i="35"/>
  <c r="V193" i="35" s="1"/>
  <c r="V197" i="35"/>
  <c r="P184" i="36"/>
  <c r="P186" i="36" s="1"/>
  <c r="P196" i="36"/>
  <c r="E7" i="28"/>
  <c r="Z191" i="35"/>
  <c r="Z193" i="35" s="1"/>
  <c r="Z197" i="35"/>
  <c r="J63" i="33"/>
  <c r="J27" i="33"/>
  <c r="H65" i="33"/>
  <c r="H29" i="33"/>
  <c r="M68" i="34"/>
  <c r="L171" i="34"/>
  <c r="L152" i="34"/>
  <c r="M32" i="34"/>
  <c r="U197" i="36"/>
  <c r="U191" i="36"/>
  <c r="U193" i="36" s="1"/>
  <c r="S191" i="35"/>
  <c r="S193" i="35" s="1"/>
  <c r="S197" i="35"/>
  <c r="H60" i="33"/>
  <c r="H24" i="33"/>
  <c r="G37" i="33"/>
  <c r="K196" i="36"/>
  <c r="K184" i="36"/>
  <c r="K186" i="36" s="1"/>
  <c r="I197" i="36"/>
  <c r="I191" i="36"/>
  <c r="I193" i="36" s="1"/>
  <c r="Q196" i="36"/>
  <c r="Q184" i="36"/>
  <c r="Q186" i="36" s="1"/>
  <c r="AA184" i="36"/>
  <c r="AA186" i="36" s="1"/>
  <c r="AA196" i="36"/>
  <c r="O184" i="35"/>
  <c r="O186" i="35" s="1"/>
  <c r="O196" i="35"/>
  <c r="AA184" i="35"/>
  <c r="AA186" i="35" s="1"/>
  <c r="AA196" i="35"/>
  <c r="I144" i="34"/>
  <c r="J60" i="34"/>
  <c r="I163" i="34"/>
  <c r="J24" i="34"/>
  <c r="D184" i="35"/>
  <c r="D186" i="35" s="1"/>
  <c r="D196" i="35"/>
  <c r="R184" i="36"/>
  <c r="R186" i="36" s="1"/>
  <c r="R196" i="36"/>
  <c r="G173" i="34"/>
  <c r="H70" i="34"/>
  <c r="G154" i="34"/>
  <c r="H34" i="34"/>
  <c r="E12" i="28"/>
  <c r="L193" i="35"/>
  <c r="L194" i="35" s="1"/>
  <c r="R191" i="35"/>
  <c r="R193" i="35" s="1"/>
  <c r="R197" i="35"/>
  <c r="O184" i="36"/>
  <c r="O186" i="36" s="1"/>
  <c r="O196" i="36"/>
  <c r="F191" i="35"/>
  <c r="F193" i="35" s="1"/>
  <c r="F197" i="35"/>
  <c r="V191" i="36"/>
  <c r="V193" i="36" s="1"/>
  <c r="V197" i="36"/>
  <c r="I184" i="36"/>
  <c r="I186" i="36" s="1"/>
  <c r="I196" i="36"/>
  <c r="E196" i="35"/>
  <c r="E184" i="35"/>
  <c r="E186" i="35" s="1"/>
  <c r="H71" i="33"/>
  <c r="H35" i="33"/>
  <c r="AA191" i="35"/>
  <c r="AA193" i="35" s="1"/>
  <c r="AA197" i="35"/>
  <c r="T196" i="35"/>
  <c r="T184" i="35"/>
  <c r="T186" i="35" s="1"/>
  <c r="W191" i="35"/>
  <c r="W193" i="35" s="1"/>
  <c r="W197" i="35"/>
  <c r="D197" i="35"/>
  <c r="D191" i="35"/>
  <c r="D193" i="35" s="1"/>
  <c r="R191" i="36"/>
  <c r="R193" i="36" s="1"/>
  <c r="R197" i="36"/>
  <c r="Q197" i="35"/>
  <c r="Q191" i="35"/>
  <c r="Q193" i="35" s="1"/>
  <c r="M184" i="35"/>
  <c r="M186" i="35" s="1"/>
  <c r="M196" i="35"/>
  <c r="G153" i="34"/>
  <c r="H69" i="34"/>
  <c r="G172" i="34"/>
  <c r="H33" i="34"/>
  <c r="G197" i="35"/>
  <c r="G191" i="35"/>
  <c r="G193" i="35" s="1"/>
  <c r="I184" i="35"/>
  <c r="I186" i="35" s="1"/>
  <c r="I196" i="35"/>
  <c r="L197" i="35"/>
  <c r="L198" i="35" s="1"/>
  <c r="L200" i="35" s="1"/>
  <c r="S191" i="36"/>
  <c r="S193" i="36" s="1"/>
  <c r="S197" i="36"/>
  <c r="X197" i="35"/>
  <c r="X191" i="35"/>
  <c r="X193" i="35" s="1"/>
  <c r="J191" i="36"/>
  <c r="J193" i="36" s="1"/>
  <c r="J197" i="36"/>
  <c r="W191" i="36"/>
  <c r="W193" i="36" s="1"/>
  <c r="W194" i="36" s="1"/>
  <c r="W197" i="36"/>
  <c r="W198" i="36" s="1"/>
  <c r="M184" i="36"/>
  <c r="M186" i="36" s="1"/>
  <c r="M196" i="36"/>
  <c r="K191" i="36"/>
  <c r="K193" i="36" s="1"/>
  <c r="K197" i="36"/>
  <c r="P191" i="35"/>
  <c r="P193" i="35" s="1"/>
  <c r="P197" i="35"/>
  <c r="H64" i="33"/>
  <c r="H28" i="33"/>
  <c r="T191" i="35"/>
  <c r="T193" i="35" s="1"/>
  <c r="T197" i="35"/>
  <c r="Y184" i="36"/>
  <c r="Y186" i="36" s="1"/>
  <c r="Y196" i="36"/>
  <c r="E93" i="28"/>
  <c r="I67" i="34"/>
  <c r="H170" i="34"/>
  <c r="H151" i="34"/>
  <c r="I31" i="34"/>
  <c r="F191" i="36"/>
  <c r="F193" i="36" s="1"/>
  <c r="F197" i="36"/>
  <c r="I66" i="33"/>
  <c r="I30" i="33"/>
  <c r="E182" i="34"/>
  <c r="E189" i="34"/>
  <c r="E178" i="34"/>
  <c r="E179" i="34" s="1"/>
  <c r="M197" i="35"/>
  <c r="M191" i="35"/>
  <c r="M193" i="35" s="1"/>
  <c r="G184" i="35"/>
  <c r="G186" i="35" s="1"/>
  <c r="G196" i="35"/>
  <c r="I197" i="35"/>
  <c r="I191" i="35"/>
  <c r="I193" i="35" s="1"/>
  <c r="E183" i="34"/>
  <c r="E185" i="34" s="1"/>
  <c r="E190" i="34"/>
  <c r="E192" i="34" s="1"/>
  <c r="S184" i="36"/>
  <c r="S186" i="36" s="1"/>
  <c r="S194" i="36" s="1"/>
  <c r="S196" i="36"/>
  <c r="Y197" i="35"/>
  <c r="Y191" i="35"/>
  <c r="Y193" i="35" s="1"/>
  <c r="H184" i="35"/>
  <c r="H186" i="35" s="1"/>
  <c r="H196" i="35"/>
  <c r="H198" i="35" s="1"/>
  <c r="H200" i="35" s="1"/>
  <c r="Z184" i="36"/>
  <c r="Z186" i="36" s="1"/>
  <c r="Z194" i="36" s="1"/>
  <c r="Z196" i="36"/>
  <c r="E196" i="36"/>
  <c r="E184" i="36"/>
  <c r="E186" i="36" s="1"/>
  <c r="H191" i="36"/>
  <c r="H193" i="36" s="1"/>
  <c r="H197" i="36"/>
  <c r="F90" i="28"/>
  <c r="F93" i="28" s="1"/>
  <c r="F109" i="28"/>
  <c r="L191" i="36"/>
  <c r="L193" i="36" s="1"/>
  <c r="L197" i="36"/>
  <c r="L198" i="36" s="1"/>
  <c r="L200" i="36" s="1"/>
  <c r="X196" i="35"/>
  <c r="X184" i="35"/>
  <c r="X186" i="35" s="1"/>
  <c r="P184" i="35"/>
  <c r="P186" i="35" s="1"/>
  <c r="P194" i="35" s="1"/>
  <c r="P196" i="35"/>
  <c r="R184" i="35"/>
  <c r="R186" i="35" s="1"/>
  <c r="R196" i="35"/>
  <c r="F196" i="35"/>
  <c r="F184" i="35"/>
  <c r="F186" i="35" s="1"/>
  <c r="Y191" i="36"/>
  <c r="Y193" i="36" s="1"/>
  <c r="Y197" i="36"/>
  <c r="U184" i="36"/>
  <c r="U186" i="36" s="1"/>
  <c r="U196" i="36"/>
  <c r="I61" i="34"/>
  <c r="H145" i="34"/>
  <c r="H164" i="34"/>
  <c r="I25" i="34"/>
  <c r="J184" i="36"/>
  <c r="J186" i="36" s="1"/>
  <c r="J196" i="36"/>
  <c r="J198" i="36" s="1"/>
  <c r="J200" i="36" s="1"/>
  <c r="E109" i="28"/>
  <c r="S184" i="35"/>
  <c r="S186" i="35" s="1"/>
  <c r="S196" i="35"/>
  <c r="F196" i="36"/>
  <c r="F184" i="36"/>
  <c r="F186" i="36" s="1"/>
  <c r="V196" i="36"/>
  <c r="V184" i="36"/>
  <c r="V186" i="36" s="1"/>
  <c r="M197" i="36"/>
  <c r="M191" i="36"/>
  <c r="M193" i="36" s="1"/>
  <c r="Q184" i="35"/>
  <c r="Q186" i="35" s="1"/>
  <c r="Q194" i="35" s="1"/>
  <c r="Q196" i="35"/>
  <c r="Y184" i="35"/>
  <c r="Y186" i="35" s="1"/>
  <c r="Y196" i="35"/>
  <c r="D184" i="34"/>
  <c r="D186" i="34" s="1"/>
  <c r="D196" i="34"/>
  <c r="E158" i="34"/>
  <c r="F158" i="34" s="1"/>
  <c r="J66" i="34"/>
  <c r="I150" i="34"/>
  <c r="I169" i="34"/>
  <c r="J30" i="34"/>
  <c r="J59" i="33"/>
  <c r="J23" i="33"/>
  <c r="G74" i="36"/>
  <c r="F26" i="28"/>
  <c r="F10" i="28" s="1"/>
  <c r="D191" i="34"/>
  <c r="D193" i="34" s="1"/>
  <c r="D197" i="34"/>
  <c r="H65" i="34"/>
  <c r="G149" i="34"/>
  <c r="G168" i="34"/>
  <c r="H29" i="34"/>
  <c r="X191" i="36"/>
  <c r="X193" i="36" s="1"/>
  <c r="X197" i="36"/>
  <c r="G191" i="36"/>
  <c r="G193" i="36" s="1"/>
  <c r="G197" i="36"/>
  <c r="F74" i="35"/>
  <c r="E25" i="28"/>
  <c r="E9" i="28" s="1"/>
  <c r="X184" i="36"/>
  <c r="X186" i="36" s="1"/>
  <c r="X196" i="36"/>
  <c r="G184" i="36"/>
  <c r="G186" i="36" s="1"/>
  <c r="G196" i="36"/>
  <c r="S198" i="35" l="1"/>
  <c r="S194" i="35"/>
  <c r="R198" i="35"/>
  <c r="F194" i="35"/>
  <c r="Y198" i="35"/>
  <c r="I198" i="36"/>
  <c r="I200" i="36" s="1"/>
  <c r="P198" i="36"/>
  <c r="U194" i="35"/>
  <c r="T198" i="36"/>
  <c r="J198" i="35"/>
  <c r="J200" i="35" s="1"/>
  <c r="U198" i="36"/>
  <c r="K198" i="36"/>
  <c r="K200" i="36" s="1"/>
  <c r="E198" i="35"/>
  <c r="E200" i="35" s="1"/>
  <c r="E198" i="36"/>
  <c r="E200" i="36" s="1"/>
  <c r="O194" i="35"/>
  <c r="X194" i="35"/>
  <c r="T194" i="36"/>
  <c r="L194" i="36"/>
  <c r="F177" i="34"/>
  <c r="O198" i="36"/>
  <c r="Q194" i="36"/>
  <c r="R194" i="35"/>
  <c r="H194" i="35"/>
  <c r="U194" i="36"/>
  <c r="K194" i="35"/>
  <c r="O198" i="35"/>
  <c r="V194" i="36"/>
  <c r="K194" i="36"/>
  <c r="N198" i="36"/>
  <c r="N200" i="36" s="1"/>
  <c r="U198" i="35"/>
  <c r="P198" i="35"/>
  <c r="S198" i="36"/>
  <c r="G198" i="35"/>
  <c r="G200" i="35" s="1"/>
  <c r="J194" i="35"/>
  <c r="Y194" i="35"/>
  <c r="G74" i="33"/>
  <c r="H73" i="33"/>
  <c r="H105" i="28" s="1"/>
  <c r="H89" i="28" s="1"/>
  <c r="G198" i="36"/>
  <c r="G200" i="36" s="1"/>
  <c r="Q198" i="35"/>
  <c r="F194" i="36"/>
  <c r="K32" i="33"/>
  <c r="K68" i="33"/>
  <c r="AA194" i="35"/>
  <c r="J69" i="33"/>
  <c r="J33" i="33"/>
  <c r="H194" i="36"/>
  <c r="D198" i="36"/>
  <c r="D200" i="36" s="1"/>
  <c r="W194" i="35"/>
  <c r="V198" i="35"/>
  <c r="R198" i="36"/>
  <c r="V194" i="35"/>
  <c r="G176" i="34"/>
  <c r="G177" i="34" s="1"/>
  <c r="F25" i="28"/>
  <c r="F9" i="28" s="1"/>
  <c r="G74" i="35"/>
  <c r="Z198" i="36"/>
  <c r="I198" i="35"/>
  <c r="I200" i="35" s="1"/>
  <c r="R194" i="36"/>
  <c r="I65" i="33"/>
  <c r="I29" i="33"/>
  <c r="F184" i="34"/>
  <c r="AA198" i="36"/>
  <c r="J61" i="34"/>
  <c r="I164" i="34"/>
  <c r="I145" i="34"/>
  <c r="J25" i="34"/>
  <c r="E194" i="36"/>
  <c r="E197" i="34"/>
  <c r="E191" i="34"/>
  <c r="E193" i="34" s="1"/>
  <c r="I194" i="35"/>
  <c r="V198" i="36"/>
  <c r="H154" i="34"/>
  <c r="I70" i="34"/>
  <c r="H173" i="34"/>
  <c r="I34" i="34"/>
  <c r="G109" i="28"/>
  <c r="G89" i="28"/>
  <c r="G93" i="28" s="1"/>
  <c r="Z198" i="35"/>
  <c r="AA194" i="36"/>
  <c r="G157" i="34"/>
  <c r="G158" i="34" s="1"/>
  <c r="G194" i="36"/>
  <c r="X198" i="36"/>
  <c r="J150" i="34"/>
  <c r="J169" i="34"/>
  <c r="K66" i="34"/>
  <c r="K30" i="34"/>
  <c r="E196" i="34"/>
  <c r="E184" i="34"/>
  <c r="E186" i="34" s="1"/>
  <c r="M198" i="35"/>
  <c r="M200" i="35" s="1"/>
  <c r="O194" i="36"/>
  <c r="Z194" i="35"/>
  <c r="F183" i="34"/>
  <c r="F185" i="34" s="1"/>
  <c r="F190" i="34"/>
  <c r="F192" i="34" s="1"/>
  <c r="I62" i="33"/>
  <c r="I26" i="33"/>
  <c r="M147" i="34"/>
  <c r="M166" i="34"/>
  <c r="N63" i="34"/>
  <c r="N27" i="34"/>
  <c r="I62" i="34"/>
  <c r="H146" i="34"/>
  <c r="H165" i="34"/>
  <c r="I26" i="34"/>
  <c r="X194" i="36"/>
  <c r="D198" i="34"/>
  <c r="D200" i="34" s="1"/>
  <c r="X198" i="35"/>
  <c r="G194" i="35"/>
  <c r="Y198" i="36"/>
  <c r="J194" i="36"/>
  <c r="M194" i="35"/>
  <c r="D198" i="35"/>
  <c r="D200" i="35" s="1"/>
  <c r="AA198" i="35"/>
  <c r="K63" i="33"/>
  <c r="K27" i="33"/>
  <c r="N194" i="36"/>
  <c r="Q198" i="36"/>
  <c r="K198" i="35"/>
  <c r="K200" i="35" s="1"/>
  <c r="J71" i="34"/>
  <c r="I174" i="34"/>
  <c r="I155" i="34"/>
  <c r="J35" i="34"/>
  <c r="K59" i="33"/>
  <c r="K23" i="33"/>
  <c r="D194" i="34"/>
  <c r="Y194" i="36"/>
  <c r="I64" i="33"/>
  <c r="I28" i="33"/>
  <c r="H172" i="34"/>
  <c r="I69" i="34"/>
  <c r="H153" i="34"/>
  <c r="I33" i="34"/>
  <c r="T194" i="35"/>
  <c r="I71" i="33"/>
  <c r="I35" i="33"/>
  <c r="D194" i="35"/>
  <c r="E27" i="28"/>
  <c r="K64" i="34"/>
  <c r="J148" i="34"/>
  <c r="J167" i="34"/>
  <c r="K28" i="34"/>
  <c r="H37" i="34"/>
  <c r="H162" i="34"/>
  <c r="I59" i="34"/>
  <c r="H143" i="34"/>
  <c r="I23" i="34"/>
  <c r="K60" i="34"/>
  <c r="J163" i="34"/>
  <c r="J144" i="34"/>
  <c r="K24" i="34"/>
  <c r="G23" i="28"/>
  <c r="F198" i="36"/>
  <c r="F200" i="36" s="1"/>
  <c r="J66" i="33"/>
  <c r="J30" i="33"/>
  <c r="M198" i="36"/>
  <c r="M200" i="36" s="1"/>
  <c r="T198" i="35"/>
  <c r="E11" i="28"/>
  <c r="F5" i="47" s="1"/>
  <c r="G74" i="34"/>
  <c r="F24" i="28"/>
  <c r="F8" i="28" s="1"/>
  <c r="E194" i="35"/>
  <c r="K67" i="33"/>
  <c r="K31" i="33"/>
  <c r="J70" i="33"/>
  <c r="J34" i="33"/>
  <c r="F7" i="28"/>
  <c r="I65" i="34"/>
  <c r="H168" i="34"/>
  <c r="H149" i="34"/>
  <c r="I29" i="34"/>
  <c r="H74" i="36"/>
  <c r="G26" i="28"/>
  <c r="G10" i="28" s="1"/>
  <c r="F198" i="35"/>
  <c r="F200" i="35" s="1"/>
  <c r="I170" i="34"/>
  <c r="J67" i="34"/>
  <c r="I151" i="34"/>
  <c r="J31" i="34"/>
  <c r="M194" i="36"/>
  <c r="I194" i="36"/>
  <c r="I60" i="33"/>
  <c r="I24" i="33"/>
  <c r="H37" i="33"/>
  <c r="M152" i="34"/>
  <c r="M171" i="34"/>
  <c r="N68" i="34"/>
  <c r="N32" i="34"/>
  <c r="W198" i="35"/>
  <c r="F191" i="34"/>
  <c r="P194" i="36"/>
  <c r="F12" i="28"/>
  <c r="H198" i="36"/>
  <c r="H200" i="36" s="1"/>
  <c r="I61" i="33"/>
  <c r="I25" i="33"/>
  <c r="D194" i="36"/>
  <c r="H73" i="34"/>
  <c r="H106" i="28" s="1"/>
  <c r="H90" i="28" s="1"/>
  <c r="F197" i="34" l="1"/>
  <c r="F193" i="34"/>
  <c r="H74" i="33"/>
  <c r="H23" i="28" s="1"/>
  <c r="H93" i="28"/>
  <c r="K69" i="33"/>
  <c r="K33" i="33"/>
  <c r="L68" i="33"/>
  <c r="L32" i="33"/>
  <c r="I73" i="34"/>
  <c r="I106" i="28" s="1"/>
  <c r="I90" i="28" s="1"/>
  <c r="E194" i="34"/>
  <c r="J60" i="33"/>
  <c r="J24" i="33"/>
  <c r="I37" i="33"/>
  <c r="I168" i="34"/>
  <c r="I149" i="34"/>
  <c r="J65" i="34"/>
  <c r="J29" i="34"/>
  <c r="K66" i="33"/>
  <c r="K30" i="33"/>
  <c r="I162" i="34"/>
  <c r="J59" i="34"/>
  <c r="I143" i="34"/>
  <c r="I37" i="34"/>
  <c r="J23" i="34"/>
  <c r="J71" i="33"/>
  <c r="J35" i="33"/>
  <c r="L59" i="33"/>
  <c r="L23" i="33"/>
  <c r="J62" i="34"/>
  <c r="I146" i="34"/>
  <c r="I165" i="34"/>
  <c r="J26" i="34"/>
  <c r="J62" i="33"/>
  <c r="J26" i="33"/>
  <c r="G189" i="34"/>
  <c r="G182" i="34"/>
  <c r="G178" i="34"/>
  <c r="G179" i="34" s="1"/>
  <c r="J65" i="33"/>
  <c r="J29" i="33"/>
  <c r="I73" i="33"/>
  <c r="I105" i="28" s="1"/>
  <c r="H157" i="34"/>
  <c r="J64" i="33"/>
  <c r="J28" i="33"/>
  <c r="K71" i="34"/>
  <c r="J174" i="34"/>
  <c r="J155" i="34"/>
  <c r="K35" i="34"/>
  <c r="K61" i="34"/>
  <c r="J164" i="34"/>
  <c r="J145" i="34"/>
  <c r="K25" i="34"/>
  <c r="G190" i="34"/>
  <c r="G192" i="34" s="1"/>
  <c r="G183" i="34"/>
  <c r="G185" i="34" s="1"/>
  <c r="J61" i="33"/>
  <c r="J25" i="33"/>
  <c r="F27" i="28"/>
  <c r="H74" i="34"/>
  <c r="G24" i="28"/>
  <c r="G8" i="28" s="1"/>
  <c r="H176" i="34"/>
  <c r="H177" i="34" s="1"/>
  <c r="N147" i="34"/>
  <c r="N166" i="34"/>
  <c r="O63" i="34"/>
  <c r="O27" i="34"/>
  <c r="E198" i="34"/>
  <c r="E200" i="34" s="1"/>
  <c r="K150" i="34"/>
  <c r="K169" i="34"/>
  <c r="L66" i="34"/>
  <c r="L30" i="34"/>
  <c r="F11" i="28"/>
  <c r="G5" i="47" s="1"/>
  <c r="I172" i="34"/>
  <c r="I153" i="34"/>
  <c r="J69" i="34"/>
  <c r="J33" i="34"/>
  <c r="H109" i="28"/>
  <c r="K70" i="33"/>
  <c r="K34" i="33"/>
  <c r="G7" i="28"/>
  <c r="L63" i="33"/>
  <c r="L27" i="33"/>
  <c r="I154" i="34"/>
  <c r="J70" i="34"/>
  <c r="I173" i="34"/>
  <c r="J34" i="34"/>
  <c r="F186" i="34"/>
  <c r="K67" i="34"/>
  <c r="J170" i="34"/>
  <c r="J151" i="34"/>
  <c r="K31" i="34"/>
  <c r="G12" i="28"/>
  <c r="L64" i="34"/>
  <c r="K148" i="34"/>
  <c r="K167" i="34"/>
  <c r="L28" i="34"/>
  <c r="F196" i="34"/>
  <c r="O68" i="34"/>
  <c r="N152" i="34"/>
  <c r="N171" i="34"/>
  <c r="O32" i="34"/>
  <c r="I74" i="36"/>
  <c r="H26" i="28"/>
  <c r="H10" i="28" s="1"/>
  <c r="L67" i="33"/>
  <c r="L31" i="33"/>
  <c r="L60" i="34"/>
  <c r="K144" i="34"/>
  <c r="K163" i="34"/>
  <c r="L24" i="34"/>
  <c r="G25" i="28"/>
  <c r="G9" i="28" s="1"/>
  <c r="H74" i="35"/>
  <c r="F198" i="34" l="1"/>
  <c r="F200" i="34" s="1"/>
  <c r="I74" i="33"/>
  <c r="F194" i="34"/>
  <c r="G11" i="28"/>
  <c r="H5" i="47" s="1"/>
  <c r="M32" i="33"/>
  <c r="M68" i="33"/>
  <c r="L69" i="33"/>
  <c r="L33" i="33"/>
  <c r="J73" i="33"/>
  <c r="J105" i="28" s="1"/>
  <c r="J89" i="28" s="1"/>
  <c r="L61" i="34"/>
  <c r="K164" i="34"/>
  <c r="K145" i="34"/>
  <c r="L25" i="34"/>
  <c r="M67" i="33"/>
  <c r="M31" i="33"/>
  <c r="M63" i="33"/>
  <c r="M27" i="33"/>
  <c r="L70" i="33"/>
  <c r="L34" i="33"/>
  <c r="K65" i="33"/>
  <c r="K29" i="33"/>
  <c r="I157" i="34"/>
  <c r="I74" i="35"/>
  <c r="H25" i="28"/>
  <c r="H9" i="28" s="1"/>
  <c r="K170" i="34"/>
  <c r="L67" i="34"/>
  <c r="K151" i="34"/>
  <c r="L31" i="34"/>
  <c r="I23" i="28"/>
  <c r="J73" i="34"/>
  <c r="J106" i="28" s="1"/>
  <c r="J90" i="28" s="1"/>
  <c r="K60" i="33"/>
  <c r="K24" i="33"/>
  <c r="J37" i="33"/>
  <c r="M60" i="34"/>
  <c r="L144" i="34"/>
  <c r="L163" i="34"/>
  <c r="M24" i="34"/>
  <c r="I26" i="28"/>
  <c r="I10" i="28" s="1"/>
  <c r="J74" i="36"/>
  <c r="K69" i="34"/>
  <c r="J172" i="34"/>
  <c r="J153" i="34"/>
  <c r="K33" i="34"/>
  <c r="H7" i="28"/>
  <c r="L71" i="34"/>
  <c r="K155" i="34"/>
  <c r="K174" i="34"/>
  <c r="L35" i="34"/>
  <c r="K64" i="33"/>
  <c r="K28" i="33"/>
  <c r="G197" i="34"/>
  <c r="G191" i="34"/>
  <c r="G193" i="34" s="1"/>
  <c r="I176" i="34"/>
  <c r="P68" i="34"/>
  <c r="O171" i="34"/>
  <c r="O152" i="34"/>
  <c r="P32" i="34"/>
  <c r="G27" i="28"/>
  <c r="K62" i="34"/>
  <c r="J165" i="34"/>
  <c r="J146" i="34"/>
  <c r="K26" i="34"/>
  <c r="K71" i="33"/>
  <c r="K35" i="33"/>
  <c r="L66" i="33"/>
  <c r="L30" i="33"/>
  <c r="H12" i="28"/>
  <c r="I74" i="34"/>
  <c r="I12" i="28" s="1"/>
  <c r="H24" i="28"/>
  <c r="H8" i="28" s="1"/>
  <c r="G184" i="34"/>
  <c r="G186" i="34" s="1"/>
  <c r="G196" i="34"/>
  <c r="L148" i="34"/>
  <c r="L167" i="34"/>
  <c r="M64" i="34"/>
  <c r="M28" i="34"/>
  <c r="M66" i="34"/>
  <c r="L150" i="34"/>
  <c r="L169" i="34"/>
  <c r="M30" i="34"/>
  <c r="H189" i="34"/>
  <c r="H178" i="34"/>
  <c r="H179" i="34" s="1"/>
  <c r="H182" i="34"/>
  <c r="K62" i="33"/>
  <c r="K26" i="33"/>
  <c r="O166" i="34"/>
  <c r="O147" i="34"/>
  <c r="P63" i="34"/>
  <c r="P27" i="34"/>
  <c r="H158" i="34"/>
  <c r="M59" i="33"/>
  <c r="M23" i="33"/>
  <c r="J143" i="34"/>
  <c r="J162" i="34"/>
  <c r="J37" i="34"/>
  <c r="K59" i="34"/>
  <c r="K23" i="34"/>
  <c r="K65" i="34"/>
  <c r="J168" i="34"/>
  <c r="J149" i="34"/>
  <c r="K29" i="34"/>
  <c r="K70" i="34"/>
  <c r="J173" i="34"/>
  <c r="J154" i="34"/>
  <c r="K34" i="34"/>
  <c r="H183" i="34"/>
  <c r="H185" i="34" s="1"/>
  <c r="H190" i="34"/>
  <c r="H192" i="34" s="1"/>
  <c r="K61" i="33"/>
  <c r="K25" i="33"/>
  <c r="I109" i="28"/>
  <c r="I89" i="28"/>
  <c r="I93" i="28" s="1"/>
  <c r="I158" i="34" l="1"/>
  <c r="J74" i="33"/>
  <c r="J23" i="28" s="1"/>
  <c r="G194" i="34"/>
  <c r="G198" i="34"/>
  <c r="G200" i="34" s="1"/>
  <c r="M69" i="33"/>
  <c r="M33" i="33"/>
  <c r="N32" i="33"/>
  <c r="N68" i="33"/>
  <c r="N67" i="33"/>
  <c r="N31" i="33"/>
  <c r="N59" i="33"/>
  <c r="N23" i="33"/>
  <c r="M169" i="34"/>
  <c r="M150" i="34"/>
  <c r="N66" i="34"/>
  <c r="N30" i="34"/>
  <c r="L64" i="33"/>
  <c r="L28" i="33"/>
  <c r="H27" i="28"/>
  <c r="K165" i="34"/>
  <c r="L62" i="34"/>
  <c r="K146" i="34"/>
  <c r="L26" i="34"/>
  <c r="H11" i="28"/>
  <c r="I5" i="47" s="1"/>
  <c r="K74" i="36"/>
  <c r="J26" i="28"/>
  <c r="J10" i="28" s="1"/>
  <c r="M67" i="34"/>
  <c r="L151" i="34"/>
  <c r="L170" i="34"/>
  <c r="M31" i="34"/>
  <c r="I178" i="34"/>
  <c r="I179" i="34" s="1"/>
  <c r="I189" i="34"/>
  <c r="I182" i="34"/>
  <c r="K37" i="34"/>
  <c r="L59" i="34"/>
  <c r="K162" i="34"/>
  <c r="K143" i="34"/>
  <c r="L23" i="34"/>
  <c r="J74" i="34"/>
  <c r="I24" i="28"/>
  <c r="I8" i="28" s="1"/>
  <c r="I190" i="34"/>
  <c r="I192" i="34" s="1"/>
  <c r="I183" i="34"/>
  <c r="I185" i="34" s="1"/>
  <c r="M71" i="34"/>
  <c r="L155" i="34"/>
  <c r="L174" i="34"/>
  <c r="M35" i="34"/>
  <c r="L69" i="34"/>
  <c r="K172" i="34"/>
  <c r="K153" i="34"/>
  <c r="L33" i="34"/>
  <c r="I7" i="28"/>
  <c r="M70" i="33"/>
  <c r="M34" i="33"/>
  <c r="J157" i="34"/>
  <c r="J158" i="34" s="1"/>
  <c r="L61" i="33"/>
  <c r="L25" i="33"/>
  <c r="K73" i="34"/>
  <c r="K106" i="28" s="1"/>
  <c r="K90" i="28" s="1"/>
  <c r="H184" i="34"/>
  <c r="H186" i="34" s="1"/>
  <c r="H196" i="34"/>
  <c r="M66" i="33"/>
  <c r="M30" i="33"/>
  <c r="J93" i="28"/>
  <c r="M144" i="34"/>
  <c r="M163" i="34"/>
  <c r="N60" i="34"/>
  <c r="N24" i="34"/>
  <c r="M167" i="34"/>
  <c r="M148" i="34"/>
  <c r="N64" i="34"/>
  <c r="N28" i="34"/>
  <c r="J109" i="28"/>
  <c r="N63" i="33"/>
  <c r="N27" i="33"/>
  <c r="L65" i="33"/>
  <c r="L29" i="33"/>
  <c r="L65" i="34"/>
  <c r="K168" i="34"/>
  <c r="K149" i="34"/>
  <c r="L29" i="34"/>
  <c r="J176" i="34"/>
  <c r="H191" i="34"/>
  <c r="H193" i="34" s="1"/>
  <c r="H197" i="34"/>
  <c r="L71" i="33"/>
  <c r="L35" i="33"/>
  <c r="Q68" i="34"/>
  <c r="P152" i="34"/>
  <c r="P171" i="34"/>
  <c r="Q32" i="34"/>
  <c r="L60" i="33"/>
  <c r="L24" i="33"/>
  <c r="K37" i="33"/>
  <c r="L164" i="34"/>
  <c r="M61" i="34"/>
  <c r="L145" i="34"/>
  <c r="M25" i="34"/>
  <c r="L70" i="34"/>
  <c r="K154" i="34"/>
  <c r="K173" i="34"/>
  <c r="L34" i="34"/>
  <c r="Q63" i="34"/>
  <c r="P147" i="34"/>
  <c r="P166" i="34"/>
  <c r="Q27" i="34"/>
  <c r="L62" i="33"/>
  <c r="L26" i="33"/>
  <c r="K73" i="33"/>
  <c r="K105" i="28" s="1"/>
  <c r="I177" i="34"/>
  <c r="J74" i="35"/>
  <c r="I25" i="28"/>
  <c r="I9" i="28" s="1"/>
  <c r="N69" i="33" l="1"/>
  <c r="N33" i="33"/>
  <c r="O68" i="33"/>
  <c r="O32" i="33"/>
  <c r="K176" i="34"/>
  <c r="K183" i="34" s="1"/>
  <c r="K185" i="34" s="1"/>
  <c r="J12" i="28"/>
  <c r="L146" i="34"/>
  <c r="M62" i="34"/>
  <c r="L165" i="34"/>
  <c r="M26" i="34"/>
  <c r="K74" i="35"/>
  <c r="J25" i="28"/>
  <c r="J9" i="28" s="1"/>
  <c r="M70" i="34"/>
  <c r="L154" i="34"/>
  <c r="L173" i="34"/>
  <c r="M34" i="34"/>
  <c r="M71" i="33"/>
  <c r="M35" i="33"/>
  <c r="N163" i="34"/>
  <c r="N144" i="34"/>
  <c r="O60" i="34"/>
  <c r="O24" i="34"/>
  <c r="M61" i="33"/>
  <c r="M25" i="33"/>
  <c r="I11" i="28"/>
  <c r="J5" i="47" s="1"/>
  <c r="M69" i="34"/>
  <c r="L172" i="34"/>
  <c r="L153" i="34"/>
  <c r="M33" i="34"/>
  <c r="L73" i="34"/>
  <c r="L106" i="28" s="1"/>
  <c r="L90" i="28" s="1"/>
  <c r="I197" i="34"/>
  <c r="I191" i="34"/>
  <c r="I193" i="34" s="1"/>
  <c r="J183" i="34"/>
  <c r="J185" i="34" s="1"/>
  <c r="J190" i="34"/>
  <c r="J192" i="34" s="1"/>
  <c r="H198" i="34"/>
  <c r="H200" i="34" s="1"/>
  <c r="K74" i="33"/>
  <c r="O66" i="34"/>
  <c r="N169" i="34"/>
  <c r="N150" i="34"/>
  <c r="O30" i="34"/>
  <c r="O59" i="33"/>
  <c r="O23" i="33"/>
  <c r="O67" i="33"/>
  <c r="O31" i="33"/>
  <c r="R68" i="34"/>
  <c r="Q171" i="34"/>
  <c r="Q152" i="34"/>
  <c r="R32" i="34"/>
  <c r="N66" i="33"/>
  <c r="N30" i="33"/>
  <c r="H194" i="34"/>
  <c r="J7" i="28"/>
  <c r="M174" i="34"/>
  <c r="M155" i="34"/>
  <c r="N71" i="34"/>
  <c r="N35" i="34"/>
  <c r="R63" i="34"/>
  <c r="Q166" i="34"/>
  <c r="Q147" i="34"/>
  <c r="R27" i="34"/>
  <c r="M62" i="33"/>
  <c r="M26" i="33"/>
  <c r="K74" i="34"/>
  <c r="J24" i="28"/>
  <c r="J8" i="28" s="1"/>
  <c r="M64" i="33"/>
  <c r="M28" i="33"/>
  <c r="N70" i="33"/>
  <c r="N34" i="33"/>
  <c r="M60" i="33"/>
  <c r="M24" i="33"/>
  <c r="L37" i="33"/>
  <c r="L149" i="34"/>
  <c r="L168" i="34"/>
  <c r="M65" i="34"/>
  <c r="M29" i="34"/>
  <c r="M65" i="33"/>
  <c r="M29" i="33"/>
  <c r="O64" i="34"/>
  <c r="N167" i="34"/>
  <c r="N148" i="34"/>
  <c r="O28" i="34"/>
  <c r="J189" i="34"/>
  <c r="J182" i="34"/>
  <c r="J178" i="34"/>
  <c r="J179" i="34" s="1"/>
  <c r="M170" i="34"/>
  <c r="M151" i="34"/>
  <c r="N67" i="34"/>
  <c r="N31" i="34"/>
  <c r="L74" i="36"/>
  <c r="K26" i="28"/>
  <c r="K10" i="28" s="1"/>
  <c r="L73" i="33"/>
  <c r="L105" i="28" s="1"/>
  <c r="O63" i="33"/>
  <c r="O27" i="33"/>
  <c r="L162" i="34"/>
  <c r="M59" i="34"/>
  <c r="M73" i="34" s="1"/>
  <c r="M106" i="28" s="1"/>
  <c r="M90" i="28" s="1"/>
  <c r="L37" i="34"/>
  <c r="L143" i="34"/>
  <c r="M23" i="34"/>
  <c r="I27" i="28"/>
  <c r="I184" i="34"/>
  <c r="I186" i="34" s="1"/>
  <c r="I196" i="34"/>
  <c r="J177" i="34"/>
  <c r="K109" i="28"/>
  <c r="K89" i="28"/>
  <c r="K93" i="28" s="1"/>
  <c r="M164" i="34"/>
  <c r="M145" i="34"/>
  <c r="N61" i="34"/>
  <c r="N25" i="34"/>
  <c r="K157" i="34"/>
  <c r="K158" i="34" s="1"/>
  <c r="L176" i="34" l="1"/>
  <c r="L183" i="34" s="1"/>
  <c r="L185" i="34" s="1"/>
  <c r="L157" i="34"/>
  <c r="L182" i="34" s="1"/>
  <c r="K177" i="34"/>
  <c r="K190" i="34"/>
  <c r="K192" i="34" s="1"/>
  <c r="I194" i="34"/>
  <c r="I198" i="34"/>
  <c r="I200" i="34" s="1"/>
  <c r="P68" i="33"/>
  <c r="P32" i="33"/>
  <c r="O69" i="33"/>
  <c r="O33" i="33"/>
  <c r="M153" i="34"/>
  <c r="M172" i="34"/>
  <c r="N69" i="34"/>
  <c r="N33" i="34"/>
  <c r="L89" i="28"/>
  <c r="L93" i="28" s="1"/>
  <c r="L109" i="28"/>
  <c r="N151" i="34"/>
  <c r="O67" i="34"/>
  <c r="N170" i="34"/>
  <c r="O31" i="34"/>
  <c r="N62" i="33"/>
  <c r="N26" i="33"/>
  <c r="J27" i="28"/>
  <c r="M74" i="36"/>
  <c r="L26" i="28"/>
  <c r="L10" i="28" s="1"/>
  <c r="J196" i="34"/>
  <c r="J184" i="34"/>
  <c r="J186" i="34" s="1"/>
  <c r="J11" i="28"/>
  <c r="K5" i="47" s="1"/>
  <c r="P59" i="33"/>
  <c r="P23" i="33"/>
  <c r="M173" i="34"/>
  <c r="M154" i="34"/>
  <c r="N70" i="34"/>
  <c r="N34" i="34"/>
  <c r="K182" i="34"/>
  <c r="K189" i="34"/>
  <c r="K178" i="34"/>
  <c r="K179" i="34" s="1"/>
  <c r="O61" i="34"/>
  <c r="N164" i="34"/>
  <c r="N145" i="34"/>
  <c r="O25" i="34"/>
  <c r="J191" i="34"/>
  <c r="J193" i="34" s="1"/>
  <c r="J197" i="34"/>
  <c r="N174" i="34"/>
  <c r="O71" i="34"/>
  <c r="N155" i="34"/>
  <c r="O35" i="34"/>
  <c r="O66" i="33"/>
  <c r="O30" i="33"/>
  <c r="K25" i="28"/>
  <c r="K9" i="28" s="1"/>
  <c r="L74" i="35"/>
  <c r="P67" i="33"/>
  <c r="P31" i="33"/>
  <c r="K24" i="28"/>
  <c r="K8" i="28" s="1"/>
  <c r="L74" i="34"/>
  <c r="N71" i="33"/>
  <c r="N35" i="33"/>
  <c r="M165" i="34"/>
  <c r="M146" i="34"/>
  <c r="N62" i="34"/>
  <c r="N26" i="34"/>
  <c r="O163" i="34"/>
  <c r="P60" i="34"/>
  <c r="O144" i="34"/>
  <c r="P24" i="34"/>
  <c r="M143" i="34"/>
  <c r="M162" i="34"/>
  <c r="M37" i="34"/>
  <c r="N59" i="34"/>
  <c r="N23" i="34"/>
  <c r="P63" i="33"/>
  <c r="P27" i="33"/>
  <c r="N65" i="33"/>
  <c r="N29" i="33"/>
  <c r="N60" i="33"/>
  <c r="N24" i="33"/>
  <c r="M37" i="33"/>
  <c r="S63" i="34"/>
  <c r="R166" i="34"/>
  <c r="R147" i="34"/>
  <c r="S27" i="34"/>
  <c r="P64" i="34"/>
  <c r="O148" i="34"/>
  <c r="O167" i="34"/>
  <c r="P28" i="34"/>
  <c r="M73" i="33"/>
  <c r="M105" i="28" s="1"/>
  <c r="R171" i="34"/>
  <c r="R152" i="34"/>
  <c r="S68" i="34"/>
  <c r="S32" i="34"/>
  <c r="P66" i="34"/>
  <c r="O150" i="34"/>
  <c r="O169" i="34"/>
  <c r="P30" i="34"/>
  <c r="K23" i="28"/>
  <c r="L74" i="33"/>
  <c r="K12" i="28"/>
  <c r="M149" i="34"/>
  <c r="M168" i="34"/>
  <c r="N65" i="34"/>
  <c r="N29" i="34"/>
  <c r="O70" i="33"/>
  <c r="O34" i="33"/>
  <c r="N64" i="33"/>
  <c r="N28" i="33"/>
  <c r="N61" i="33"/>
  <c r="N25" i="33"/>
  <c r="L177" i="34" l="1"/>
  <c r="L190" i="34"/>
  <c r="L192" i="34" s="1"/>
  <c r="L189" i="34"/>
  <c r="L178" i="34"/>
  <c r="L179" i="34" s="1"/>
  <c r="L158" i="34"/>
  <c r="M157" i="34"/>
  <c r="M189" i="34" s="1"/>
  <c r="P33" i="33"/>
  <c r="P69" i="33"/>
  <c r="J194" i="34"/>
  <c r="Q68" i="33"/>
  <c r="Q32" i="33"/>
  <c r="J198" i="34"/>
  <c r="J200" i="34" s="1"/>
  <c r="K7" i="28"/>
  <c r="K11" i="28" s="1"/>
  <c r="L5" i="47" s="1"/>
  <c r="K27" i="28"/>
  <c r="L196" i="34"/>
  <c r="L184" i="34"/>
  <c r="L186" i="34" s="1"/>
  <c r="P70" i="33"/>
  <c r="P34" i="33"/>
  <c r="L23" i="28"/>
  <c r="M74" i="33"/>
  <c r="L12" i="28"/>
  <c r="T68" i="34"/>
  <c r="S152" i="34"/>
  <c r="S171" i="34"/>
  <c r="T32" i="34"/>
  <c r="T63" i="34"/>
  <c r="S166" i="34"/>
  <c r="S147" i="34"/>
  <c r="T27" i="34"/>
  <c r="Q63" i="33"/>
  <c r="Q27" i="33"/>
  <c r="M176" i="34"/>
  <c r="O71" i="33"/>
  <c r="O35" i="33"/>
  <c r="M74" i="35"/>
  <c r="L25" i="28"/>
  <c r="L9" i="28" s="1"/>
  <c r="O69" i="34"/>
  <c r="N172" i="34"/>
  <c r="N153" i="34"/>
  <c r="O33" i="34"/>
  <c r="M89" i="28"/>
  <c r="M93" i="28" s="1"/>
  <c r="M109" i="28"/>
  <c r="O65" i="34"/>
  <c r="N149" i="34"/>
  <c r="N168" i="34"/>
  <c r="O29" i="34"/>
  <c r="P148" i="34"/>
  <c r="P167" i="34"/>
  <c r="Q64" i="34"/>
  <c r="Q28" i="34"/>
  <c r="L197" i="34"/>
  <c r="L191" i="34"/>
  <c r="L193" i="34" s="1"/>
  <c r="K191" i="34"/>
  <c r="K193" i="34" s="1"/>
  <c r="K197" i="34"/>
  <c r="O70" i="34"/>
  <c r="N154" i="34"/>
  <c r="N173" i="34"/>
  <c r="O34" i="34"/>
  <c r="P71" i="34"/>
  <c r="O174" i="34"/>
  <c r="O155" i="34"/>
  <c r="P35" i="34"/>
  <c r="P150" i="34"/>
  <c r="P169" i="34"/>
  <c r="Q66" i="34"/>
  <c r="Q30" i="34"/>
  <c r="P66" i="33"/>
  <c r="P30" i="33"/>
  <c r="O60" i="33"/>
  <c r="O24" i="33"/>
  <c r="N37" i="33"/>
  <c r="N143" i="34"/>
  <c r="N37" i="34"/>
  <c r="N162" i="34"/>
  <c r="O59" i="34"/>
  <c r="O23" i="34"/>
  <c r="N165" i="34"/>
  <c r="O62" i="34"/>
  <c r="N146" i="34"/>
  <c r="O26" i="34"/>
  <c r="Q67" i="33"/>
  <c r="Q31" i="33"/>
  <c r="K184" i="34"/>
  <c r="K186" i="34" s="1"/>
  <c r="K196" i="34"/>
  <c r="Q59" i="33"/>
  <c r="Q23" i="33"/>
  <c r="O62" i="33"/>
  <c r="O26" i="33"/>
  <c r="P67" i="34"/>
  <c r="O151" i="34"/>
  <c r="O170" i="34"/>
  <c r="P31" i="34"/>
  <c r="N73" i="33"/>
  <c r="N105" i="28" s="1"/>
  <c r="M74" i="34"/>
  <c r="L24" i="28"/>
  <c r="L8" i="28" s="1"/>
  <c r="O64" i="33"/>
  <c r="O28" i="33"/>
  <c r="O61" i="33"/>
  <c r="O25" i="33"/>
  <c r="O65" i="33"/>
  <c r="O29" i="33"/>
  <c r="N73" i="34"/>
  <c r="N106" i="28" s="1"/>
  <c r="N90" i="28" s="1"/>
  <c r="Q60" i="34"/>
  <c r="P163" i="34"/>
  <c r="P144" i="34"/>
  <c r="Q24" i="34"/>
  <c r="P61" i="34"/>
  <c r="O145" i="34"/>
  <c r="O164" i="34"/>
  <c r="P25" i="34"/>
  <c r="N74" i="36"/>
  <c r="M26" i="28"/>
  <c r="M10" i="28" s="1"/>
  <c r="M158" i="34"/>
  <c r="M178" i="34" l="1"/>
  <c r="M179" i="34" s="1"/>
  <c r="K194" i="34"/>
  <c r="M182" i="34"/>
  <c r="O73" i="34"/>
  <c r="K198" i="34"/>
  <c r="K200" i="34" s="1"/>
  <c r="R32" i="33"/>
  <c r="R68" i="33"/>
  <c r="Q69" i="33"/>
  <c r="Q33" i="33"/>
  <c r="P62" i="33"/>
  <c r="P26" i="33"/>
  <c r="N157" i="34"/>
  <c r="N158" i="34" s="1"/>
  <c r="Q66" i="33"/>
  <c r="Q30" i="33"/>
  <c r="U68" i="34"/>
  <c r="T171" i="34"/>
  <c r="T152" i="34"/>
  <c r="U32" i="34"/>
  <c r="R59" i="33"/>
  <c r="R23" i="33"/>
  <c r="Q148" i="34"/>
  <c r="Q167" i="34"/>
  <c r="R64" i="34"/>
  <c r="R28" i="34"/>
  <c r="P71" i="33"/>
  <c r="P35" i="33"/>
  <c r="L194" i="34"/>
  <c r="Q150" i="34"/>
  <c r="Q169" i="34"/>
  <c r="R66" i="34"/>
  <c r="R30" i="34"/>
  <c r="L198" i="34"/>
  <c r="L200" i="34" s="1"/>
  <c r="P70" i="34"/>
  <c r="O154" i="34"/>
  <c r="O173" i="34"/>
  <c r="P34" i="34"/>
  <c r="R60" i="34"/>
  <c r="Q163" i="34"/>
  <c r="Q144" i="34"/>
  <c r="R24" i="34"/>
  <c r="P65" i="34"/>
  <c r="O149" i="34"/>
  <c r="O168" i="34"/>
  <c r="P29" i="34"/>
  <c r="M190" i="34"/>
  <c r="M192" i="34" s="1"/>
  <c r="M183" i="34"/>
  <c r="M185" i="34" s="1"/>
  <c r="M177" i="34"/>
  <c r="Q70" i="33"/>
  <c r="Q34" i="33"/>
  <c r="M184" i="34"/>
  <c r="O74" i="36"/>
  <c r="N26" i="28"/>
  <c r="N10" i="28" s="1"/>
  <c r="P145" i="34"/>
  <c r="Q61" i="34"/>
  <c r="P164" i="34"/>
  <c r="Q25" i="34"/>
  <c r="P65" i="33"/>
  <c r="P29" i="33"/>
  <c r="N74" i="34"/>
  <c r="M24" i="28"/>
  <c r="M8" i="28" s="1"/>
  <c r="P151" i="34"/>
  <c r="P170" i="34"/>
  <c r="Q67" i="34"/>
  <c r="Q31" i="34"/>
  <c r="R67" i="33"/>
  <c r="R31" i="33"/>
  <c r="P62" i="34"/>
  <c r="O165" i="34"/>
  <c r="O146" i="34"/>
  <c r="P26" i="34"/>
  <c r="P59" i="34"/>
  <c r="O143" i="34"/>
  <c r="O162" i="34"/>
  <c r="O37" i="34"/>
  <c r="D39" i="47" s="1"/>
  <c r="P23" i="34"/>
  <c r="N74" i="35"/>
  <c r="M25" i="28"/>
  <c r="M9" i="28" s="1"/>
  <c r="R63" i="33"/>
  <c r="R27" i="33"/>
  <c r="M191" i="34"/>
  <c r="Q71" i="34"/>
  <c r="P155" i="34"/>
  <c r="P174" i="34"/>
  <c r="Q35" i="34"/>
  <c r="P64" i="33"/>
  <c r="P28" i="33"/>
  <c r="N109" i="28"/>
  <c r="N89" i="28"/>
  <c r="N93" i="28" s="1"/>
  <c r="O179" i="34"/>
  <c r="O106" i="28"/>
  <c r="O90" i="28" s="1"/>
  <c r="P69" i="34"/>
  <c r="O172" i="34"/>
  <c r="O153" i="34"/>
  <c r="P33" i="34"/>
  <c r="M23" i="28"/>
  <c r="M12" i="28"/>
  <c r="N74" i="33"/>
  <c r="O73" i="33"/>
  <c r="O105" i="28" s="1"/>
  <c r="P61" i="33"/>
  <c r="P25" i="33"/>
  <c r="N176" i="34"/>
  <c r="P60" i="33"/>
  <c r="P24" i="33"/>
  <c r="O37" i="33"/>
  <c r="D38" i="47" s="1"/>
  <c r="T166" i="34"/>
  <c r="T147" i="34"/>
  <c r="U63" i="34"/>
  <c r="U27" i="34"/>
  <c r="L7" i="28"/>
  <c r="L11" i="28" s="1"/>
  <c r="L27" i="28"/>
  <c r="M5" i="47" l="1"/>
  <c r="M193" i="34"/>
  <c r="S68" i="33"/>
  <c r="S32" i="33"/>
  <c r="O176" i="34"/>
  <c r="O190" i="34" s="1"/>
  <c r="O192" i="34" s="1"/>
  <c r="R69" i="33"/>
  <c r="R33" i="33"/>
  <c r="M197" i="34"/>
  <c r="O157" i="34"/>
  <c r="O158" i="34" s="1"/>
  <c r="R61" i="34"/>
  <c r="Q145" i="34"/>
  <c r="Q164" i="34"/>
  <c r="R25" i="34"/>
  <c r="P74" i="36"/>
  <c r="O26" i="28"/>
  <c r="O10" i="28" s="1"/>
  <c r="N177" i="34"/>
  <c r="S67" i="33"/>
  <c r="S31" i="33"/>
  <c r="P73" i="34"/>
  <c r="O74" i="34"/>
  <c r="N24" i="28"/>
  <c r="N8" i="28" s="1"/>
  <c r="O74" i="35"/>
  <c r="N25" i="28"/>
  <c r="N9" i="28" s="1"/>
  <c r="R150" i="34"/>
  <c r="S66" i="34"/>
  <c r="R169" i="34"/>
  <c r="S30" i="34"/>
  <c r="R66" i="33"/>
  <c r="R30" i="33"/>
  <c r="Q60" i="33"/>
  <c r="Q24" i="33"/>
  <c r="P37" i="33"/>
  <c r="O89" i="28"/>
  <c r="O93" i="28" s="1"/>
  <c r="O109" i="28"/>
  <c r="N23" i="28"/>
  <c r="O74" i="33"/>
  <c r="N12" i="28"/>
  <c r="Q64" i="33"/>
  <c r="Q28" i="33"/>
  <c r="Q62" i="34"/>
  <c r="P146" i="34"/>
  <c r="P165" i="34"/>
  <c r="Q26" i="34"/>
  <c r="S60" i="34"/>
  <c r="R144" i="34"/>
  <c r="R163" i="34"/>
  <c r="S24" i="34"/>
  <c r="V68" i="34"/>
  <c r="U152" i="34"/>
  <c r="U171" i="34"/>
  <c r="V32" i="34"/>
  <c r="Q62" i="33"/>
  <c r="Q26" i="33"/>
  <c r="S63" i="33"/>
  <c r="S27" i="33"/>
  <c r="P73" i="33"/>
  <c r="P105" i="28" s="1"/>
  <c r="Q69" i="34"/>
  <c r="P153" i="34"/>
  <c r="P172" i="34"/>
  <c r="Q33" i="34"/>
  <c r="R67" i="34"/>
  <c r="Q170" i="34"/>
  <c r="Q151" i="34"/>
  <c r="R31" i="34"/>
  <c r="M186" i="34"/>
  <c r="Q71" i="33"/>
  <c r="Q35" i="33"/>
  <c r="Q65" i="34"/>
  <c r="P149" i="34"/>
  <c r="P168" i="34"/>
  <c r="Q29" i="34"/>
  <c r="R71" i="34"/>
  <c r="Q174" i="34"/>
  <c r="Q155" i="34"/>
  <c r="R35" i="34"/>
  <c r="N190" i="34"/>
  <c r="N192" i="34" s="1"/>
  <c r="N183" i="34"/>
  <c r="N185" i="34" s="1"/>
  <c r="Q61" i="33"/>
  <c r="Q25" i="33"/>
  <c r="M7" i="28"/>
  <c r="M11" i="28" s="1"/>
  <c r="N5" i="47" s="1"/>
  <c r="M27" i="28"/>
  <c r="P143" i="34"/>
  <c r="P37" i="34"/>
  <c r="Q59" i="34"/>
  <c r="P162" i="34"/>
  <c r="Q23" i="34"/>
  <c r="M196" i="34"/>
  <c r="Q70" i="34"/>
  <c r="P173" i="34"/>
  <c r="P154" i="34"/>
  <c r="Q34" i="34"/>
  <c r="S59" i="33"/>
  <c r="S23" i="33"/>
  <c r="V63" i="34"/>
  <c r="U166" i="34"/>
  <c r="U147" i="34"/>
  <c r="V27" i="34"/>
  <c r="Q65" i="33"/>
  <c r="Q29" i="33"/>
  <c r="R70" i="33"/>
  <c r="R34" i="33"/>
  <c r="R148" i="34"/>
  <c r="R167" i="34"/>
  <c r="S64" i="34"/>
  <c r="S28" i="34"/>
  <c r="N182" i="34"/>
  <c r="N178" i="34"/>
  <c r="N179" i="34" s="1"/>
  <c r="N189" i="34"/>
  <c r="M194" i="34" l="1"/>
  <c r="P157" i="34"/>
  <c r="O183" i="34"/>
  <c r="O185" i="34" s="1"/>
  <c r="O177" i="34"/>
  <c r="M198" i="34"/>
  <c r="M200" i="34" s="1"/>
  <c r="S69" i="33"/>
  <c r="S33" i="33"/>
  <c r="T68" i="33"/>
  <c r="T32" i="33"/>
  <c r="S71" i="34"/>
  <c r="R155" i="34"/>
  <c r="R174" i="34"/>
  <c r="S35" i="34"/>
  <c r="V171" i="34"/>
  <c r="V152" i="34"/>
  <c r="W68" i="34"/>
  <c r="W32" i="34"/>
  <c r="R64" i="33"/>
  <c r="R28" i="33"/>
  <c r="Q73" i="33"/>
  <c r="Q105" i="28" s="1"/>
  <c r="P189" i="34"/>
  <c r="P182" i="34"/>
  <c r="Q154" i="34"/>
  <c r="Q173" i="34"/>
  <c r="R70" i="34"/>
  <c r="R34" i="34"/>
  <c r="P74" i="34"/>
  <c r="O24" i="28"/>
  <c r="O8" i="28" s="1"/>
  <c r="R61" i="33"/>
  <c r="R25" i="33"/>
  <c r="R69" i="34"/>
  <c r="Q172" i="34"/>
  <c r="Q153" i="34"/>
  <c r="R33" i="34"/>
  <c r="T63" i="33"/>
  <c r="T27" i="33"/>
  <c r="T60" i="34"/>
  <c r="S163" i="34"/>
  <c r="S144" i="34"/>
  <c r="T24" i="34"/>
  <c r="T66" i="34"/>
  <c r="S150" i="34"/>
  <c r="S169" i="34"/>
  <c r="T30" i="34"/>
  <c r="P26" i="28"/>
  <c r="P10" i="28" s="1"/>
  <c r="Q74" i="36"/>
  <c r="O189" i="34"/>
  <c r="O182" i="34"/>
  <c r="N184" i="34"/>
  <c r="N186" i="34" s="1"/>
  <c r="N196" i="34"/>
  <c r="R65" i="33"/>
  <c r="R29" i="33"/>
  <c r="Q143" i="34"/>
  <c r="Q162" i="34"/>
  <c r="R59" i="34"/>
  <c r="Q37" i="34"/>
  <c r="R23" i="34"/>
  <c r="R60" i="33"/>
  <c r="R24" i="33"/>
  <c r="Q37" i="33"/>
  <c r="P176" i="34"/>
  <c r="S67" i="34"/>
  <c r="R170" i="34"/>
  <c r="R151" i="34"/>
  <c r="S31" i="34"/>
  <c r="T67" i="33"/>
  <c r="T31" i="33"/>
  <c r="N191" i="34"/>
  <c r="N193" i="34" s="1"/>
  <c r="N197" i="34"/>
  <c r="T64" i="34"/>
  <c r="S167" i="34"/>
  <c r="S148" i="34"/>
  <c r="T28" i="34"/>
  <c r="S70" i="33"/>
  <c r="S34" i="33"/>
  <c r="W63" i="34"/>
  <c r="V166" i="34"/>
  <c r="V147" i="34"/>
  <c r="W27" i="34"/>
  <c r="Q73" i="34"/>
  <c r="R65" i="34"/>
  <c r="Q149" i="34"/>
  <c r="Q168" i="34"/>
  <c r="R29" i="34"/>
  <c r="O23" i="28"/>
  <c r="P74" i="33"/>
  <c r="O12" i="28"/>
  <c r="P179" i="34"/>
  <c r="P106" i="28"/>
  <c r="P90" i="28" s="1"/>
  <c r="T59" i="33"/>
  <c r="T23" i="33"/>
  <c r="R71" i="33"/>
  <c r="R35" i="33"/>
  <c r="P89" i="28"/>
  <c r="R62" i="33"/>
  <c r="R26" i="33"/>
  <c r="R62" i="34"/>
  <c r="Q146" i="34"/>
  <c r="Q165" i="34"/>
  <c r="R26" i="34"/>
  <c r="N7" i="28"/>
  <c r="N11" i="28" s="1"/>
  <c r="O5" i="47" s="1"/>
  <c r="N27" i="28"/>
  <c r="S66" i="33"/>
  <c r="S30" i="33"/>
  <c r="P158" i="34"/>
  <c r="P74" i="35"/>
  <c r="O25" i="28"/>
  <c r="O9" i="28" s="1"/>
  <c r="S61" i="34"/>
  <c r="R145" i="34"/>
  <c r="R164" i="34"/>
  <c r="S25" i="34"/>
  <c r="P177" i="34" l="1"/>
  <c r="P93" i="28"/>
  <c r="Q176" i="34"/>
  <c r="Q177" i="34" s="1"/>
  <c r="U68" i="33"/>
  <c r="U32" i="33"/>
  <c r="T69" i="33"/>
  <c r="T33" i="33"/>
  <c r="N198" i="34"/>
  <c r="N200" i="34" s="1"/>
  <c r="N194" i="34"/>
  <c r="P109" i="28"/>
  <c r="P25" i="28"/>
  <c r="P9" i="28" s="1"/>
  <c r="Q74" i="35"/>
  <c r="S71" i="33"/>
  <c r="S35" i="33"/>
  <c r="P23" i="28"/>
  <c r="P12" i="28"/>
  <c r="Q74" i="33"/>
  <c r="T67" i="34"/>
  <c r="S151" i="34"/>
  <c r="S170" i="34"/>
  <c r="T31" i="34"/>
  <c r="P183" i="34"/>
  <c r="P185" i="34" s="1"/>
  <c r="P190" i="34"/>
  <c r="P192" i="34" s="1"/>
  <c r="Q157" i="34"/>
  <c r="Q158" i="34" s="1"/>
  <c r="O184" i="34"/>
  <c r="O186" i="34" s="1"/>
  <c r="O196" i="34"/>
  <c r="P24" i="28"/>
  <c r="P8" i="28" s="1"/>
  <c r="Q74" i="34"/>
  <c r="P191" i="34"/>
  <c r="S69" i="34"/>
  <c r="R172" i="34"/>
  <c r="R153" i="34"/>
  <c r="S33" i="34"/>
  <c r="P184" i="34"/>
  <c r="O191" i="34"/>
  <c r="O193" i="34" s="1"/>
  <c r="O197" i="34"/>
  <c r="Q89" i="28"/>
  <c r="T66" i="33"/>
  <c r="T30" i="33"/>
  <c r="T70" i="33"/>
  <c r="T34" i="33"/>
  <c r="S65" i="33"/>
  <c r="S29" i="33"/>
  <c r="Q26" i="28"/>
  <c r="Q10" i="28" s="1"/>
  <c r="R74" i="36"/>
  <c r="S64" i="33"/>
  <c r="S28" i="33"/>
  <c r="X68" i="34"/>
  <c r="W152" i="34"/>
  <c r="W171" i="34"/>
  <c r="X32" i="34"/>
  <c r="U59" i="33"/>
  <c r="U23" i="33"/>
  <c r="Q190" i="34"/>
  <c r="Q192" i="34" s="1"/>
  <c r="Q183" i="34"/>
  <c r="Q185" i="34" s="1"/>
  <c r="R168" i="34"/>
  <c r="S65" i="34"/>
  <c r="R149" i="34"/>
  <c r="S29" i="34"/>
  <c r="Q179" i="34"/>
  <c r="Q106" i="28"/>
  <c r="Q90" i="28" s="1"/>
  <c r="X63" i="34"/>
  <c r="W147" i="34"/>
  <c r="W166" i="34"/>
  <c r="X27" i="34"/>
  <c r="U63" i="33"/>
  <c r="U27" i="33"/>
  <c r="R173" i="34"/>
  <c r="R154" i="34"/>
  <c r="S70" i="34"/>
  <c r="S34" i="34"/>
  <c r="O7" i="28"/>
  <c r="O11" i="28" s="1"/>
  <c r="O27" i="28"/>
  <c r="S62" i="34"/>
  <c r="R146" i="34"/>
  <c r="R165" i="34"/>
  <c r="S26" i="34"/>
  <c r="S62" i="33"/>
  <c r="S26" i="33"/>
  <c r="U64" i="34"/>
  <c r="T148" i="34"/>
  <c r="T167" i="34"/>
  <c r="U28" i="34"/>
  <c r="S60" i="33"/>
  <c r="S24" i="33"/>
  <c r="R37" i="33"/>
  <c r="R37" i="34"/>
  <c r="S59" i="34"/>
  <c r="R143" i="34"/>
  <c r="R162" i="34"/>
  <c r="S23" i="34"/>
  <c r="U67" i="33"/>
  <c r="U31" i="33"/>
  <c r="T61" i="34"/>
  <c r="S145" i="34"/>
  <c r="S164" i="34"/>
  <c r="T25" i="34"/>
  <c r="R73" i="33"/>
  <c r="R105" i="28" s="1"/>
  <c r="U66" i="34"/>
  <c r="T169" i="34"/>
  <c r="T150" i="34"/>
  <c r="U30" i="34"/>
  <c r="U60" i="34"/>
  <c r="T163" i="34"/>
  <c r="T144" i="34"/>
  <c r="U24" i="34"/>
  <c r="S61" i="33"/>
  <c r="S25" i="33"/>
  <c r="R73" i="34"/>
  <c r="T71" i="34"/>
  <c r="S155" i="34"/>
  <c r="S174" i="34"/>
  <c r="T35" i="34"/>
  <c r="P197" i="34" l="1"/>
  <c r="P193" i="34"/>
  <c r="S73" i="34"/>
  <c r="P196" i="34"/>
  <c r="P198" i="34" s="1"/>
  <c r="P186" i="34"/>
  <c r="R157" i="34"/>
  <c r="R182" i="34" s="1"/>
  <c r="V32" i="33"/>
  <c r="V68" i="33"/>
  <c r="U33" i="33"/>
  <c r="U69" i="33"/>
  <c r="S165" i="34"/>
  <c r="T62" i="34"/>
  <c r="S146" i="34"/>
  <c r="T26" i="34"/>
  <c r="Q182" i="34"/>
  <c r="Q189" i="34"/>
  <c r="U150" i="34"/>
  <c r="V66" i="34"/>
  <c r="U169" i="34"/>
  <c r="V30" i="34"/>
  <c r="Q109" i="28"/>
  <c r="T69" i="34"/>
  <c r="S172" i="34"/>
  <c r="S153" i="34"/>
  <c r="T33" i="34"/>
  <c r="R26" i="28"/>
  <c r="R10" i="28" s="1"/>
  <c r="S74" i="36"/>
  <c r="Q93" i="28"/>
  <c r="O198" i="34"/>
  <c r="U66" i="33"/>
  <c r="U30" i="33"/>
  <c r="U67" i="34"/>
  <c r="T151" i="34"/>
  <c r="T170" i="34"/>
  <c r="U31" i="34"/>
  <c r="U71" i="34"/>
  <c r="T155" i="34"/>
  <c r="T174" i="34"/>
  <c r="U35" i="34"/>
  <c r="U61" i="34"/>
  <c r="T164" i="34"/>
  <c r="T145" i="34"/>
  <c r="U25" i="34"/>
  <c r="T60" i="33"/>
  <c r="T24" i="33"/>
  <c r="S37" i="33"/>
  <c r="V64" i="34"/>
  <c r="U167" i="34"/>
  <c r="U148" i="34"/>
  <c r="V28" i="34"/>
  <c r="V63" i="33"/>
  <c r="V27" i="33"/>
  <c r="T64" i="33"/>
  <c r="T28" i="33"/>
  <c r="Q24" i="28"/>
  <c r="Q8" i="28" s="1"/>
  <c r="R74" i="34"/>
  <c r="O194" i="34"/>
  <c r="Q25" i="28"/>
  <c r="Q9" i="28" s="1"/>
  <c r="R74" i="35"/>
  <c r="R179" i="34"/>
  <c r="R106" i="28"/>
  <c r="R90" i="28" s="1"/>
  <c r="Y63" i="34"/>
  <c r="X147" i="34"/>
  <c r="X166" i="34"/>
  <c r="Y27" i="34"/>
  <c r="U144" i="34"/>
  <c r="U163" i="34"/>
  <c r="V60" i="34"/>
  <c r="V24" i="34"/>
  <c r="T59" i="34"/>
  <c r="S143" i="34"/>
  <c r="S162" i="34"/>
  <c r="S37" i="34"/>
  <c r="T23" i="34"/>
  <c r="S73" i="33"/>
  <c r="S105" i="28" s="1"/>
  <c r="U70" i="33"/>
  <c r="U34" i="33"/>
  <c r="Q23" i="28"/>
  <c r="Q12" i="28"/>
  <c r="R74" i="33"/>
  <c r="T65" i="34"/>
  <c r="S168" i="34"/>
  <c r="S149" i="34"/>
  <c r="T29" i="34"/>
  <c r="T71" i="33"/>
  <c r="T35" i="33"/>
  <c r="T61" i="33"/>
  <c r="T25" i="33"/>
  <c r="R89" i="28"/>
  <c r="R176" i="34"/>
  <c r="T62" i="33"/>
  <c r="T26" i="33"/>
  <c r="V59" i="33"/>
  <c r="V23" i="33"/>
  <c r="S179" i="34"/>
  <c r="S106" i="28"/>
  <c r="S90" i="28" s="1"/>
  <c r="S173" i="34"/>
  <c r="S154" i="34"/>
  <c r="T70" i="34"/>
  <c r="T34" i="34"/>
  <c r="Y68" i="34"/>
  <c r="X152" i="34"/>
  <c r="X171" i="34"/>
  <c r="Y32" i="34"/>
  <c r="V67" i="33"/>
  <c r="V31" i="33"/>
  <c r="T65" i="33"/>
  <c r="T29" i="33"/>
  <c r="P7" i="28"/>
  <c r="P11" i="28" s="1"/>
  <c r="P27" i="28"/>
  <c r="P194" i="34" l="1"/>
  <c r="R189" i="34"/>
  <c r="R93" i="28"/>
  <c r="R158" i="34"/>
  <c r="W68" i="33"/>
  <c r="W32" i="33"/>
  <c r="V69" i="33"/>
  <c r="V33" i="33"/>
  <c r="R24" i="28"/>
  <c r="R8" i="28" s="1"/>
  <c r="S74" i="34"/>
  <c r="U61" i="33"/>
  <c r="U25" i="33"/>
  <c r="U65" i="34"/>
  <c r="T149" i="34"/>
  <c r="T168" i="34"/>
  <c r="U29" i="34"/>
  <c r="W64" i="34"/>
  <c r="V167" i="34"/>
  <c r="V148" i="34"/>
  <c r="W28" i="34"/>
  <c r="V61" i="34"/>
  <c r="U164" i="34"/>
  <c r="U145" i="34"/>
  <c r="V25" i="34"/>
  <c r="S26" i="28"/>
  <c r="S10" i="28" s="1"/>
  <c r="T74" i="36"/>
  <c r="R183" i="34"/>
  <c r="R185" i="34" s="1"/>
  <c r="R190" i="34"/>
  <c r="R192" i="34" s="1"/>
  <c r="R177" i="34"/>
  <c r="Z63" i="34"/>
  <c r="Y166" i="34"/>
  <c r="Y147" i="34"/>
  <c r="Z27" i="34"/>
  <c r="W59" i="33"/>
  <c r="W23" i="33"/>
  <c r="S89" i="28"/>
  <c r="S93" i="28" s="1"/>
  <c r="S109" i="28"/>
  <c r="R184" i="34"/>
  <c r="U59" i="34"/>
  <c r="T37" i="34"/>
  <c r="T143" i="34"/>
  <c r="T162" i="34"/>
  <c r="U23" i="34"/>
  <c r="R25" i="28"/>
  <c r="R9" i="28" s="1"/>
  <c r="S74" i="35"/>
  <c r="V71" i="34"/>
  <c r="U155" i="34"/>
  <c r="U174" i="34"/>
  <c r="V35" i="34"/>
  <c r="V66" i="33"/>
  <c r="V30" i="33"/>
  <c r="Y152" i="34"/>
  <c r="Y171" i="34"/>
  <c r="Z68" i="34"/>
  <c r="Z32" i="34"/>
  <c r="V163" i="34"/>
  <c r="V144" i="34"/>
  <c r="W60" i="34"/>
  <c r="W24" i="34"/>
  <c r="U65" i="33"/>
  <c r="U29" i="33"/>
  <c r="R191" i="34"/>
  <c r="U70" i="34"/>
  <c r="T154" i="34"/>
  <c r="T173" i="34"/>
  <c r="U34" i="34"/>
  <c r="U64" i="33"/>
  <c r="U28" i="33"/>
  <c r="W63" i="33"/>
  <c r="W27" i="33"/>
  <c r="Q191" i="34"/>
  <c r="Q193" i="34" s="1"/>
  <c r="Q197" i="34"/>
  <c r="Q7" i="28"/>
  <c r="Q11" i="28" s="1"/>
  <c r="Q27" i="28"/>
  <c r="T73" i="33"/>
  <c r="T105" i="28" s="1"/>
  <c r="T146" i="34"/>
  <c r="T165" i="34"/>
  <c r="U62" i="34"/>
  <c r="U26" i="34"/>
  <c r="S176" i="34"/>
  <c r="U69" i="34"/>
  <c r="T172" i="34"/>
  <c r="T153" i="34"/>
  <c r="U33" i="34"/>
  <c r="Q196" i="34"/>
  <c r="Q184" i="34"/>
  <c r="Q186" i="34" s="1"/>
  <c r="U62" i="33"/>
  <c r="U26" i="33"/>
  <c r="R23" i="28"/>
  <c r="R12" i="28"/>
  <c r="S74" i="33"/>
  <c r="V70" i="33"/>
  <c r="V34" i="33"/>
  <c r="S157" i="34"/>
  <c r="W66" i="34"/>
  <c r="V150" i="34"/>
  <c r="V169" i="34"/>
  <c r="W30" i="34"/>
  <c r="W67" i="33"/>
  <c r="W31" i="33"/>
  <c r="R109" i="28"/>
  <c r="U71" i="33"/>
  <c r="U35" i="33"/>
  <c r="T73" i="34"/>
  <c r="U60" i="33"/>
  <c r="U24" i="33"/>
  <c r="T37" i="33"/>
  <c r="V67" i="34"/>
  <c r="U170" i="34"/>
  <c r="U151" i="34"/>
  <c r="V31" i="34"/>
  <c r="AA68" i="34" l="1"/>
  <c r="AA32" i="34"/>
  <c r="AA63" i="34"/>
  <c r="AA27" i="34"/>
  <c r="R186" i="34"/>
  <c r="R193" i="34"/>
  <c r="R196" i="34"/>
  <c r="R197" i="34"/>
  <c r="X68" i="33"/>
  <c r="X32" i="33"/>
  <c r="Q194" i="34"/>
  <c r="W69" i="33"/>
  <c r="W33" i="33"/>
  <c r="T26" i="28"/>
  <c r="T10" i="28" s="1"/>
  <c r="U74" i="36"/>
  <c r="V62" i="34"/>
  <c r="U165" i="34"/>
  <c r="U146" i="34"/>
  <c r="V26" i="34"/>
  <c r="Z171" i="34"/>
  <c r="Z152" i="34"/>
  <c r="X59" i="33"/>
  <c r="X23" i="33"/>
  <c r="S177" i="34"/>
  <c r="Q198" i="34"/>
  <c r="S190" i="34"/>
  <c r="S192" i="34" s="1"/>
  <c r="S183" i="34"/>
  <c r="S185" i="34" s="1"/>
  <c r="X63" i="33"/>
  <c r="X27" i="33"/>
  <c r="W70" i="33"/>
  <c r="W34" i="33"/>
  <c r="V62" i="33"/>
  <c r="V26" i="33"/>
  <c r="U143" i="34"/>
  <c r="V59" i="34"/>
  <c r="U37" i="34"/>
  <c r="U162" i="34"/>
  <c r="V23" i="34"/>
  <c r="W167" i="34"/>
  <c r="W148" i="34"/>
  <c r="X64" i="34"/>
  <c r="X28" i="34"/>
  <c r="S182" i="34"/>
  <c r="S189" i="34"/>
  <c r="V64" i="33"/>
  <c r="V28" i="33"/>
  <c r="T176" i="34"/>
  <c r="S24" i="28"/>
  <c r="S8" i="28" s="1"/>
  <c r="T74" i="34"/>
  <c r="W150" i="34"/>
  <c r="X66" i="34"/>
  <c r="W169" i="34"/>
  <c r="X30" i="34"/>
  <c r="T179" i="34"/>
  <c r="T106" i="28"/>
  <c r="T90" i="28" s="1"/>
  <c r="S23" i="28"/>
  <c r="S12" i="28"/>
  <c r="T74" i="33"/>
  <c r="U172" i="34"/>
  <c r="U153" i="34"/>
  <c r="V69" i="34"/>
  <c r="V33" i="34"/>
  <c r="T89" i="28"/>
  <c r="X60" i="34"/>
  <c r="W144" i="34"/>
  <c r="W163" i="34"/>
  <c r="X24" i="34"/>
  <c r="W66" i="33"/>
  <c r="W30" i="33"/>
  <c r="S25" i="28"/>
  <c r="S9" i="28" s="1"/>
  <c r="T74" i="35"/>
  <c r="T157" i="34"/>
  <c r="V61" i="33"/>
  <c r="V25" i="33"/>
  <c r="X67" i="33"/>
  <c r="X31" i="33"/>
  <c r="V70" i="34"/>
  <c r="U173" i="34"/>
  <c r="U154" i="34"/>
  <c r="V34" i="34"/>
  <c r="V65" i="33"/>
  <c r="V29" i="33"/>
  <c r="W67" i="34"/>
  <c r="V170" i="34"/>
  <c r="V151" i="34"/>
  <c r="W31" i="34"/>
  <c r="V60" i="33"/>
  <c r="V24" i="33"/>
  <c r="U37" i="33"/>
  <c r="U73" i="33"/>
  <c r="U105" i="28" s="1"/>
  <c r="V71" i="33"/>
  <c r="V35" i="33"/>
  <c r="R7" i="28"/>
  <c r="R11" i="28" s="1"/>
  <c r="R27" i="28"/>
  <c r="W71" i="34"/>
  <c r="V174" i="34"/>
  <c r="V155" i="34"/>
  <c r="W35" i="34"/>
  <c r="U73" i="34"/>
  <c r="Z166" i="34"/>
  <c r="Z147" i="34"/>
  <c r="V164" i="34"/>
  <c r="V145" i="34"/>
  <c r="W61" i="34"/>
  <c r="W25" i="34"/>
  <c r="S158" i="34"/>
  <c r="U168" i="34"/>
  <c r="U149" i="34"/>
  <c r="V65" i="34"/>
  <c r="V29" i="34"/>
  <c r="AA147" i="34" l="1"/>
  <c r="AA166" i="34"/>
  <c r="AA152" i="34"/>
  <c r="AA171" i="34"/>
  <c r="R194" i="34"/>
  <c r="R198" i="34"/>
  <c r="T158" i="34"/>
  <c r="X33" i="33"/>
  <c r="X69" i="33"/>
  <c r="Y68" i="33"/>
  <c r="Y32" i="33"/>
  <c r="T189" i="34"/>
  <c r="T182" i="34"/>
  <c r="Y60" i="34"/>
  <c r="X144" i="34"/>
  <c r="X163" i="34"/>
  <c r="Y24" i="34"/>
  <c r="T190" i="34"/>
  <c r="T192" i="34" s="1"/>
  <c r="T183" i="34"/>
  <c r="T185" i="34" s="1"/>
  <c r="W64" i="33"/>
  <c r="W28" i="33"/>
  <c r="W62" i="33"/>
  <c r="W26" i="33"/>
  <c r="U89" i="28"/>
  <c r="W65" i="33"/>
  <c r="W29" i="33"/>
  <c r="T25" i="28"/>
  <c r="T9" i="28" s="1"/>
  <c r="U74" i="35"/>
  <c r="X150" i="34"/>
  <c r="Y66" i="34"/>
  <c r="X169" i="34"/>
  <c r="Y30" i="34"/>
  <c r="S191" i="34"/>
  <c r="S193" i="34" s="1"/>
  <c r="S197" i="34"/>
  <c r="Y64" i="34"/>
  <c r="X148" i="34"/>
  <c r="X167" i="34"/>
  <c r="Y28" i="34"/>
  <c r="W59" i="34"/>
  <c r="V37" i="34"/>
  <c r="V162" i="34"/>
  <c r="V143" i="34"/>
  <c r="W23" i="34"/>
  <c r="T177" i="34"/>
  <c r="W155" i="34"/>
  <c r="X71" i="34"/>
  <c r="W174" i="34"/>
  <c r="X35" i="34"/>
  <c r="T93" i="28"/>
  <c r="S184" i="34"/>
  <c r="S186" i="34" s="1"/>
  <c r="S196" i="34"/>
  <c r="U176" i="34"/>
  <c r="X70" i="33"/>
  <c r="X34" i="33"/>
  <c r="Y63" i="33"/>
  <c r="Y27" i="33"/>
  <c r="W71" i="33"/>
  <c r="W35" i="33"/>
  <c r="V154" i="34"/>
  <c r="V173" i="34"/>
  <c r="W70" i="34"/>
  <c r="W34" i="34"/>
  <c r="X66" i="33"/>
  <c r="X30" i="33"/>
  <c r="U26" i="28"/>
  <c r="U10" i="28" s="1"/>
  <c r="V74" i="36"/>
  <c r="W164" i="34"/>
  <c r="X61" i="34"/>
  <c r="W145" i="34"/>
  <c r="X25" i="34"/>
  <c r="U179" i="34"/>
  <c r="U106" i="28"/>
  <c r="U90" i="28" s="1"/>
  <c r="W60" i="33"/>
  <c r="W24" i="33"/>
  <c r="V37" i="33"/>
  <c r="W61" i="33"/>
  <c r="W25" i="33"/>
  <c r="W69" i="34"/>
  <c r="V172" i="34"/>
  <c r="V153" i="34"/>
  <c r="W33" i="34"/>
  <c r="T23" i="28"/>
  <c r="T12" i="28"/>
  <c r="U74" i="33"/>
  <c r="V73" i="34"/>
  <c r="W62" i="34"/>
  <c r="V165" i="34"/>
  <c r="V146" i="34"/>
  <c r="W26" i="34"/>
  <c r="W65" i="34"/>
  <c r="V168" i="34"/>
  <c r="V149" i="34"/>
  <c r="W29" i="34"/>
  <c r="V73" i="33"/>
  <c r="V105" i="28" s="1"/>
  <c r="U157" i="34"/>
  <c r="Y59" i="33"/>
  <c r="Y23" i="33"/>
  <c r="X67" i="34"/>
  <c r="W151" i="34"/>
  <c r="W170" i="34"/>
  <c r="X31" i="34"/>
  <c r="Y67" i="33"/>
  <c r="Y31" i="33"/>
  <c r="T109" i="28"/>
  <c r="S7" i="28"/>
  <c r="S11" i="28" s="1"/>
  <c r="S27" i="28"/>
  <c r="T24" i="28"/>
  <c r="T8" i="28" s="1"/>
  <c r="U74" i="34"/>
  <c r="S194" i="34" l="1"/>
  <c r="S198" i="34"/>
  <c r="Z68" i="33"/>
  <c r="Z32" i="33"/>
  <c r="Y69" i="33"/>
  <c r="Y33" i="33"/>
  <c r="V89" i="28"/>
  <c r="X69" i="34"/>
  <c r="W172" i="34"/>
  <c r="W153" i="34"/>
  <c r="X33" i="34"/>
  <c r="X70" i="34"/>
  <c r="W173" i="34"/>
  <c r="W154" i="34"/>
  <c r="X34" i="34"/>
  <c r="X71" i="33"/>
  <c r="X35" i="33"/>
  <c r="U177" i="34"/>
  <c r="U183" i="34"/>
  <c r="U185" i="34" s="1"/>
  <c r="U190" i="34"/>
  <c r="U192" i="34" s="1"/>
  <c r="W73" i="34"/>
  <c r="U109" i="28"/>
  <c r="T184" i="34"/>
  <c r="T186" i="34" s="1"/>
  <c r="T196" i="34"/>
  <c r="X60" i="33"/>
  <c r="X24" i="33"/>
  <c r="W37" i="33"/>
  <c r="T197" i="34"/>
  <c r="T191" i="34"/>
  <c r="T193" i="34" s="1"/>
  <c r="X62" i="34"/>
  <c r="W146" i="34"/>
  <c r="W165" i="34"/>
  <c r="X26" i="34"/>
  <c r="W73" i="33"/>
  <c r="W105" i="28" s="1"/>
  <c r="V26" i="28"/>
  <c r="V10" i="28" s="1"/>
  <c r="W74" i="36"/>
  <c r="Y66" i="33"/>
  <c r="Y30" i="33"/>
  <c r="Y70" i="33"/>
  <c r="Y34" i="33"/>
  <c r="U25" i="28"/>
  <c r="U9" i="28" s="1"/>
  <c r="V74" i="35"/>
  <c r="X64" i="33"/>
  <c r="X28" i="33"/>
  <c r="X61" i="33"/>
  <c r="X25" i="33"/>
  <c r="U93" i="28"/>
  <c r="U189" i="34"/>
  <c r="U182" i="34"/>
  <c r="X174" i="34"/>
  <c r="Y71" i="34"/>
  <c r="X155" i="34"/>
  <c r="Y35" i="34"/>
  <c r="W143" i="34"/>
  <c r="W162" i="34"/>
  <c r="W37" i="34"/>
  <c r="X59" i="34"/>
  <c r="X23" i="34"/>
  <c r="Y167" i="34"/>
  <c r="Z64" i="34"/>
  <c r="Y148" i="34"/>
  <c r="Z28" i="34"/>
  <c r="U24" i="28"/>
  <c r="U8" i="28" s="1"/>
  <c r="V74" i="34"/>
  <c r="X170" i="34"/>
  <c r="X151" i="34"/>
  <c r="Y67" i="34"/>
  <c r="Y31" i="34"/>
  <c r="Z59" i="33"/>
  <c r="Z23" i="33"/>
  <c r="U23" i="28"/>
  <c r="U12" i="28"/>
  <c r="V74" i="33"/>
  <c r="V157" i="34"/>
  <c r="Y144" i="34"/>
  <c r="Z60" i="34"/>
  <c r="Y163" i="34"/>
  <c r="Z24" i="34"/>
  <c r="V179" i="34"/>
  <c r="V106" i="28"/>
  <c r="V90" i="28" s="1"/>
  <c r="U158" i="34"/>
  <c r="Z63" i="33"/>
  <c r="Z27" i="33"/>
  <c r="V176" i="34"/>
  <c r="Z67" i="33"/>
  <c r="Z31" i="33"/>
  <c r="X65" i="34"/>
  <c r="W149" i="34"/>
  <c r="W168" i="34"/>
  <c r="X29" i="34"/>
  <c r="T7" i="28"/>
  <c r="T11" i="28" s="1"/>
  <c r="T27" i="28"/>
  <c r="X164" i="34"/>
  <c r="X145" i="34"/>
  <c r="Y61" i="34"/>
  <c r="Y25" i="34"/>
  <c r="Z66" i="34"/>
  <c r="Y169" i="34"/>
  <c r="Y150" i="34"/>
  <c r="Z30" i="34"/>
  <c r="X65" i="33"/>
  <c r="X29" i="33"/>
  <c r="X62" i="33"/>
  <c r="X26" i="33"/>
  <c r="AA60" i="34" l="1"/>
  <c r="AA24" i="34"/>
  <c r="AA66" i="34"/>
  <c r="AA30" i="34"/>
  <c r="AA64" i="34"/>
  <c r="AA28" i="34"/>
  <c r="AA32" i="33"/>
  <c r="AA68" i="33"/>
  <c r="Z33" i="33"/>
  <c r="Z69" i="33"/>
  <c r="W176" i="34"/>
  <c r="W179" i="34"/>
  <c r="W106" i="28"/>
  <c r="W90" i="28" s="1"/>
  <c r="Z167" i="34"/>
  <c r="Z148" i="34"/>
  <c r="Z70" i="33"/>
  <c r="Z34" i="33"/>
  <c r="U184" i="34"/>
  <c r="U186" i="34" s="1"/>
  <c r="U196" i="34"/>
  <c r="Y60" i="33"/>
  <c r="Y24" i="33"/>
  <c r="X37" i="33"/>
  <c r="Y62" i="33"/>
  <c r="Y26" i="33"/>
  <c r="V158" i="34"/>
  <c r="V189" i="34"/>
  <c r="V182" i="34"/>
  <c r="AA59" i="33"/>
  <c r="AA23" i="33"/>
  <c r="Z71" i="34"/>
  <c r="Y155" i="34"/>
  <c r="Y174" i="34"/>
  <c r="Z35" i="34"/>
  <c r="U191" i="34"/>
  <c r="U193" i="34" s="1"/>
  <c r="U197" i="34"/>
  <c r="V25" i="28"/>
  <c r="V9" i="28" s="1"/>
  <c r="W74" i="35"/>
  <c r="Z66" i="33"/>
  <c r="Z30" i="33"/>
  <c r="Z169" i="34"/>
  <c r="Z150" i="34"/>
  <c r="AA63" i="33"/>
  <c r="AA27" i="33"/>
  <c r="V23" i="28"/>
  <c r="V12" i="28"/>
  <c r="W74" i="33"/>
  <c r="Y64" i="33"/>
  <c r="Y28" i="33"/>
  <c r="X146" i="34"/>
  <c r="X165" i="34"/>
  <c r="Y62" i="34"/>
  <c r="Y26" i="34"/>
  <c r="T198" i="34"/>
  <c r="W157" i="34"/>
  <c r="V177" i="34"/>
  <c r="W177" i="34" s="1"/>
  <c r="V183" i="34"/>
  <c r="V185" i="34" s="1"/>
  <c r="V190" i="34"/>
  <c r="V192" i="34" s="1"/>
  <c r="Y59" i="34"/>
  <c r="X143" i="34"/>
  <c r="X37" i="34"/>
  <c r="X162" i="34"/>
  <c r="Y23" i="34"/>
  <c r="W26" i="28"/>
  <c r="W10" i="28" s="1"/>
  <c r="X74" i="36"/>
  <c r="T194" i="34"/>
  <c r="Y71" i="33"/>
  <c r="Y35" i="33"/>
  <c r="W190" i="34"/>
  <c r="W192" i="34" s="1"/>
  <c r="W183" i="34"/>
  <c r="W185" i="34" s="1"/>
  <c r="Y145" i="34"/>
  <c r="Y164" i="34"/>
  <c r="Z61" i="34"/>
  <c r="Z25" i="34"/>
  <c r="X73" i="33"/>
  <c r="X105" i="28" s="1"/>
  <c r="X168" i="34"/>
  <c r="Y65" i="34"/>
  <c r="X149" i="34"/>
  <c r="Y29" i="34"/>
  <c r="U7" i="28"/>
  <c r="U11" i="28" s="1"/>
  <c r="U27" i="28"/>
  <c r="X73" i="34"/>
  <c r="Y61" i="33"/>
  <c r="Y25" i="33"/>
  <c r="W89" i="28"/>
  <c r="X172" i="34"/>
  <c r="X153" i="34"/>
  <c r="Y69" i="34"/>
  <c r="Y33" i="34"/>
  <c r="V109" i="28"/>
  <c r="V24" i="28"/>
  <c r="V8" i="28" s="1"/>
  <c r="W74" i="34"/>
  <c r="Y65" i="33"/>
  <c r="Y29" i="33"/>
  <c r="AA67" i="33"/>
  <c r="AA31" i="33"/>
  <c r="Z144" i="34"/>
  <c r="Z163" i="34"/>
  <c r="Z67" i="34"/>
  <c r="Y170" i="34"/>
  <c r="Y151" i="34"/>
  <c r="Z31" i="34"/>
  <c r="Y70" i="34"/>
  <c r="X173" i="34"/>
  <c r="X154" i="34"/>
  <c r="Y34" i="34"/>
  <c r="V93" i="28"/>
  <c r="AA148" i="34" l="1"/>
  <c r="AA167" i="34"/>
  <c r="AA61" i="34"/>
  <c r="AA25" i="34"/>
  <c r="AA71" i="34"/>
  <c r="AA35" i="34"/>
  <c r="AA150" i="34"/>
  <c r="AA169" i="34"/>
  <c r="AA144" i="34"/>
  <c r="AA163" i="34"/>
  <c r="AA67" i="34"/>
  <c r="AA31" i="34"/>
  <c r="W93" i="28"/>
  <c r="W109" i="28"/>
  <c r="AA33" i="33"/>
  <c r="AA69" i="33"/>
  <c r="W158" i="34"/>
  <c r="U198" i="34"/>
  <c r="Z70" i="34"/>
  <c r="Y173" i="34"/>
  <c r="Y154" i="34"/>
  <c r="Z34" i="34"/>
  <c r="Z151" i="34"/>
  <c r="Z170" i="34"/>
  <c r="Y162" i="34"/>
  <c r="Z59" i="34"/>
  <c r="Y143" i="34"/>
  <c r="Y37" i="34"/>
  <c r="Z23" i="34"/>
  <c r="Z62" i="34"/>
  <c r="Y165" i="34"/>
  <c r="Y146" i="34"/>
  <c r="Z26" i="34"/>
  <c r="AA66" i="33"/>
  <c r="AA30" i="33"/>
  <c r="Z174" i="34"/>
  <c r="Z155" i="34"/>
  <c r="U194" i="34"/>
  <c r="X176" i="34"/>
  <c r="V7" i="28"/>
  <c r="V11" i="28" s="1"/>
  <c r="V27" i="28"/>
  <c r="X26" i="28"/>
  <c r="X10" i="28" s="1"/>
  <c r="Y74" i="36"/>
  <c r="W25" i="28"/>
  <c r="W9" i="28" s="1"/>
  <c r="X74" i="35"/>
  <c r="W24" i="28"/>
  <c r="W8" i="28" s="1"/>
  <c r="X74" i="34"/>
  <c r="X89" i="28"/>
  <c r="Z65" i="33"/>
  <c r="Z29" i="33"/>
  <c r="Y153" i="34"/>
  <c r="Z69" i="34"/>
  <c r="Y172" i="34"/>
  <c r="Z33" i="34"/>
  <c r="Y149" i="34"/>
  <c r="Y168" i="34"/>
  <c r="Z65" i="34"/>
  <c r="Z29" i="34"/>
  <c r="X157" i="34"/>
  <c r="Z62" i="33"/>
  <c r="Z26" i="33"/>
  <c r="Z60" i="33"/>
  <c r="Z24" i="33"/>
  <c r="Y37" i="33"/>
  <c r="Z61" i="33"/>
  <c r="Z25" i="33"/>
  <c r="Z145" i="34"/>
  <c r="Z164" i="34"/>
  <c r="W23" i="28"/>
  <c r="W12" i="28"/>
  <c r="X74" i="33"/>
  <c r="Y73" i="34"/>
  <c r="Z64" i="33"/>
  <c r="Z28" i="33"/>
  <c r="V196" i="34"/>
  <c r="V184" i="34"/>
  <c r="V186" i="34" s="1"/>
  <c r="Y73" i="33"/>
  <c r="Y105" i="28" s="1"/>
  <c r="X179" i="34"/>
  <c r="X106" i="28"/>
  <c r="X90" i="28" s="1"/>
  <c r="Z71" i="33"/>
  <c r="Z35" i="33"/>
  <c r="W182" i="34"/>
  <c r="W189" i="34"/>
  <c r="V197" i="34"/>
  <c r="V191" i="34"/>
  <c r="V193" i="34" s="1"/>
  <c r="AA70" i="33"/>
  <c r="AA34" i="33"/>
  <c r="AA69" i="34" l="1"/>
  <c r="AA33" i="34"/>
  <c r="AA62" i="34"/>
  <c r="AA26" i="34"/>
  <c r="AA59" i="34"/>
  <c r="AA23" i="34"/>
  <c r="AA65" i="34"/>
  <c r="AA29" i="34"/>
  <c r="AA155" i="34"/>
  <c r="AA174" i="34"/>
  <c r="AA70" i="34"/>
  <c r="AA34" i="34"/>
  <c r="AA151" i="34"/>
  <c r="AA170" i="34"/>
  <c r="AA145" i="34"/>
  <c r="AA164" i="34"/>
  <c r="X158" i="34"/>
  <c r="Z73" i="33"/>
  <c r="Z105" i="28" s="1"/>
  <c r="V198" i="34"/>
  <c r="X23" i="28"/>
  <c r="X12" i="28"/>
  <c r="Y74" i="33"/>
  <c r="AA71" i="33"/>
  <c r="AA35" i="33"/>
  <c r="W7" i="28"/>
  <c r="W11" i="28" s="1"/>
  <c r="W27" i="28"/>
  <c r="AA62" i="33"/>
  <c r="AA26" i="33"/>
  <c r="Z173" i="34"/>
  <c r="Z154" i="34"/>
  <c r="Y179" i="34"/>
  <c r="Y106" i="28"/>
  <c r="Y90" i="28" s="1"/>
  <c r="Z143" i="34"/>
  <c r="Z162" i="34"/>
  <c r="Z37" i="34"/>
  <c r="Y26" i="28"/>
  <c r="Y10" i="28" s="1"/>
  <c r="Z74" i="36"/>
  <c r="Z149" i="34"/>
  <c r="Z168" i="34"/>
  <c r="W191" i="34"/>
  <c r="W193" i="34" s="1"/>
  <c r="W197" i="34"/>
  <c r="W184" i="34"/>
  <c r="W186" i="34" s="1"/>
  <c r="W196" i="34"/>
  <c r="Z89" i="28"/>
  <c r="X177" i="34"/>
  <c r="X183" i="34"/>
  <c r="X185" i="34" s="1"/>
  <c r="X190" i="34"/>
  <c r="X192" i="34" s="1"/>
  <c r="Y89" i="28"/>
  <c r="AA64" i="33"/>
  <c r="AA28" i="33"/>
  <c r="Z153" i="34"/>
  <c r="Z172" i="34"/>
  <c r="AA65" i="33"/>
  <c r="AA29" i="33"/>
  <c r="X109" i="28"/>
  <c r="Z146" i="34"/>
  <c r="Z165" i="34"/>
  <c r="Y157" i="34"/>
  <c r="Y158" i="34" s="1"/>
  <c r="AA60" i="33"/>
  <c r="AA24" i="33"/>
  <c r="Z37" i="33"/>
  <c r="AA61" i="33"/>
  <c r="AA25" i="33"/>
  <c r="V194" i="34"/>
  <c r="X93" i="28"/>
  <c r="Z73" i="34"/>
  <c r="X189" i="34"/>
  <c r="X182" i="34"/>
  <c r="X24" i="28"/>
  <c r="X8" i="28" s="1"/>
  <c r="Y74" i="34"/>
  <c r="X25" i="28"/>
  <c r="X9" i="28" s="1"/>
  <c r="Y74" i="35"/>
  <c r="Y176" i="34"/>
  <c r="AA153" i="34" l="1"/>
  <c r="AA172" i="34"/>
  <c r="AA146" i="34"/>
  <c r="AA165" i="34"/>
  <c r="AA149" i="34"/>
  <c r="AA168" i="34"/>
  <c r="AA154" i="34"/>
  <c r="AA173" i="34"/>
  <c r="AA37" i="34"/>
  <c r="AA143" i="34"/>
  <c r="AA162" i="34"/>
  <c r="AA73" i="34"/>
  <c r="AA179" i="34" s="1"/>
  <c r="Y109" i="28"/>
  <c r="Y93" i="28"/>
  <c r="W198" i="34"/>
  <c r="W194" i="34"/>
  <c r="AA73" i="33"/>
  <c r="AA105" i="28" s="1"/>
  <c r="X191" i="34"/>
  <c r="X193" i="34" s="1"/>
  <c r="X197" i="34"/>
  <c r="Y189" i="34"/>
  <c r="Y182" i="34"/>
  <c r="X184" i="34"/>
  <c r="X186" i="34" s="1"/>
  <c r="X196" i="34"/>
  <c r="Y177" i="34"/>
  <c r="Z179" i="34"/>
  <c r="Z106" i="28"/>
  <c r="Y23" i="28"/>
  <c r="Y12" i="28"/>
  <c r="Z74" i="33"/>
  <c r="X7" i="28"/>
  <c r="X11" i="28" s="1"/>
  <c r="X27" i="28"/>
  <c r="AA89" i="28"/>
  <c r="Y24" i="28"/>
  <c r="Y8" i="28" s="1"/>
  <c r="Z74" i="34"/>
  <c r="AA74" i="34" s="1"/>
  <c r="Y25" i="28"/>
  <c r="Y9" i="28" s="1"/>
  <c r="Z74" i="35"/>
  <c r="Z26" i="28"/>
  <c r="Z10" i="28" s="1"/>
  <c r="AA74" i="36"/>
  <c r="Z176" i="34"/>
  <c r="Y183" i="34"/>
  <c r="Y185" i="34" s="1"/>
  <c r="Y190" i="34"/>
  <c r="Y192" i="34" s="1"/>
  <c r="AA37" i="33"/>
  <c r="Z157" i="34"/>
  <c r="Z158" i="34" s="1"/>
  <c r="AA176" i="34" l="1"/>
  <c r="AA157" i="34"/>
  <c r="AA158" i="34" s="1"/>
  <c r="AA190" i="34"/>
  <c r="AA192" i="34" s="1"/>
  <c r="AA183" i="34"/>
  <c r="AA185" i="34" s="1"/>
  <c r="AA182" i="34"/>
  <c r="AA189" i="34"/>
  <c r="X194" i="34"/>
  <c r="X198" i="34"/>
  <c r="Z25" i="28"/>
  <c r="Z9" i="28" s="1"/>
  <c r="AA74" i="35"/>
  <c r="Z177" i="34"/>
  <c r="AA177" i="34" s="1"/>
  <c r="Z183" i="34"/>
  <c r="Z185" i="34" s="1"/>
  <c r="Z190" i="34"/>
  <c r="Z192" i="34" s="1"/>
  <c r="Z23" i="28"/>
  <c r="Z12" i="28"/>
  <c r="AA74" i="33"/>
  <c r="Z90" i="28"/>
  <c r="Z93" i="28" s="1"/>
  <c r="Z109" i="28"/>
  <c r="AA26" i="28"/>
  <c r="AA10" i="28" s="1"/>
  <c r="Z24" i="28"/>
  <c r="Z8" i="28" s="1"/>
  <c r="Y184" i="34"/>
  <c r="Y186" i="34" s="1"/>
  <c r="Y196" i="34"/>
  <c r="AA106" i="28"/>
  <c r="Y7" i="28"/>
  <c r="Y11" i="28" s="1"/>
  <c r="Y27" i="28"/>
  <c r="Y191" i="34"/>
  <c r="Y193" i="34" s="1"/>
  <c r="Y197" i="34"/>
  <c r="Z189" i="34"/>
  <c r="Z182" i="34"/>
  <c r="AA191" i="34" l="1"/>
  <c r="AA193" i="34" s="1"/>
  <c r="AA197" i="34"/>
  <c r="AA184" i="34"/>
  <c r="AA186" i="34" s="1"/>
  <c r="AA196" i="34"/>
  <c r="Z197" i="34"/>
  <c r="Z191" i="34"/>
  <c r="Z193" i="34" s="1"/>
  <c r="Y194" i="34"/>
  <c r="AA23" i="28"/>
  <c r="AA12" i="28"/>
  <c r="AA24" i="28"/>
  <c r="AA8" i="28" s="1"/>
  <c r="AA25" i="28"/>
  <c r="AA9" i="28" s="1"/>
  <c r="Z7" i="28"/>
  <c r="Z11" i="28" s="1"/>
  <c r="Z27" i="28"/>
  <c r="AA90" i="28"/>
  <c r="AA93" i="28" s="1"/>
  <c r="AA109" i="28"/>
  <c r="Z184" i="34"/>
  <c r="Z186" i="34" s="1"/>
  <c r="Z196" i="34"/>
  <c r="Y198" i="34"/>
  <c r="AB93" i="28" l="1"/>
  <c r="AB11" i="28" s="1"/>
  <c r="AA198" i="34"/>
  <c r="AA194" i="34"/>
  <c r="Z198" i="34"/>
  <c r="Z194" i="34"/>
  <c r="AA7" i="28"/>
  <c r="AA11" i="28" s="1"/>
  <c r="AA27" i="28"/>
</calcChain>
</file>

<file path=xl/sharedStrings.xml><?xml version="1.0" encoding="utf-8"?>
<sst xmlns="http://schemas.openxmlformats.org/spreadsheetml/2006/main" count="4101" uniqueCount="299">
  <si>
    <t>Building Shell</t>
  </si>
  <si>
    <t>Cooling</t>
  </si>
  <si>
    <t>Freezer</t>
  </si>
  <si>
    <t>HVAC</t>
  </si>
  <si>
    <t>Lighting</t>
  </si>
  <si>
    <t>Miscellaneous</t>
  </si>
  <si>
    <t>Pool Spa</t>
  </si>
  <si>
    <t>Refrigeration</t>
  </si>
  <si>
    <t>Water Heating</t>
  </si>
  <si>
    <t>Heating</t>
  </si>
  <si>
    <t>End Use</t>
  </si>
  <si>
    <t xml:space="preserve"> </t>
  </si>
  <si>
    <t>Load Shapes</t>
  </si>
  <si>
    <t>Net to Gross</t>
  </si>
  <si>
    <t>Deemed Savings</t>
  </si>
  <si>
    <t>Cumulative Savings</t>
  </si>
  <si>
    <t>Rebasing</t>
  </si>
  <si>
    <t>TD</t>
  </si>
  <si>
    <t>1M Monthly TD</t>
  </si>
  <si>
    <t>1M Cumulative TD</t>
  </si>
  <si>
    <t>Air Comp</t>
  </si>
  <si>
    <t>Cooking</t>
  </si>
  <si>
    <t>Ext Lighting</t>
  </si>
  <si>
    <t>Motors</t>
  </si>
  <si>
    <t>Process</t>
  </si>
  <si>
    <t>Monthly kWh</t>
  </si>
  <si>
    <t xml:space="preserve"> Monthly TD</t>
  </si>
  <si>
    <t xml:space="preserve"> Cumulative TD</t>
  </si>
  <si>
    <t>Margin Rates</t>
  </si>
  <si>
    <t>1M</t>
  </si>
  <si>
    <t>2M</t>
  </si>
  <si>
    <t>3M</t>
  </si>
  <si>
    <t>4M</t>
  </si>
  <si>
    <t>11M</t>
  </si>
  <si>
    <t>Total</t>
  </si>
  <si>
    <t>Grand Total</t>
  </si>
  <si>
    <t>kWh Savings</t>
  </si>
  <si>
    <t>Industrial</t>
  </si>
  <si>
    <t xml:space="preserve">Cumulative TD </t>
  </si>
  <si>
    <t>Commercial</t>
  </si>
  <si>
    <t>ALL</t>
  </si>
  <si>
    <t>C/I Breakdown</t>
  </si>
  <si>
    <t>Motors(uses bus. load shape)</t>
  </si>
  <si>
    <t>Monthly Total</t>
  </si>
  <si>
    <t>May</t>
  </si>
  <si>
    <t>Single Family Income Eligible</t>
  </si>
  <si>
    <t>Multifamily Market Rate</t>
  </si>
  <si>
    <t>Multifamily Income Eligible</t>
  </si>
  <si>
    <t>HVAC                        (Heating and Cooling)</t>
  </si>
  <si>
    <t>Efficient Products</t>
  </si>
  <si>
    <t>Water Heating BUS</t>
  </si>
  <si>
    <t>Refrigeration BUS</t>
  </si>
  <si>
    <t>Process BUS</t>
  </si>
  <si>
    <t>Motors BUS</t>
  </si>
  <si>
    <t>Miscellaneous BUS</t>
  </si>
  <si>
    <t>Lighting BUS</t>
  </si>
  <si>
    <t>HVAC BUS</t>
  </si>
  <si>
    <t>Heating BUS</t>
  </si>
  <si>
    <t>Ext Lighting BUS</t>
  </si>
  <si>
    <t>Cooling BUS</t>
  </si>
  <si>
    <t>Cooking BUS</t>
  </si>
  <si>
    <t>Building Shell BUS</t>
  </si>
  <si>
    <t>Air Comp BUS</t>
  </si>
  <si>
    <t>BIZ Place Holder 1</t>
  </si>
  <si>
    <t>Multifamily Income Eligible Res</t>
  </si>
  <si>
    <t>Standard</t>
  </si>
  <si>
    <t>Small Business Direct Install</t>
  </si>
  <si>
    <t>Retro-Commissioning</t>
  </si>
  <si>
    <t>New Construction</t>
  </si>
  <si>
    <t>Custom</t>
  </si>
  <si>
    <t>Business Social Services</t>
  </si>
  <si>
    <t>Multifamily Market Rate               Res</t>
  </si>
  <si>
    <t>TD = MS * NMR * NTGF</t>
  </si>
  <si>
    <t>Throughput disincentive</t>
  </si>
  <si>
    <t xml:space="preserve">MS </t>
  </si>
  <si>
    <t>NMR</t>
  </si>
  <si>
    <t>Net Margin Revenue</t>
  </si>
  <si>
    <t>NTGF</t>
  </si>
  <si>
    <t>Net to gross factor</t>
  </si>
  <si>
    <t>MS = ((MAS cm/2)+CAS pm - RB )* LS</t>
  </si>
  <si>
    <t>MAS</t>
  </si>
  <si>
    <t xml:space="preserve">CM </t>
  </si>
  <si>
    <t>Current Month</t>
  </si>
  <si>
    <t>CAS</t>
  </si>
  <si>
    <t>PM</t>
  </si>
  <si>
    <t>Prior Month</t>
  </si>
  <si>
    <t>RB</t>
  </si>
  <si>
    <t>Rebasing Adjustment</t>
  </si>
  <si>
    <t xml:space="preserve">LS </t>
  </si>
  <si>
    <t>Load Shape</t>
  </si>
  <si>
    <t>MAS cm = (MC * ME)</t>
  </si>
  <si>
    <t>MC</t>
  </si>
  <si>
    <t>Measure Count</t>
  </si>
  <si>
    <t>ME</t>
  </si>
  <si>
    <t>Measure Energy</t>
  </si>
  <si>
    <t>DRENE = (ES * NMR* NTGF)</t>
  </si>
  <si>
    <t xml:space="preserve">ES </t>
  </si>
  <si>
    <t xml:space="preserve">Monthly TD </t>
  </si>
  <si>
    <t>Energy Savings</t>
  </si>
  <si>
    <t>Monthly Savings</t>
  </si>
  <si>
    <t>Cumulative MAS</t>
  </si>
  <si>
    <t>Misc. End Use</t>
  </si>
  <si>
    <t xml:space="preserve"> Cumulative 2M</t>
  </si>
  <si>
    <t xml:space="preserve"> Cumulative 3M</t>
  </si>
  <si>
    <t xml:space="preserve"> Cumulative 4M</t>
  </si>
  <si>
    <t xml:space="preserve"> Cumulative 11M</t>
  </si>
  <si>
    <t>Rate Class</t>
  </si>
  <si>
    <t>Review Date</t>
  </si>
  <si>
    <t>Reporting Month</t>
  </si>
  <si>
    <t>SOX Audit Completed</t>
  </si>
  <si>
    <t>Reviewer Remarks</t>
  </si>
  <si>
    <t>Reviewer Name</t>
  </si>
  <si>
    <t>June</t>
  </si>
  <si>
    <t>July</t>
  </si>
  <si>
    <t>August</t>
  </si>
  <si>
    <t>September</t>
  </si>
  <si>
    <t>October</t>
  </si>
  <si>
    <t>November</t>
  </si>
  <si>
    <t>December</t>
  </si>
  <si>
    <t>Margin                                    Rates</t>
  </si>
  <si>
    <t>Audit Notes</t>
  </si>
  <si>
    <t>Energy Margin Rate</t>
  </si>
  <si>
    <t>Margin Loss per kWh of EE @ Present Rates</t>
  </si>
  <si>
    <t>3M End Use</t>
  </si>
  <si>
    <t>DEMAND MARGIN RATES</t>
  </si>
  <si>
    <t>Demand Margin Rate</t>
  </si>
  <si>
    <t>TD Energy</t>
  </si>
  <si>
    <t>TD Demand</t>
  </si>
  <si>
    <t>Monthly TD TOTALS Check</t>
  </si>
  <si>
    <t>TD Energy Commercial</t>
  </si>
  <si>
    <t>TD Demand Commercial</t>
  </si>
  <si>
    <t>TD Energy Commercial %</t>
  </si>
  <si>
    <t>TD Demand Commercial %</t>
  </si>
  <si>
    <t xml:space="preserve">Commercial % Total </t>
  </si>
  <si>
    <t>TD Energy Industrial</t>
  </si>
  <si>
    <t>TD Demand Industrial</t>
  </si>
  <si>
    <t>TD Energy Industrial %</t>
  </si>
  <si>
    <t>TD Demand  Industriall %</t>
  </si>
  <si>
    <t>Industrial % Total</t>
  </si>
  <si>
    <t>% TOTAL Check</t>
  </si>
  <si>
    <t>Commercial Totals Check</t>
  </si>
  <si>
    <t>Industrial Totals Check</t>
  </si>
  <si>
    <t>4M End Use</t>
  </si>
  <si>
    <t>11M End Use</t>
  </si>
  <si>
    <t>January</t>
  </si>
  <si>
    <t>Februrary</t>
  </si>
  <si>
    <t>March</t>
  </si>
  <si>
    <t xml:space="preserve">2M TOTAL = </t>
  </si>
  <si>
    <t xml:space="preserve">3M TOTAL = </t>
  </si>
  <si>
    <t xml:space="preserve">4M TOTAL = </t>
  </si>
  <si>
    <t xml:space="preserve">11M TOTAL = </t>
  </si>
  <si>
    <r>
      <t xml:space="preserve">1M - RES </t>
    </r>
    <r>
      <rPr>
        <sz val="16"/>
        <color theme="1"/>
        <rFont val="Calibri"/>
        <family val="2"/>
        <scheme val="minor"/>
      </rPr>
      <t>(Gross kWh Values)</t>
    </r>
  </si>
  <si>
    <r>
      <rPr>
        <sz val="20"/>
        <color theme="1"/>
        <rFont val="Arial Black"/>
        <family val="2"/>
      </rPr>
      <t xml:space="preserve">2M - SGS </t>
    </r>
    <r>
      <rPr>
        <sz val="16"/>
        <color theme="1"/>
        <rFont val="Calibri"/>
        <family val="2"/>
        <scheme val="minor"/>
      </rPr>
      <t>(</t>
    </r>
    <r>
      <rPr>
        <b/>
        <sz val="16"/>
        <color theme="1"/>
        <rFont val="Calibri"/>
        <family val="2"/>
        <scheme val="minor"/>
      </rPr>
      <t>S</t>
    </r>
    <r>
      <rPr>
        <sz val="16"/>
        <color theme="1"/>
        <rFont val="Calibri"/>
        <family val="2"/>
        <scheme val="minor"/>
      </rPr>
      <t xml:space="preserve">mall </t>
    </r>
    <r>
      <rPr>
        <b/>
        <sz val="16"/>
        <color theme="1"/>
        <rFont val="Calibri"/>
        <family val="2"/>
        <scheme val="minor"/>
      </rPr>
      <t>G</t>
    </r>
    <r>
      <rPr>
        <sz val="16"/>
        <color theme="1"/>
        <rFont val="Calibri"/>
        <family val="2"/>
        <scheme val="minor"/>
      </rPr>
      <t xml:space="preserve">eneral </t>
    </r>
    <r>
      <rPr>
        <b/>
        <sz val="16"/>
        <color theme="1"/>
        <rFont val="Calibri"/>
        <family val="2"/>
        <scheme val="minor"/>
      </rPr>
      <t>S</t>
    </r>
    <r>
      <rPr>
        <sz val="16"/>
        <color theme="1"/>
        <rFont val="Calibri"/>
        <family val="2"/>
        <scheme val="minor"/>
      </rPr>
      <t>ervice - Gross kWh Values)</t>
    </r>
  </si>
  <si>
    <r>
      <t>3M - LGS</t>
    </r>
    <r>
      <rPr>
        <sz val="16"/>
        <color theme="1"/>
        <rFont val="Calibri"/>
        <family val="2"/>
        <scheme val="minor"/>
      </rPr>
      <t xml:space="preserve"> (</t>
    </r>
    <r>
      <rPr>
        <b/>
        <sz val="16"/>
        <color theme="1"/>
        <rFont val="Calibri"/>
        <family val="2"/>
        <scheme val="minor"/>
      </rPr>
      <t>L</t>
    </r>
    <r>
      <rPr>
        <sz val="16"/>
        <color theme="1"/>
        <rFont val="Calibri"/>
        <family val="2"/>
        <scheme val="minor"/>
      </rPr>
      <t xml:space="preserve">arge </t>
    </r>
    <r>
      <rPr>
        <b/>
        <sz val="16"/>
        <color theme="1"/>
        <rFont val="Calibri"/>
        <family val="2"/>
        <scheme val="minor"/>
      </rPr>
      <t>G</t>
    </r>
    <r>
      <rPr>
        <sz val="16"/>
        <color theme="1"/>
        <rFont val="Calibri"/>
        <family val="2"/>
        <scheme val="minor"/>
      </rPr>
      <t xml:space="preserve">eneral </t>
    </r>
    <r>
      <rPr>
        <b/>
        <sz val="16"/>
        <color theme="1"/>
        <rFont val="Calibri"/>
        <family val="2"/>
        <scheme val="minor"/>
      </rPr>
      <t>S</t>
    </r>
    <r>
      <rPr>
        <sz val="16"/>
        <color theme="1"/>
        <rFont val="Calibri"/>
        <family val="2"/>
        <scheme val="minor"/>
      </rPr>
      <t>ervice - Gross kWh Values)</t>
    </r>
  </si>
  <si>
    <r>
      <t>4M - SPS</t>
    </r>
    <r>
      <rPr>
        <sz val="16"/>
        <color theme="1"/>
        <rFont val="Calibri"/>
        <family val="2"/>
        <scheme val="minor"/>
      </rPr>
      <t xml:space="preserve"> (</t>
    </r>
    <r>
      <rPr>
        <b/>
        <sz val="16"/>
        <color theme="1"/>
        <rFont val="Calibri"/>
        <family val="2"/>
        <scheme val="minor"/>
      </rPr>
      <t>S</t>
    </r>
    <r>
      <rPr>
        <sz val="16"/>
        <color theme="1"/>
        <rFont val="Calibri"/>
        <family val="2"/>
        <scheme val="minor"/>
      </rPr>
      <t xml:space="preserve">mall </t>
    </r>
    <r>
      <rPr>
        <b/>
        <sz val="16"/>
        <color theme="1"/>
        <rFont val="Calibri"/>
        <family val="2"/>
        <scheme val="minor"/>
      </rPr>
      <t>P</t>
    </r>
    <r>
      <rPr>
        <sz val="16"/>
        <color theme="1"/>
        <rFont val="Calibri"/>
        <family val="2"/>
        <scheme val="minor"/>
      </rPr>
      <t xml:space="preserve">rimary </t>
    </r>
    <r>
      <rPr>
        <b/>
        <sz val="16"/>
        <color theme="1"/>
        <rFont val="Calibri"/>
        <family val="2"/>
        <scheme val="minor"/>
      </rPr>
      <t>S</t>
    </r>
    <r>
      <rPr>
        <sz val="16"/>
        <color theme="1"/>
        <rFont val="Calibri"/>
        <family val="2"/>
        <scheme val="minor"/>
      </rPr>
      <t>ervice - Gross kWh Values)</t>
    </r>
  </si>
  <si>
    <r>
      <t xml:space="preserve">11M - LPS </t>
    </r>
    <r>
      <rPr>
        <sz val="16"/>
        <color theme="1"/>
        <rFont val="Calibri"/>
        <family val="2"/>
        <scheme val="minor"/>
      </rPr>
      <t xml:space="preserve"> (</t>
    </r>
    <r>
      <rPr>
        <b/>
        <sz val="16"/>
        <color theme="1"/>
        <rFont val="Calibri"/>
        <family val="2"/>
        <scheme val="minor"/>
      </rPr>
      <t>L</t>
    </r>
    <r>
      <rPr>
        <sz val="16"/>
        <color theme="1"/>
        <rFont val="Calibri"/>
        <family val="2"/>
        <scheme val="minor"/>
      </rPr>
      <t xml:space="preserve">arge </t>
    </r>
    <r>
      <rPr>
        <b/>
        <sz val="16"/>
        <color theme="1"/>
        <rFont val="Calibri"/>
        <family val="2"/>
        <scheme val="minor"/>
      </rPr>
      <t>P</t>
    </r>
    <r>
      <rPr>
        <sz val="16"/>
        <color theme="1"/>
        <rFont val="Calibri"/>
        <family val="2"/>
        <scheme val="minor"/>
      </rPr>
      <t xml:space="preserve">rimary </t>
    </r>
    <r>
      <rPr>
        <b/>
        <sz val="16"/>
        <color theme="1"/>
        <rFont val="Calibri"/>
        <family val="2"/>
        <scheme val="minor"/>
      </rPr>
      <t>S</t>
    </r>
    <r>
      <rPr>
        <sz val="16"/>
        <color theme="1"/>
        <rFont val="Calibri"/>
        <family val="2"/>
        <scheme val="minor"/>
      </rPr>
      <t>ervice - Gross kWh Values)</t>
    </r>
  </si>
  <si>
    <t xml:space="preserve">BIZ TOTAL = </t>
  </si>
  <si>
    <t xml:space="preserve">RESIDENTIAL TOTAL = </t>
  </si>
  <si>
    <t>Income Eliglible</t>
  </si>
  <si>
    <t>Non-Income Eligible</t>
  </si>
  <si>
    <r>
      <t>SUM (2M+3M+4M+11M)</t>
    </r>
    <r>
      <rPr>
        <sz val="16"/>
        <color theme="1"/>
        <rFont val="Calibri"/>
        <family val="2"/>
        <scheme val="minor"/>
      </rPr>
      <t xml:space="preserve"> - Gross Monthly Values - All Rate Classes</t>
    </r>
  </si>
  <si>
    <t>Horiz. Chk.</t>
  </si>
  <si>
    <t>2M End Use</t>
  </si>
  <si>
    <t>2M Load Shapes</t>
  </si>
  <si>
    <t>1M Load Shapes</t>
  </si>
  <si>
    <t>1M End Use</t>
  </si>
  <si>
    <t>1M Margin Rates</t>
  </si>
  <si>
    <t>2M Margin Rates</t>
  </si>
  <si>
    <t>Non- Income Eligible</t>
  </si>
  <si>
    <t>Income Eligible</t>
  </si>
  <si>
    <t>TOTAL                                                                             W/O INCOME ELIGIBLE</t>
  </si>
  <si>
    <t>Res Demand Response (efficiency savings; not EVENT savings)</t>
  </si>
  <si>
    <t>TOTAL                                                            INCOME ELIGIBLE</t>
  </si>
  <si>
    <t>Biz Demand Response (from Enel X Report for EVENT savings)</t>
  </si>
  <si>
    <t>TOTAL                                                             W/O INCOME ELIGIBLE</t>
  </si>
  <si>
    <t xml:space="preserve">TOTAL                                                           INCOME ELIGIBLE </t>
  </si>
  <si>
    <t>from TRC file</t>
  </si>
  <si>
    <t>unclassified</t>
  </si>
  <si>
    <t>inputs to right (unhide rows 37,41,45,49,53) ---&gt;</t>
  </si>
  <si>
    <t>Incremental</t>
  </si>
  <si>
    <t>TOTAL</t>
  </si>
  <si>
    <t>check</t>
  </si>
  <si>
    <t>TD = ((Monthly Deemed Savings for current month / 2) + Cumulative Savings for all prior months - Rebasing) * Load Shape * Margin Rate * Net to Gross factor</t>
  </si>
  <si>
    <t>difference</t>
  </si>
  <si>
    <t>April</t>
  </si>
  <si>
    <t>LM/TRC</t>
  </si>
  <si>
    <t>Enel X</t>
  </si>
  <si>
    <t>Franklin - MFIE/MFMR</t>
  </si>
  <si>
    <t>meeia</t>
  </si>
  <si>
    <t>Jan</t>
  </si>
  <si>
    <t>Feb</t>
  </si>
  <si>
    <t>Mar</t>
  </si>
  <si>
    <t>Apr</t>
  </si>
  <si>
    <t>Jun</t>
  </si>
  <si>
    <t>Jul</t>
  </si>
  <si>
    <t>Aug</t>
  </si>
  <si>
    <t>Sep</t>
  </si>
  <si>
    <t>Oct</t>
  </si>
  <si>
    <t>Nov</t>
  </si>
  <si>
    <t>Dec</t>
  </si>
  <si>
    <t>Biz Demand Response</t>
  </si>
  <si>
    <t>cumulative check:</t>
  </si>
  <si>
    <t>cumulative check</t>
  </si>
  <si>
    <t>cumulative</t>
  </si>
  <si>
    <t>Error Checks</t>
  </si>
  <si>
    <t xml:space="preserve">RES kWh ENTRY </t>
  </si>
  <si>
    <t>kWh sum - non-IE</t>
  </si>
  <si>
    <t>kWh sum - IE</t>
  </si>
  <si>
    <t>kWh sum - total</t>
  </si>
  <si>
    <t>BIZ kWh ENTRY</t>
  </si>
  <si>
    <t>kWh sum - DR</t>
  </si>
  <si>
    <t>BIZ SUM</t>
  </si>
  <si>
    <t>1M - RES</t>
  </si>
  <si>
    <t>11M - LPS</t>
  </si>
  <si>
    <t>4M - SPS</t>
  </si>
  <si>
    <t>3M - LGS</t>
  </si>
  <si>
    <t>2M - SGS</t>
  </si>
  <si>
    <t>LI 1M - RES</t>
  </si>
  <si>
    <t>LI 2M - SGS</t>
  </si>
  <si>
    <t>LI 3M - LGS</t>
  </si>
  <si>
    <t>LI 4M - SPS</t>
  </si>
  <si>
    <t>LI 11M - LPS</t>
  </si>
  <si>
    <t>DRENE</t>
  </si>
  <si>
    <t>cumulative kWh</t>
  </si>
  <si>
    <t>cumulative:</t>
  </si>
  <si>
    <t>check:</t>
  </si>
  <si>
    <t>YTD PROGRAM SUMMARY</t>
  </si>
  <si>
    <t>TD Cumulative</t>
  </si>
  <si>
    <t>Total Checks for each Month</t>
  </si>
  <si>
    <t xml:space="preserve">Cumulative Monthly Checks </t>
  </si>
  <si>
    <t>Note: MEEIA filing does not include separate TD margin rates for the Biz DR programs. This is because DR programs are included in the Misc End Use Category.</t>
  </si>
  <si>
    <t>Dec-21 +</t>
  </si>
  <si>
    <t>Pay As You Save</t>
  </si>
  <si>
    <t>Load Error Check</t>
  </si>
  <si>
    <t>C/I input</t>
  </si>
  <si>
    <t>Targeted Community Lighting</t>
  </si>
  <si>
    <t>cumulative % for Dec2022+</t>
  </si>
  <si>
    <t>Incremental (per month) proportions (Dec is weighted avg of Dec-22 through 2023+)</t>
  </si>
  <si>
    <t>new base rates effective 3/1/22</t>
  </si>
  <si>
    <r>
      <t xml:space="preserve">ENERGY MARGIN RATES </t>
    </r>
    <r>
      <rPr>
        <b/>
        <strike/>
        <sz val="11"/>
        <color theme="1"/>
        <rFont val="Calibri"/>
        <family val="2"/>
        <scheme val="minor"/>
      </rPr>
      <t>(Adjusted to include negative demand margin amounts &amp; adjusted for rounding of final rates as filed)</t>
    </r>
  </si>
  <si>
    <t>Difference</t>
  </si>
  <si>
    <t>Differences are minor and are caused because total margin rate is rounded but energy/demand are not adjusted to total out to rounded value; difference is not material for purpose of this data</t>
  </si>
  <si>
    <t>Single Family Income Eligible - Grants</t>
  </si>
  <si>
    <t>HVAC Extension</t>
  </si>
  <si>
    <t>Dec-23 +</t>
  </si>
  <si>
    <t>MEEIA 3 Program Year 2023 - TD Summary</t>
  </si>
  <si>
    <t>x</t>
  </si>
  <si>
    <t>Margin rates effective 3/1/22 reflected in TD calculation, per Rider; Deemed NTG assumption is 82.5%, per stipulation</t>
  </si>
  <si>
    <t xml:space="preserve">TRC reported no kWh in January, similar to PY21 and PY22.  </t>
  </si>
  <si>
    <t>Franklin reported kWh savings on Products, DR, MFIE, MFMR and PAYS; Res DR reflects negative kWh because January unenrollments exceeded new enrollments</t>
  </si>
  <si>
    <t xml:space="preserve">Biz Demand Response is not in event season and therefore reported no kWh. </t>
  </si>
  <si>
    <t>TRC began reporting kWh in February, similar to PY21 and PY22.</t>
  </si>
  <si>
    <t>Neil Graser</t>
  </si>
  <si>
    <t>Yes</t>
  </si>
  <si>
    <t>See Notes</t>
  </si>
  <si>
    <t>TRC March reporting increased over February levels.</t>
  </si>
  <si>
    <t>Large increase proportionally in Community Lighting verified by program manager.</t>
  </si>
  <si>
    <t>Large increase in Custom kWh consistent with recent forecast.</t>
  </si>
  <si>
    <t>No savings in MFMR is accurate per Program Specialist.</t>
  </si>
  <si>
    <t>Negative savings in Res DR expected per Program Manager.</t>
  </si>
  <si>
    <t>Res DR negative savings value verified by Program Manager; greater number of unenrollments than enrollments</t>
  </si>
  <si>
    <t>new base rates effective 7/1/23</t>
  </si>
  <si>
    <t>TRC savings in July is low compared to recent months, but savings is similar to what was forecast for July.</t>
  </si>
  <si>
    <t xml:space="preserve">Added new margin rates July 2023 forward, per MEEIA Rider following ER-2022-0337.  </t>
  </si>
  <si>
    <t>Rebasing for this rate case was based on savings through month end December 2022, and therefore did not include any savings for this program year 2023 (i.e. no rebasing from this case).</t>
  </si>
  <si>
    <t>See Audit Notes</t>
  </si>
  <si>
    <t>Business energy efficiency kWh increased slightly over prior months.  Business demand response kWh data not yet available.</t>
  </si>
  <si>
    <t>Forecast Overview - check totals, split MF between RES/BIZ</t>
  </si>
  <si>
    <t>ACTUALS + CONTRACTOR FORECAST</t>
  </si>
  <si>
    <t>Nov+Dec Check</t>
  </si>
  <si>
    <t>Appliance Recycling</t>
  </si>
  <si>
    <t>Franklin10+2 forecast</t>
  </si>
  <si>
    <t>Energy Efficient Kits</t>
  </si>
  <si>
    <t xml:space="preserve">Home Energy Report </t>
  </si>
  <si>
    <t>Community Lighting</t>
  </si>
  <si>
    <t>total forecast</t>
  </si>
  <si>
    <t>MFIE total</t>
  </si>
  <si>
    <t>MFMR total</t>
  </si>
  <si>
    <r>
      <t xml:space="preserve">Res Demand Response </t>
    </r>
    <r>
      <rPr>
        <b/>
        <sz val="11"/>
        <rFont val="Calibri"/>
        <family val="2"/>
        <scheme val="minor"/>
      </rPr>
      <t>(no manual add)</t>
    </r>
  </si>
  <si>
    <t>PAYS</t>
  </si>
  <si>
    <t>Eetility 10+2 forecast</t>
  </si>
  <si>
    <t>Residential Total</t>
  </si>
  <si>
    <t>TRC 10+2 forecast</t>
  </si>
  <si>
    <r>
      <t xml:space="preserve">Strategic Energy Management </t>
    </r>
    <r>
      <rPr>
        <b/>
        <sz val="11"/>
        <color rgb="FFFF0000"/>
        <rFont val="Calibri"/>
        <family val="2"/>
        <scheme val="minor"/>
      </rPr>
      <t>- N/A</t>
    </r>
  </si>
  <si>
    <t>Residential Multifamily Income Eligible</t>
  </si>
  <si>
    <t>Residential Multifamily Market Rate</t>
  </si>
  <si>
    <t>Business Total</t>
  </si>
  <si>
    <t>Portfolio Total</t>
  </si>
  <si>
    <t>kWh Gross Savings - 2023 - Use for TD</t>
  </si>
  <si>
    <t>no forecast - immaterial</t>
  </si>
  <si>
    <t>Forecast Nov/Dec</t>
  </si>
  <si>
    <r>
      <t xml:space="preserve">1M - RES </t>
    </r>
    <r>
      <rPr>
        <sz val="16"/>
        <color theme="1"/>
        <rFont val="Calibri"/>
        <family val="2"/>
        <scheme val="minor"/>
      </rPr>
      <t>(Gross Values)</t>
    </r>
  </si>
  <si>
    <t>HVAC                                               and HVAC Extension                       (Heating and Cooling)</t>
  </si>
  <si>
    <t>Res Demand Response - Optimization</t>
  </si>
  <si>
    <t>Nov Forecast</t>
  </si>
  <si>
    <t>Dec Forecast</t>
  </si>
  <si>
    <t>Verify Oct TD is same as submitted on Day 5</t>
  </si>
  <si>
    <t>kWh 1/1/23-10/31/23; Updated 11/10/23 with Actual Oct data</t>
  </si>
  <si>
    <t>Added 10+2 Oct Actuals and Nov+Dec kWh by program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</si>
</sst>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41" formatCode="_(* #,##0_);_(* \(#,##0\);_(* &quot;-&quot;_);_(@_)"/>
    <numFmt numFmtId="44" formatCode="_(&quot;$&quot;* #,##0.00_);_(&quot;$&quot;* \(#,##0.00\);_(&quot;$&quot;* &quot;-&quot;??_);_(@_)"/>
    <numFmt numFmtId="43" formatCode="_(* #,##0.00_);_(* \(#,##0.00\);_(* &quot;-&quot;??_);_(@_)"/>
    <numFmt numFmtId="164" formatCode="_(* #,##0_);_(* \(#,##0\);_(* &quot;-&quot;??_);_(@_)"/>
    <numFmt numFmtId="165" formatCode="[$-409]mmm\-yy;@"/>
    <numFmt numFmtId="166" formatCode="_(&quot;$&quot;* #,##0.000000_);_(&quot;$&quot;* \(#,##0.000000\);_(&quot;$&quot;* &quot;-&quot;??_);_(@_)"/>
    <numFmt numFmtId="167" formatCode="0.0000%"/>
    <numFmt numFmtId="168" formatCode="0.0%"/>
    <numFmt numFmtId="169" formatCode="0.000000"/>
    <numFmt numFmtId="170" formatCode="0.000000_);[Red]\(0.000000\)"/>
    <numFmt numFmtId="171" formatCode="_(&quot;$&quot;* #,##0.00_);_(&quot;$&quot;* \(#,##0.00\);_(&quot;$&quot;* &quot;-&quot;?_);_(@_)"/>
    <numFmt numFmtId="172" formatCode="_(&quot;$&quot;* #,##0.00_);_(&quot;$&quot;* \(#,##0.00\);_(&quot;$&quot;* &quot;-&quot;_);_(@_)"/>
    <numFmt numFmtId="173" formatCode="_(&quot;$&quot;* #,##0_);_(&quot;$&quot;* \(#,##0\);_(&quot;$&quot;* &quot;-&quot;??_);_(@_)"/>
    <numFmt numFmtId="174" formatCode="0.00_);[Red]\(0.00\)"/>
    <numFmt numFmtId="175" formatCode="_(* #,##0.000000_);_(* \(#,##0.000000\);_(* &quot;-&quot;??????_);_(@_)"/>
    <numFmt numFmtId="176" formatCode="_(* #,##0.00000000_);_(* \(#,##0.00000000\);_(* &quot;-&quot;??????_);_(@_)"/>
    <numFmt numFmtId="177" formatCode="mmm\ yy"/>
  </numFmts>
  <fonts count="44" x14ac:knownFonts="1">
    <font>
      <sz val="11"/>
      <color theme="1"/>
      <name val="Calibri"/>
      <family val="2"/>
      <scheme val="minor"/>
    </font>
    <font>
      <sz val="11"/>
      <color theme="1"/>
      <name val="Calibri"/>
      <family val="2"/>
      <scheme val="minor"/>
    </font>
    <font>
      <b/>
      <sz val="11"/>
      <color theme="1"/>
      <name val="Calibri"/>
      <family val="2"/>
      <scheme val="minor"/>
    </font>
    <font>
      <b/>
      <sz val="18"/>
      <color rgb="FF00FF00"/>
      <name val="Calibri"/>
      <family val="2"/>
      <scheme val="minor"/>
    </font>
    <font>
      <i/>
      <sz val="11"/>
      <color theme="0" tint="-0.499984740745262"/>
      <name val="Calibri"/>
      <family val="2"/>
      <scheme val="minor"/>
    </font>
    <font>
      <sz val="11"/>
      <name val="Calibri"/>
      <family val="2"/>
      <scheme val="minor"/>
    </font>
    <font>
      <b/>
      <sz val="12"/>
      <name val="Calibri"/>
      <family val="2"/>
      <scheme val="minor"/>
    </font>
    <font>
      <sz val="11"/>
      <color rgb="FF00B050"/>
      <name val="Calibri"/>
      <family val="2"/>
      <scheme val="minor"/>
    </font>
    <font>
      <sz val="12"/>
      <name val="Calibri"/>
      <family val="2"/>
      <scheme val="minor"/>
    </font>
    <font>
      <b/>
      <sz val="20"/>
      <color theme="1"/>
      <name val="Calibri"/>
      <family val="2"/>
      <scheme val="minor"/>
    </font>
    <font>
      <sz val="11"/>
      <color theme="9" tint="-0.499984740745262"/>
      <name val="Calibri"/>
      <family val="2"/>
      <scheme val="minor"/>
    </font>
    <font>
      <sz val="20"/>
      <color theme="1"/>
      <name val="Calibri"/>
      <family val="2"/>
      <scheme val="minor"/>
    </font>
    <font>
      <sz val="18"/>
      <color theme="1"/>
      <name val="Calibri"/>
      <family val="2"/>
      <scheme val="minor"/>
    </font>
    <font>
      <b/>
      <sz val="16"/>
      <color theme="1"/>
      <name val="Calibri"/>
      <family val="2"/>
      <scheme val="minor"/>
    </font>
    <font>
      <i/>
      <sz val="11"/>
      <color theme="1"/>
      <name val="Calibri"/>
      <family val="2"/>
      <scheme val="minor"/>
    </font>
    <font>
      <i/>
      <sz val="12"/>
      <name val="Calibri"/>
      <family val="2"/>
      <scheme val="minor"/>
    </font>
    <font>
      <sz val="48"/>
      <color theme="1"/>
      <name val="Calibri"/>
      <family val="2"/>
      <scheme val="minor"/>
    </font>
    <font>
      <sz val="20"/>
      <color theme="1"/>
      <name val="Arial Black"/>
      <family val="2"/>
    </font>
    <font>
      <sz val="11"/>
      <color theme="1"/>
      <name val="Arial Black"/>
      <family val="2"/>
    </font>
    <font>
      <b/>
      <sz val="11"/>
      <color theme="1"/>
      <name val="Arial Black"/>
      <family val="2"/>
    </font>
    <font>
      <b/>
      <sz val="20"/>
      <color theme="1"/>
      <name val="Arial Black"/>
      <family val="2"/>
    </font>
    <font>
      <sz val="16"/>
      <color theme="1"/>
      <name val="Calibri"/>
      <family val="2"/>
      <scheme val="minor"/>
    </font>
    <font>
      <b/>
      <sz val="14"/>
      <color theme="1"/>
      <name val="Arial"/>
      <family val="2"/>
    </font>
    <font>
      <sz val="11"/>
      <color rgb="FF006100"/>
      <name val="Calibri"/>
      <family val="2"/>
      <scheme val="minor"/>
    </font>
    <font>
      <b/>
      <sz val="11"/>
      <color theme="0"/>
      <name val="Calibri"/>
      <family val="2"/>
      <scheme val="minor"/>
    </font>
    <font>
      <b/>
      <sz val="11"/>
      <name val="Calibri"/>
      <family val="2"/>
      <scheme val="minor"/>
    </font>
    <font>
      <b/>
      <sz val="11"/>
      <name val="Arial"/>
      <family val="2"/>
    </font>
    <font>
      <b/>
      <sz val="11"/>
      <color theme="9" tint="-0.499984740745262"/>
      <name val="Calibri"/>
      <family val="2"/>
      <scheme val="minor"/>
    </font>
    <font>
      <b/>
      <sz val="12"/>
      <color theme="1"/>
      <name val="Calibri"/>
      <family val="2"/>
      <scheme val="minor"/>
    </font>
    <font>
      <b/>
      <sz val="11"/>
      <color rgb="FFFF0000"/>
      <name val="Calibri"/>
      <family val="2"/>
      <scheme val="minor"/>
    </font>
    <font>
      <sz val="11"/>
      <color rgb="FFFF0000"/>
      <name val="Calibri"/>
      <family val="2"/>
      <scheme val="minor"/>
    </font>
    <font>
      <b/>
      <sz val="11"/>
      <color rgb="FF00B050"/>
      <name val="Calibri"/>
      <family val="2"/>
      <scheme val="minor"/>
    </font>
    <font>
      <sz val="11"/>
      <color theme="0" tint="-0.499984740745262"/>
      <name val="Calibri"/>
      <family val="2"/>
      <scheme val="minor"/>
    </font>
    <font>
      <sz val="11"/>
      <color theme="8"/>
      <name val="Calibri"/>
      <family val="2"/>
      <scheme val="minor"/>
    </font>
    <font>
      <b/>
      <sz val="11"/>
      <color theme="8"/>
      <name val="Calibri"/>
      <family val="2"/>
      <scheme val="minor"/>
    </font>
    <font>
      <sz val="11"/>
      <color theme="4" tint="-0.249977111117893"/>
      <name val="Calibri"/>
      <family val="2"/>
      <scheme val="minor"/>
    </font>
    <font>
      <b/>
      <sz val="11"/>
      <color theme="4" tint="-0.249977111117893"/>
      <name val="Calibri"/>
      <family val="2"/>
      <scheme val="minor"/>
    </font>
    <font>
      <u/>
      <sz val="11"/>
      <color theme="4" tint="-0.249977111117893"/>
      <name val="Calibri"/>
      <family val="2"/>
      <scheme val="minor"/>
    </font>
    <font>
      <b/>
      <sz val="14"/>
      <color rgb="FFFF0000"/>
      <name val="Calibri"/>
      <family val="2"/>
      <scheme val="minor"/>
    </font>
    <font>
      <sz val="11"/>
      <name val="Calibri"/>
      <family val="2"/>
    </font>
    <font>
      <b/>
      <i/>
      <u/>
      <sz val="11"/>
      <color theme="1"/>
      <name val="Calibri"/>
      <family val="2"/>
      <scheme val="minor"/>
    </font>
    <font>
      <b/>
      <strike/>
      <sz val="11"/>
      <color theme="1"/>
      <name val="Calibri"/>
      <family val="2"/>
      <scheme val="minor"/>
    </font>
    <font>
      <b/>
      <sz val="12"/>
      <color theme="0"/>
      <name val="Calibri"/>
      <family val="2"/>
      <scheme val="minor"/>
    </font>
    <font>
      <sz val="11"/>
      <color rgb="FF0070C0"/>
      <name val="Calibri"/>
      <family val="2"/>
      <scheme val="minor"/>
    </font>
  </fonts>
  <fills count="38">
    <fill>
      <patternFill patternType="none"/>
    </fill>
    <fill>
      <patternFill patternType="gray125"/>
    </fill>
    <fill>
      <patternFill patternType="solid">
        <fgColor theme="0"/>
        <bgColor indexed="64"/>
      </patternFill>
    </fill>
    <fill>
      <patternFill patternType="solid">
        <fgColor theme="5" tint="0.59999389629810485"/>
        <bgColor indexed="64"/>
      </patternFill>
    </fill>
    <fill>
      <patternFill patternType="solid">
        <fgColor theme="7"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2" tint="-0.249977111117893"/>
        <bgColor indexed="64"/>
      </patternFill>
    </fill>
    <fill>
      <patternFill patternType="solid">
        <fgColor theme="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5" tint="0.39997558519241921"/>
        <bgColor indexed="64"/>
      </patternFill>
    </fill>
    <fill>
      <patternFill patternType="solid">
        <fgColor rgb="FFDFC9EF"/>
        <bgColor indexed="64"/>
      </patternFill>
    </fill>
    <fill>
      <patternFill patternType="solid">
        <fgColor rgb="FFFFFFCC"/>
        <bgColor indexed="64"/>
      </patternFill>
    </fill>
    <fill>
      <patternFill patternType="solid">
        <fgColor rgb="FFC6EFCE"/>
      </patternFill>
    </fill>
    <fill>
      <patternFill patternType="solid">
        <fgColor rgb="FFD5B8EA"/>
        <bgColor indexed="64"/>
      </patternFill>
    </fill>
    <fill>
      <patternFill patternType="solid">
        <fgColor theme="8" tint="-0.249977111117893"/>
        <bgColor indexed="64"/>
      </patternFill>
    </fill>
    <fill>
      <patternFill patternType="solid">
        <fgColor theme="0" tint="-0.14999847407452621"/>
        <bgColor indexed="64"/>
      </patternFill>
    </fill>
    <fill>
      <patternFill patternType="solid">
        <fgColor rgb="FFB0E098"/>
        <bgColor indexed="64"/>
      </patternFill>
    </fill>
    <fill>
      <patternFill patternType="solid">
        <fgColor rgb="FFFFFF66"/>
        <bgColor indexed="64"/>
      </patternFill>
    </fill>
    <fill>
      <patternFill patternType="solid">
        <fgColor rgb="FFC9C5E9"/>
        <bgColor indexed="64"/>
      </patternFill>
    </fill>
    <fill>
      <patternFill patternType="solid">
        <fgColor theme="0" tint="-0.249977111117893"/>
        <bgColor indexed="64"/>
      </patternFill>
    </fill>
    <fill>
      <patternFill patternType="solid">
        <fgColor rgb="FFF5B2AD"/>
        <bgColor indexed="64"/>
      </patternFill>
    </fill>
    <fill>
      <patternFill patternType="solid">
        <fgColor rgb="FFFF0000"/>
        <bgColor indexed="64"/>
      </patternFill>
    </fill>
    <fill>
      <patternFill patternType="solid">
        <fgColor rgb="FF9BD7FF"/>
        <bgColor indexed="64"/>
      </patternFill>
    </fill>
    <fill>
      <patternFill patternType="solid">
        <fgColor rgb="FFFFFF99"/>
        <bgColor indexed="64"/>
      </patternFill>
    </fill>
    <fill>
      <patternFill patternType="solid">
        <fgColor rgb="FFFFFF00"/>
        <bgColor indexed="64"/>
      </patternFill>
    </fill>
    <fill>
      <patternFill patternType="solid">
        <fgColor theme="9" tint="0.79998168889431442"/>
        <bgColor rgb="FFFFFFFF"/>
      </patternFill>
    </fill>
    <fill>
      <patternFill patternType="solid">
        <fgColor rgb="FF92D050"/>
        <bgColor indexed="64"/>
      </patternFill>
    </fill>
    <fill>
      <patternFill patternType="solid">
        <fgColor theme="4" tint="0.79998168889431442"/>
        <bgColor rgb="FFFFFFFF"/>
      </patternFill>
    </fill>
    <fill>
      <patternFill patternType="solid">
        <fgColor theme="4" tint="-0.249977111117893"/>
        <bgColor indexed="64"/>
      </patternFill>
    </fill>
    <fill>
      <patternFill patternType="solid">
        <fgColor theme="7" tint="0.59999389629810485"/>
        <bgColor indexed="64"/>
      </patternFill>
    </fill>
    <fill>
      <patternFill patternType="solid">
        <fgColor rgb="FFEAD5FF"/>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theme="4" tint="0.59999389629810485"/>
        <bgColor indexed="64"/>
      </patternFill>
    </fill>
    <fill>
      <patternFill patternType="solid">
        <fgColor theme="0" tint="-0.34998626667073579"/>
        <bgColor indexed="64"/>
      </patternFill>
    </fill>
    <fill>
      <patternFill patternType="solid">
        <fgColor theme="5" tint="0.79998168889431442"/>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diagonal/>
    </border>
    <border>
      <left/>
      <right style="thin">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diagonal/>
    </border>
    <border>
      <left style="thin">
        <color theme="0"/>
      </left>
      <right/>
      <top style="thin">
        <color theme="0"/>
      </top>
      <bottom style="medium">
        <color indexed="64"/>
      </bottom>
      <diagonal/>
    </border>
    <border>
      <left style="thin">
        <color theme="0"/>
      </left>
      <right style="thin">
        <color theme="0"/>
      </right>
      <top/>
      <bottom style="medium">
        <color indexed="64"/>
      </bottom>
      <diagonal/>
    </border>
    <border>
      <left style="thin">
        <color theme="0"/>
      </left>
      <right style="thin">
        <color theme="0"/>
      </right>
      <top/>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medium">
        <color indexed="64"/>
      </bottom>
      <diagonal/>
    </border>
    <border>
      <left style="thin">
        <color theme="0"/>
      </left>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theme="0"/>
      </right>
      <top/>
      <bottom/>
      <diagonal/>
    </border>
    <border>
      <left/>
      <right style="thin">
        <color theme="0"/>
      </right>
      <top/>
      <bottom style="thin">
        <color theme="0"/>
      </bottom>
      <diagonal/>
    </border>
    <border>
      <left style="thin">
        <color indexed="64"/>
      </left>
      <right style="thin">
        <color indexed="64"/>
      </right>
      <top style="medium">
        <color indexed="64"/>
      </top>
      <bottom/>
      <diagonal/>
    </border>
    <border>
      <left/>
      <right style="thin">
        <color indexed="64"/>
      </right>
      <top style="medium">
        <color indexed="64"/>
      </top>
      <bottom/>
      <diagonal/>
    </border>
    <border>
      <left/>
      <right style="medium">
        <color indexed="64"/>
      </right>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theme="0"/>
      </left>
      <right/>
      <top style="medium">
        <color indexed="64"/>
      </top>
      <bottom style="medium">
        <color indexed="64"/>
      </bottom>
      <diagonal/>
    </border>
    <border>
      <left/>
      <right style="medium">
        <color indexed="64"/>
      </right>
      <top style="thin">
        <color theme="0"/>
      </top>
      <bottom/>
      <diagonal/>
    </border>
    <border>
      <left style="medium">
        <color indexed="64"/>
      </left>
      <right/>
      <top style="medium">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thin">
        <color theme="0"/>
      </left>
      <right/>
      <top style="medium">
        <color indexed="64"/>
      </top>
      <bottom/>
      <diagonal/>
    </border>
    <border>
      <left/>
      <right style="thin">
        <color theme="0"/>
      </right>
      <top style="medium">
        <color indexed="64"/>
      </top>
      <bottom/>
      <diagonal/>
    </border>
    <border>
      <left/>
      <right/>
      <top style="thin">
        <color auto="1"/>
      </top>
      <bottom/>
      <diagonal/>
    </border>
    <border>
      <left style="thin">
        <color indexed="64"/>
      </left>
      <right/>
      <top style="medium">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indexed="64"/>
      </right>
      <top/>
      <bottom style="thin">
        <color indexed="64"/>
      </bottom>
      <diagonal/>
    </border>
    <border>
      <left style="thin">
        <color indexed="64"/>
      </left>
      <right/>
      <top/>
      <bottom style="medium">
        <color indexed="64"/>
      </bottom>
      <diagonal/>
    </border>
    <border>
      <left/>
      <right/>
      <top style="thin">
        <color theme="0"/>
      </top>
      <bottom style="medium">
        <color indexed="64"/>
      </bottom>
      <diagonal/>
    </border>
    <border>
      <left style="medium">
        <color indexed="64"/>
      </left>
      <right style="mediumDashed">
        <color indexed="64"/>
      </right>
      <top style="medium">
        <color indexed="64"/>
      </top>
      <bottom style="medium">
        <color indexed="64"/>
      </bottom>
      <diagonal/>
    </border>
    <border>
      <left style="medium">
        <color indexed="64"/>
      </left>
      <right style="mediumDashed">
        <color indexed="64"/>
      </right>
      <top style="medium">
        <color indexed="64"/>
      </top>
      <bottom/>
      <diagonal/>
    </border>
    <border>
      <left style="medium">
        <color indexed="64"/>
      </left>
      <right style="mediumDashed">
        <color indexed="64"/>
      </right>
      <top/>
      <bottom/>
      <diagonal/>
    </border>
    <border>
      <left style="medium">
        <color indexed="64"/>
      </left>
      <right style="mediumDashed">
        <color indexed="64"/>
      </right>
      <top style="thin">
        <color indexed="64"/>
      </top>
      <bottom style="medium">
        <color indexed="64"/>
      </bottom>
      <diagonal/>
    </border>
    <border>
      <left/>
      <right/>
      <top style="thin">
        <color indexed="64"/>
      </top>
      <bottom style="medium">
        <color indexed="64"/>
      </bottom>
      <diagonal/>
    </border>
    <border>
      <left style="medium">
        <color indexed="64"/>
      </left>
      <right style="medium">
        <color indexed="64"/>
      </right>
      <top style="hair">
        <color indexed="64"/>
      </top>
      <bottom/>
      <diagonal/>
    </border>
    <border>
      <left/>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medium">
        <color indexed="64"/>
      </bottom>
      <diagonal/>
    </border>
    <border>
      <left style="thin">
        <color indexed="64"/>
      </left>
      <right/>
      <top style="thin">
        <color indexed="64"/>
      </top>
      <bottom style="thin">
        <color indexed="64"/>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3" fillId="14" borderId="0" applyNumberFormat="0" applyBorder="0" applyAlignment="0" applyProtection="0"/>
  </cellStyleXfs>
  <cellXfs count="737">
    <xf numFmtId="0" fontId="0" fillId="0" borderId="0" xfId="0"/>
    <xf numFmtId="0" fontId="2" fillId="0" borderId="0" xfId="0" applyFont="1"/>
    <xf numFmtId="164" fontId="2" fillId="0" borderId="0" xfId="1" applyNumberFormat="1" applyFont="1"/>
    <xf numFmtId="164" fontId="0" fillId="0" borderId="1" xfId="1" applyNumberFormat="1" applyFont="1" applyBorder="1"/>
    <xf numFmtId="164" fontId="7" fillId="0" borderId="0" xfId="1" applyNumberFormat="1" applyFont="1" applyBorder="1"/>
    <xf numFmtId="164" fontId="0" fillId="0" borderId="0" xfId="0" applyNumberFormat="1"/>
    <xf numFmtId="43" fontId="0" fillId="0" borderId="0" xfId="1" applyFont="1"/>
    <xf numFmtId="0" fontId="0" fillId="2" borderId="0" xfId="0" applyFill="1"/>
    <xf numFmtId="0" fontId="2" fillId="2" borderId="0" xfId="0" applyFont="1" applyFill="1" applyAlignment="1">
      <alignment wrapText="1"/>
    </xf>
    <xf numFmtId="164" fontId="0" fillId="0" borderId="0" xfId="1" applyNumberFormat="1" applyFont="1" applyBorder="1"/>
    <xf numFmtId="164" fontId="0" fillId="0" borderId="3" xfId="1" applyNumberFormat="1" applyFont="1" applyBorder="1"/>
    <xf numFmtId="0" fontId="0" fillId="0" borderId="14" xfId="0" applyBorder="1"/>
    <xf numFmtId="0" fontId="0" fillId="2" borderId="14" xfId="0" applyFill="1" applyBorder="1"/>
    <xf numFmtId="0" fontId="8" fillId="2" borderId="14" xfId="0" applyFont="1" applyFill="1" applyBorder="1"/>
    <xf numFmtId="0" fontId="8" fillId="2" borderId="18" xfId="0" applyFont="1" applyFill="1" applyBorder="1"/>
    <xf numFmtId="0" fontId="0" fillId="0" borderId="18" xfId="0" applyBorder="1"/>
    <xf numFmtId="0" fontId="9" fillId="2" borderId="0" xfId="0" applyFont="1" applyFill="1" applyAlignment="1">
      <alignment horizontal="center" vertical="center" textRotation="90" wrapText="1" readingOrder="1"/>
    </xf>
    <xf numFmtId="0" fontId="6" fillId="2" borderId="11" xfId="0" applyFont="1" applyFill="1" applyBorder="1"/>
    <xf numFmtId="0" fontId="5" fillId="2" borderId="0" xfId="0" applyFont="1" applyFill="1"/>
    <xf numFmtId="0" fontId="0" fillId="0" borderId="0" xfId="0" applyAlignment="1">
      <alignment vertical="center"/>
    </xf>
    <xf numFmtId="167" fontId="5" fillId="0" borderId="1" xfId="3" applyNumberFormat="1" applyFont="1" applyBorder="1"/>
    <xf numFmtId="167" fontId="5" fillId="0" borderId="16" xfId="3" applyNumberFormat="1" applyFont="1" applyBorder="1"/>
    <xf numFmtId="0" fontId="0" fillId="0" borderId="21" xfId="0" applyBorder="1"/>
    <xf numFmtId="0" fontId="0" fillId="0" borderId="22" xfId="0" applyBorder="1"/>
    <xf numFmtId="0" fontId="4" fillId="2" borderId="7" xfId="0" applyFont="1" applyFill="1" applyBorder="1"/>
    <xf numFmtId="0" fontId="0" fillId="0" borderId="7" xfId="0" applyBorder="1"/>
    <xf numFmtId="44" fontId="0" fillId="0" borderId="1" xfId="2" applyFont="1" applyBorder="1"/>
    <xf numFmtId="44" fontId="0" fillId="0" borderId="16" xfId="2" applyFont="1" applyBorder="1"/>
    <xf numFmtId="0" fontId="2" fillId="2" borderId="25" xfId="0" applyFont="1" applyFill="1" applyBorder="1"/>
    <xf numFmtId="0" fontId="2" fillId="0" borderId="29" xfId="0" applyFont="1" applyBorder="1"/>
    <xf numFmtId="0" fontId="4" fillId="2" borderId="31" xfId="0" applyFont="1" applyFill="1" applyBorder="1"/>
    <xf numFmtId="0" fontId="8" fillId="2" borderId="3" xfId="0" applyFont="1" applyFill="1" applyBorder="1"/>
    <xf numFmtId="0" fontId="5" fillId="0" borderId="35" xfId="0" applyFont="1" applyBorder="1"/>
    <xf numFmtId="0" fontId="4" fillId="2" borderId="23" xfId="0" applyFont="1" applyFill="1" applyBorder="1"/>
    <xf numFmtId="164" fontId="0" fillId="0" borderId="43" xfId="1" applyNumberFormat="1" applyFont="1" applyBorder="1"/>
    <xf numFmtId="164" fontId="0" fillId="0" borderId="44" xfId="1" applyNumberFormat="1" applyFont="1" applyBorder="1"/>
    <xf numFmtId="0" fontId="5" fillId="0" borderId="3" xfId="0" applyFont="1" applyBorder="1"/>
    <xf numFmtId="0" fontId="5" fillId="2" borderId="3" xfId="0" applyFont="1" applyFill="1" applyBorder="1"/>
    <xf numFmtId="0" fontId="0" fillId="2" borderId="7" xfId="0" applyFill="1" applyBorder="1" applyAlignment="1">
      <alignment horizontal="center" vertical="center" textRotation="90" wrapText="1" readingOrder="1"/>
    </xf>
    <xf numFmtId="0" fontId="2" fillId="2" borderId="7" xfId="0" applyFont="1" applyFill="1" applyBorder="1" applyAlignment="1">
      <alignment wrapText="1"/>
    </xf>
    <xf numFmtId="165" fontId="0" fillId="0" borderId="0" xfId="0" applyNumberFormat="1"/>
    <xf numFmtId="165" fontId="0" fillId="0" borderId="45" xfId="0" applyNumberFormat="1" applyBorder="1" applyAlignment="1">
      <alignment horizontal="center"/>
    </xf>
    <xf numFmtId="44" fontId="2" fillId="0" borderId="32" xfId="0" applyNumberFormat="1" applyFont="1" applyBorder="1"/>
    <xf numFmtId="44" fontId="2" fillId="0" borderId="32" xfId="2" applyFont="1" applyBorder="1"/>
    <xf numFmtId="165" fontId="0" fillId="0" borderId="41" xfId="0" applyNumberFormat="1" applyBorder="1" applyAlignment="1">
      <alignment horizontal="center"/>
    </xf>
    <xf numFmtId="44" fontId="0" fillId="0" borderId="34" xfId="0" applyNumberFormat="1" applyBorder="1"/>
    <xf numFmtId="44" fontId="0" fillId="0" borderId="3" xfId="0" applyNumberFormat="1" applyBorder="1"/>
    <xf numFmtId="44" fontId="0" fillId="0" borderId="35" xfId="0" applyNumberFormat="1" applyBorder="1"/>
    <xf numFmtId="44" fontId="2" fillId="0" borderId="42" xfId="2" applyFont="1" applyBorder="1"/>
    <xf numFmtId="0" fontId="2" fillId="0" borderId="37" xfId="0" applyFont="1" applyBorder="1"/>
    <xf numFmtId="0" fontId="2" fillId="0" borderId="36" xfId="0" applyFont="1" applyBorder="1"/>
    <xf numFmtId="0" fontId="2" fillId="0" borderId="28" xfId="0" applyFont="1" applyBorder="1"/>
    <xf numFmtId="0" fontId="2" fillId="0" borderId="5" xfId="0" applyFont="1" applyBorder="1"/>
    <xf numFmtId="44" fontId="2" fillId="0" borderId="42" xfId="0" applyNumberFormat="1" applyFont="1" applyBorder="1"/>
    <xf numFmtId="165" fontId="0" fillId="0" borderId="46" xfId="0" applyNumberFormat="1" applyBorder="1" applyAlignment="1">
      <alignment horizontal="center"/>
    </xf>
    <xf numFmtId="44" fontId="0" fillId="0" borderId="9" xfId="0" applyNumberFormat="1" applyBorder="1"/>
    <xf numFmtId="44" fontId="0" fillId="0" borderId="35" xfId="2" applyFont="1" applyBorder="1"/>
    <xf numFmtId="0" fontId="2" fillId="0" borderId="2" xfId="0" applyFont="1" applyBorder="1"/>
    <xf numFmtId="0" fontId="2" fillId="0" borderId="10" xfId="0" applyFont="1" applyBorder="1"/>
    <xf numFmtId="1" fontId="0" fillId="0" borderId="0" xfId="0" applyNumberFormat="1"/>
    <xf numFmtId="164" fontId="0" fillId="0" borderId="34" xfId="1" applyNumberFormat="1" applyFont="1" applyBorder="1"/>
    <xf numFmtId="164" fontId="0" fillId="0" borderId="35" xfId="1" applyNumberFormat="1" applyFont="1" applyBorder="1"/>
    <xf numFmtId="164" fontId="2" fillId="0" borderId="42" xfId="1" applyNumberFormat="1" applyFont="1" applyBorder="1"/>
    <xf numFmtId="0" fontId="2" fillId="0" borderId="1" xfId="0" applyFont="1" applyBorder="1"/>
    <xf numFmtId="0" fontId="2" fillId="0" borderId="12" xfId="0" applyFont="1" applyBorder="1"/>
    <xf numFmtId="44" fontId="2" fillId="0" borderId="0" xfId="2" applyFont="1" applyBorder="1"/>
    <xf numFmtId="0" fontId="2" fillId="0" borderId="19" xfId="0" applyFont="1" applyBorder="1"/>
    <xf numFmtId="0" fontId="0" fillId="8" borderId="0" xfId="0" applyFill="1"/>
    <xf numFmtId="164" fontId="0" fillId="0" borderId="20" xfId="1" applyNumberFormat="1" applyFont="1" applyBorder="1"/>
    <xf numFmtId="164" fontId="2" fillId="0" borderId="25" xfId="1" applyNumberFormat="1" applyFont="1" applyBorder="1"/>
    <xf numFmtId="164" fontId="2" fillId="0" borderId="41" xfId="1" applyNumberFormat="1" applyFont="1" applyBorder="1"/>
    <xf numFmtId="0" fontId="0" fillId="2" borderId="50" xfId="0" applyFill="1" applyBorder="1"/>
    <xf numFmtId="0" fontId="5" fillId="2" borderId="51" xfId="0" applyFont="1" applyFill="1" applyBorder="1"/>
    <xf numFmtId="0" fontId="0" fillId="0" borderId="0" xfId="0" applyAlignment="1">
      <alignment horizontal="center"/>
    </xf>
    <xf numFmtId="164" fontId="2" fillId="0" borderId="15" xfId="1" applyNumberFormat="1" applyFont="1" applyBorder="1"/>
    <xf numFmtId="164" fontId="0" fillId="0" borderId="12" xfId="1" applyNumberFormat="1" applyFont="1" applyBorder="1"/>
    <xf numFmtId="0" fontId="13" fillId="0" borderId="0" xfId="0" applyFont="1" applyAlignment="1">
      <alignment horizontal="center"/>
    </xf>
    <xf numFmtId="164" fontId="2" fillId="0" borderId="17" xfId="1" applyNumberFormat="1" applyFont="1" applyBorder="1"/>
    <xf numFmtId="0" fontId="0" fillId="0" borderId="0" xfId="0" applyAlignment="1">
      <alignment horizontal="center" vertical="center"/>
    </xf>
    <xf numFmtId="0" fontId="13" fillId="0" borderId="0" xfId="0" applyFont="1" applyAlignment="1">
      <alignment horizontal="center" vertical="center"/>
    </xf>
    <xf numFmtId="0" fontId="13" fillId="0" borderId="0" xfId="0" applyFont="1"/>
    <xf numFmtId="0" fontId="5" fillId="0" borderId="14" xfId="0" applyFont="1" applyBorder="1"/>
    <xf numFmtId="0" fontId="5" fillId="2" borderId="14" xfId="0" applyFont="1" applyFill="1" applyBorder="1"/>
    <xf numFmtId="0" fontId="5" fillId="0" borderId="18" xfId="0" applyFont="1" applyBorder="1"/>
    <xf numFmtId="168" fontId="0" fillId="0" borderId="54" xfId="3" applyNumberFormat="1" applyFont="1" applyBorder="1"/>
    <xf numFmtId="0" fontId="16" fillId="0" borderId="8" xfId="0" applyFont="1" applyBorder="1" applyAlignment="1">
      <alignment vertical="center"/>
    </xf>
    <xf numFmtId="0" fontId="16" fillId="0" borderId="30" xfId="0" applyFont="1" applyBorder="1" applyAlignment="1">
      <alignment vertical="center"/>
    </xf>
    <xf numFmtId="0" fontId="19" fillId="0" borderId="0" xfId="0" applyFont="1"/>
    <xf numFmtId="0" fontId="18" fillId="0" borderId="0" xfId="0" applyFont="1"/>
    <xf numFmtId="0" fontId="17" fillId="0" borderId="0" xfId="0" applyFont="1"/>
    <xf numFmtId="0" fontId="20" fillId="0" borderId="0" xfId="0" applyFont="1"/>
    <xf numFmtId="0" fontId="17" fillId="0" borderId="8" xfId="0" applyFont="1" applyBorder="1" applyAlignment="1">
      <alignment vertical="center"/>
    </xf>
    <xf numFmtId="0" fontId="17" fillId="0" borderId="30" xfId="0" applyFont="1" applyBorder="1" applyAlignment="1">
      <alignment vertical="center"/>
    </xf>
    <xf numFmtId="0" fontId="17" fillId="0" borderId="47" xfId="0" applyFont="1" applyBorder="1" applyAlignment="1">
      <alignment vertical="center"/>
    </xf>
    <xf numFmtId="0" fontId="0" fillId="0" borderId="3" xfId="0" applyBorder="1"/>
    <xf numFmtId="164" fontId="0" fillId="0" borderId="1" xfId="1" applyNumberFormat="1" applyFont="1" applyFill="1" applyBorder="1"/>
    <xf numFmtId="164" fontId="0" fillId="0" borderId="1" xfId="1" applyNumberFormat="1" applyFont="1" applyBorder="1" applyProtection="1"/>
    <xf numFmtId="0" fontId="0" fillId="0" borderId="34" xfId="0" applyBorder="1"/>
    <xf numFmtId="0" fontId="5" fillId="0" borderId="0" xfId="0" applyFont="1"/>
    <xf numFmtId="169" fontId="5" fillId="0" borderId="0" xfId="4" applyNumberFormat="1" applyFont="1" applyFill="1" applyBorder="1" applyAlignment="1">
      <alignment horizontal="center"/>
    </xf>
    <xf numFmtId="1" fontId="0" fillId="0" borderId="0" xfId="0" applyNumberFormat="1" applyAlignment="1">
      <alignment horizontal="center" vertical="center"/>
    </xf>
    <xf numFmtId="170" fontId="5" fillId="0" borderId="0" xfId="4" applyNumberFormat="1" applyFont="1" applyFill="1" applyBorder="1" applyAlignment="1">
      <alignment horizontal="center"/>
    </xf>
    <xf numFmtId="44" fontId="0" fillId="0" borderId="1" xfId="2" applyFont="1" applyFill="1" applyBorder="1"/>
    <xf numFmtId="43" fontId="5" fillId="0" borderId="0" xfId="4" applyNumberFormat="1" applyFont="1" applyFill="1" applyBorder="1" applyAlignment="1">
      <alignment horizontal="center"/>
    </xf>
    <xf numFmtId="171" fontId="5" fillId="0" borderId="16" xfId="4" applyNumberFormat="1" applyFont="1" applyFill="1" applyBorder="1" applyAlignment="1">
      <alignment horizontal="center"/>
    </xf>
    <xf numFmtId="168" fontId="5" fillId="0" borderId="12" xfId="4" applyNumberFormat="1" applyFont="1" applyFill="1" applyBorder="1" applyAlignment="1">
      <alignment horizontal="center"/>
    </xf>
    <xf numFmtId="168" fontId="5" fillId="0" borderId="16" xfId="4" applyNumberFormat="1" applyFont="1" applyFill="1" applyBorder="1" applyAlignment="1">
      <alignment horizontal="center"/>
    </xf>
    <xf numFmtId="0" fontId="25" fillId="0" borderId="0" xfId="0" applyFont="1"/>
    <xf numFmtId="168" fontId="26" fillId="0" borderId="26" xfId="4" applyNumberFormat="1" applyFont="1" applyFill="1" applyBorder="1" applyAlignment="1">
      <alignment horizontal="center"/>
    </xf>
    <xf numFmtId="9" fontId="26" fillId="0" borderId="26" xfId="4" applyNumberFormat="1" applyFont="1" applyFill="1" applyBorder="1" applyAlignment="1">
      <alignment horizontal="center"/>
    </xf>
    <xf numFmtId="9" fontId="25" fillId="0" borderId="26" xfId="4" applyNumberFormat="1" applyFont="1" applyFill="1" applyBorder="1" applyAlignment="1">
      <alignment horizontal="center"/>
    </xf>
    <xf numFmtId="171" fontId="5" fillId="0" borderId="12" xfId="4" applyNumberFormat="1" applyFont="1" applyFill="1" applyBorder="1" applyAlignment="1">
      <alignment horizontal="center"/>
    </xf>
    <xf numFmtId="9" fontId="5" fillId="0" borderId="0" xfId="4" applyNumberFormat="1" applyFont="1" applyFill="1" applyBorder="1" applyAlignment="1">
      <alignment horizontal="center"/>
    </xf>
    <xf numFmtId="44" fontId="5" fillId="0" borderId="0" xfId="4" applyNumberFormat="1" applyFont="1" applyFill="1" applyBorder="1" applyAlignment="1"/>
    <xf numFmtId="44" fontId="5" fillId="0" borderId="0" xfId="4" applyNumberFormat="1" applyFont="1" applyFill="1" applyBorder="1" applyAlignment="1">
      <alignment horizontal="center"/>
    </xf>
    <xf numFmtId="44" fontId="5" fillId="0" borderId="0" xfId="4" applyNumberFormat="1" applyFont="1" applyFill="1" applyBorder="1" applyAlignment="1">
      <alignment horizontal="right"/>
    </xf>
    <xf numFmtId="172" fontId="5" fillId="0" borderId="0" xfId="4" applyNumberFormat="1" applyFont="1" applyFill="1" applyBorder="1" applyAlignment="1">
      <alignment horizontal="center"/>
    </xf>
    <xf numFmtId="172" fontId="5" fillId="0" borderId="0" xfId="4" applyNumberFormat="1" applyFont="1" applyFill="1" applyBorder="1" applyAlignment="1">
      <alignment horizontal="right"/>
    </xf>
    <xf numFmtId="164" fontId="4" fillId="2" borderId="31" xfId="0" applyNumberFormat="1" applyFont="1" applyFill="1" applyBorder="1"/>
    <xf numFmtId="9" fontId="5" fillId="0" borderId="26" xfId="4" applyNumberFormat="1" applyFont="1" applyFill="1" applyBorder="1" applyAlignment="1">
      <alignment horizontal="center"/>
    </xf>
    <xf numFmtId="0" fontId="24" fillId="16" borderId="54" xfId="0" applyFont="1" applyFill="1" applyBorder="1" applyAlignment="1">
      <alignment horizontal="center"/>
    </xf>
    <xf numFmtId="0" fontId="24" fillId="16" borderId="59" xfId="0" applyFont="1" applyFill="1" applyBorder="1" applyAlignment="1">
      <alignment horizontal="center"/>
    </xf>
    <xf numFmtId="0" fontId="24" fillId="16" borderId="60" xfId="0" applyFont="1" applyFill="1" applyBorder="1" applyAlignment="1">
      <alignment horizontal="center"/>
    </xf>
    <xf numFmtId="0" fontId="24" fillId="16" borderId="57" xfId="0" applyFont="1" applyFill="1" applyBorder="1" applyAlignment="1">
      <alignment horizontal="center"/>
    </xf>
    <xf numFmtId="0" fontId="24" fillId="16" borderId="58" xfId="0" applyFont="1" applyFill="1" applyBorder="1" applyAlignment="1">
      <alignment horizontal="center"/>
    </xf>
    <xf numFmtId="164" fontId="2" fillId="0" borderId="27" xfId="0" applyNumberFormat="1" applyFont="1" applyBorder="1"/>
    <xf numFmtId="164" fontId="0" fillId="0" borderId="64" xfId="1" applyNumberFormat="1" applyFont="1" applyBorder="1"/>
    <xf numFmtId="44" fontId="0" fillId="0" borderId="12" xfId="2" applyFont="1" applyBorder="1"/>
    <xf numFmtId="0" fontId="4" fillId="2" borderId="54" xfId="0" applyFont="1" applyFill="1" applyBorder="1"/>
    <xf numFmtId="0" fontId="0" fillId="0" borderId="30" xfId="0" applyBorder="1"/>
    <xf numFmtId="164" fontId="0" fillId="0" borderId="54" xfId="1" applyNumberFormat="1" applyFont="1" applyBorder="1"/>
    <xf numFmtId="164" fontId="2" fillId="6" borderId="27" xfId="0" applyNumberFormat="1" applyFont="1" applyFill="1" applyBorder="1"/>
    <xf numFmtId="164" fontId="0" fillId="0" borderId="19" xfId="1" applyNumberFormat="1" applyFont="1" applyBorder="1"/>
    <xf numFmtId="165" fontId="2" fillId="0" borderId="25" xfId="0" applyNumberFormat="1" applyFont="1" applyBorder="1" applyAlignment="1">
      <alignment horizontal="center"/>
    </xf>
    <xf numFmtId="0" fontId="5" fillId="0" borderId="34" xfId="0" applyFont="1" applyBorder="1"/>
    <xf numFmtId="167" fontId="5" fillId="0" borderId="19" xfId="3" applyNumberFormat="1" applyFont="1" applyBorder="1"/>
    <xf numFmtId="164" fontId="0" fillId="0" borderId="26" xfId="0" applyNumberFormat="1" applyBorder="1"/>
    <xf numFmtId="0" fontId="6" fillId="2" borderId="18" xfId="0" applyFont="1" applyFill="1" applyBorder="1"/>
    <xf numFmtId="0" fontId="6" fillId="2" borderId="35" xfId="0" applyFont="1" applyFill="1" applyBorder="1"/>
    <xf numFmtId="0" fontId="0" fillId="0" borderId="49" xfId="0" applyBorder="1"/>
    <xf numFmtId="44" fontId="0" fillId="0" borderId="64" xfId="0" applyNumberFormat="1" applyBorder="1"/>
    <xf numFmtId="44" fontId="2" fillId="0" borderId="25" xfId="2" applyFont="1" applyBorder="1"/>
    <xf numFmtId="44" fontId="2" fillId="0" borderId="26" xfId="2" applyFont="1" applyBorder="1"/>
    <xf numFmtId="173" fontId="0" fillId="0" borderId="1" xfId="2" applyNumberFormat="1" applyFont="1" applyBorder="1"/>
    <xf numFmtId="165" fontId="0" fillId="0" borderId="25" xfId="0" applyNumberFormat="1" applyBorder="1" applyAlignment="1">
      <alignment horizontal="center"/>
    </xf>
    <xf numFmtId="165" fontId="25" fillId="2" borderId="26" xfId="0" applyNumberFormat="1" applyFont="1" applyFill="1" applyBorder="1" applyAlignment="1">
      <alignment horizontal="center"/>
    </xf>
    <xf numFmtId="165" fontId="2" fillId="0" borderId="26" xfId="0" applyNumberFormat="1" applyFont="1" applyBorder="1" applyAlignment="1">
      <alignment horizontal="center"/>
    </xf>
    <xf numFmtId="0" fontId="2" fillId="18" borderId="2" xfId="0" applyFont="1" applyFill="1" applyBorder="1"/>
    <xf numFmtId="0" fontId="2" fillId="19" borderId="37" xfId="0" applyFont="1" applyFill="1" applyBorder="1"/>
    <xf numFmtId="0" fontId="2" fillId="20" borderId="37" xfId="0" applyFont="1" applyFill="1" applyBorder="1"/>
    <xf numFmtId="0" fontId="0" fillId="13" borderId="0" xfId="0" applyFill="1" applyAlignment="1" applyProtection="1">
      <alignment horizontal="center"/>
      <protection locked="0"/>
    </xf>
    <xf numFmtId="0" fontId="2" fillId="2" borderId="52" xfId="0" applyFont="1" applyFill="1" applyBorder="1"/>
    <xf numFmtId="164" fontId="0" fillId="21" borderId="55" xfId="1" applyNumberFormat="1" applyFont="1" applyFill="1" applyBorder="1"/>
    <xf numFmtId="164" fontId="0" fillId="21" borderId="1" xfId="1" applyNumberFormat="1" applyFont="1" applyFill="1" applyBorder="1"/>
    <xf numFmtId="164" fontId="7" fillId="0" borderId="30" xfId="1" applyNumberFormat="1" applyFont="1" applyBorder="1"/>
    <xf numFmtId="0" fontId="6" fillId="2" borderId="49" xfId="0" applyFont="1" applyFill="1" applyBorder="1"/>
    <xf numFmtId="0" fontId="0" fillId="2" borderId="3" xfId="0" applyFill="1" applyBorder="1"/>
    <xf numFmtId="0" fontId="14" fillId="21" borderId="64" xfId="0" applyFont="1" applyFill="1" applyBorder="1"/>
    <xf numFmtId="0" fontId="2" fillId="0" borderId="41" xfId="0" applyFont="1" applyBorder="1"/>
    <xf numFmtId="0" fontId="6" fillId="2" borderId="49" xfId="0" applyFont="1" applyFill="1" applyBorder="1" applyAlignment="1">
      <alignment horizontal="center"/>
    </xf>
    <xf numFmtId="0" fontId="6" fillId="2" borderId="9" xfId="0" applyFont="1" applyFill="1" applyBorder="1"/>
    <xf numFmtId="0" fontId="15" fillId="21" borderId="64" xfId="0" applyFont="1" applyFill="1" applyBorder="1"/>
    <xf numFmtId="164" fontId="2" fillId="23" borderId="27" xfId="0" applyNumberFormat="1" applyFont="1" applyFill="1" applyBorder="1"/>
    <xf numFmtId="44" fontId="29" fillId="0" borderId="0" xfId="2" applyFont="1" applyBorder="1"/>
    <xf numFmtId="9" fontId="0" fillId="17" borderId="16" xfId="3" applyFont="1" applyFill="1" applyBorder="1"/>
    <xf numFmtId="44" fontId="29" fillId="0" borderId="0" xfId="2" applyFont="1" applyFill="1" applyBorder="1"/>
    <xf numFmtId="44" fontId="2" fillId="0" borderId="0" xfId="2" applyFont="1" applyFill="1" applyBorder="1"/>
    <xf numFmtId="164" fontId="0" fillId="17" borderId="1" xfId="1" applyNumberFormat="1" applyFont="1" applyFill="1" applyBorder="1"/>
    <xf numFmtId="164" fontId="30" fillId="0" borderId="54" xfId="1" applyNumberFormat="1" applyFont="1" applyBorder="1"/>
    <xf numFmtId="0" fontId="7" fillId="0" borderId="0" xfId="0" applyFont="1"/>
    <xf numFmtId="44" fontId="31" fillId="0" borderId="0" xfId="2" applyFont="1" applyBorder="1"/>
    <xf numFmtId="9" fontId="0" fillId="21" borderId="12" xfId="3" applyFont="1" applyFill="1" applyBorder="1"/>
    <xf numFmtId="9" fontId="0" fillId="21" borderId="1" xfId="3" applyFont="1" applyFill="1" applyBorder="1"/>
    <xf numFmtId="9" fontId="0" fillId="21" borderId="16" xfId="3" applyFont="1" applyFill="1" applyBorder="1"/>
    <xf numFmtId="9" fontId="0" fillId="17" borderId="12" xfId="3" applyFont="1" applyFill="1" applyBorder="1"/>
    <xf numFmtId="9" fontId="0" fillId="17" borderId="1" xfId="3" applyFont="1" applyFill="1" applyBorder="1"/>
    <xf numFmtId="9" fontId="0" fillId="17" borderId="55" xfId="3" applyFont="1" applyFill="1" applyBorder="1"/>
    <xf numFmtId="41" fontId="0" fillId="0" borderId="0" xfId="0" applyNumberFormat="1"/>
    <xf numFmtId="41" fontId="0" fillId="8" borderId="0" xfId="0" applyNumberFormat="1" applyFill="1"/>
    <xf numFmtId="41" fontId="0" fillId="8" borderId="7" xfId="0" applyNumberFormat="1" applyFill="1" applyBorder="1"/>
    <xf numFmtId="0" fontId="2" fillId="0" borderId="16" xfId="0" applyFont="1" applyBorder="1"/>
    <xf numFmtId="9" fontId="0" fillId="21" borderId="55" xfId="3" applyFont="1" applyFill="1" applyBorder="1"/>
    <xf numFmtId="0" fontId="2" fillId="17" borderId="55" xfId="0" applyFont="1" applyFill="1" applyBorder="1"/>
    <xf numFmtId="41" fontId="0" fillId="0" borderId="7" xfId="0" applyNumberFormat="1" applyBorder="1"/>
    <xf numFmtId="0" fontId="2" fillId="0" borderId="11" xfId="0" applyFont="1" applyBorder="1" applyAlignment="1">
      <alignment horizontal="center"/>
    </xf>
    <xf numFmtId="165" fontId="2" fillId="0" borderId="12" xfId="0" applyNumberFormat="1" applyFont="1" applyBorder="1" applyAlignment="1">
      <alignment horizontal="center"/>
    </xf>
    <xf numFmtId="0" fontId="2" fillId="0" borderId="13" xfId="0" applyFont="1" applyBorder="1" applyAlignment="1">
      <alignment horizontal="center"/>
    </xf>
    <xf numFmtId="0" fontId="14" fillId="0" borderId="14" xfId="0" applyFont="1" applyBorder="1"/>
    <xf numFmtId="0" fontId="2" fillId="0" borderId="18" xfId="0" applyFont="1" applyBorder="1"/>
    <xf numFmtId="164" fontId="2" fillId="0" borderId="16" xfId="1" applyNumberFormat="1" applyFont="1" applyBorder="1"/>
    <xf numFmtId="164" fontId="2" fillId="0" borderId="16" xfId="1" applyNumberFormat="1" applyFont="1" applyBorder="1" applyProtection="1"/>
    <xf numFmtId="0" fontId="7" fillId="0" borderId="0" xfId="0" applyFont="1" applyAlignment="1">
      <alignment horizontal="center"/>
    </xf>
    <xf numFmtId="165" fontId="2" fillId="21" borderId="12" xfId="0" applyNumberFormat="1" applyFont="1" applyFill="1" applyBorder="1" applyAlignment="1">
      <alignment horizontal="center"/>
    </xf>
    <xf numFmtId="0" fontId="30" fillId="0" borderId="0" xfId="0" applyFont="1"/>
    <xf numFmtId="0" fontId="32" fillId="0" borderId="0" xfId="0" applyFont="1" applyAlignment="1">
      <alignment horizontal="center"/>
    </xf>
    <xf numFmtId="0" fontId="32" fillId="0" borderId="0" xfId="0" applyFont="1"/>
    <xf numFmtId="164" fontId="0" fillId="0" borderId="14" xfId="1" applyNumberFormat="1" applyFont="1" applyBorder="1"/>
    <xf numFmtId="164" fontId="2" fillId="0" borderId="18" xfId="1" applyNumberFormat="1" applyFont="1" applyBorder="1"/>
    <xf numFmtId="0" fontId="0" fillId="0" borderId="11" xfId="0" applyBorder="1" applyAlignment="1">
      <alignment horizontal="center"/>
    </xf>
    <xf numFmtId="164" fontId="2" fillId="10" borderId="17" xfId="1" applyNumberFormat="1" applyFont="1" applyFill="1" applyBorder="1"/>
    <xf numFmtId="164" fontId="0" fillId="21" borderId="19" xfId="1" applyNumberFormat="1" applyFont="1" applyFill="1" applyBorder="1"/>
    <xf numFmtId="164" fontId="0" fillId="21" borderId="26" xfId="0" applyNumberFormat="1" applyFill="1" applyBorder="1"/>
    <xf numFmtId="0" fontId="5" fillId="19" borderId="5" xfId="0" applyFont="1" applyFill="1" applyBorder="1"/>
    <xf numFmtId="0" fontId="5" fillId="19" borderId="30" xfId="0" applyFont="1" applyFill="1" applyBorder="1"/>
    <xf numFmtId="2" fontId="5" fillId="2" borderId="31" xfId="0" applyNumberFormat="1" applyFont="1" applyFill="1" applyBorder="1"/>
    <xf numFmtId="2" fontId="5" fillId="0" borderId="44" xfId="1" applyNumberFormat="1" applyFont="1" applyBorder="1"/>
    <xf numFmtId="2" fontId="25" fillId="2" borderId="31" xfId="0" applyNumberFormat="1" applyFont="1" applyFill="1" applyBorder="1"/>
    <xf numFmtId="2" fontId="25" fillId="0" borderId="44" xfId="1" applyNumberFormat="1" applyFont="1" applyBorder="1"/>
    <xf numFmtId="174" fontId="5" fillId="0" borderId="0" xfId="4" applyNumberFormat="1" applyFont="1" applyFill="1" applyBorder="1" applyAlignment="1">
      <alignment horizontal="right"/>
    </xf>
    <xf numFmtId="0" fontId="5" fillId="0" borderId="54" xfId="0" applyFont="1" applyBorder="1" applyAlignment="1">
      <alignment wrapText="1"/>
    </xf>
    <xf numFmtId="0" fontId="5" fillId="0" borderId="0" xfId="0" applyFont="1" applyAlignment="1">
      <alignment wrapText="1"/>
    </xf>
    <xf numFmtId="169" fontId="0" fillId="0" borderId="0" xfId="0" applyNumberFormat="1"/>
    <xf numFmtId="171" fontId="5" fillId="17" borderId="16" xfId="4" applyNumberFormat="1" applyFont="1" applyFill="1" applyBorder="1" applyAlignment="1">
      <alignment horizontal="center"/>
    </xf>
    <xf numFmtId="168" fontId="5" fillId="17" borderId="12" xfId="4" applyNumberFormat="1" applyFont="1" applyFill="1" applyBorder="1" applyAlignment="1">
      <alignment horizontal="center"/>
    </xf>
    <xf numFmtId="168" fontId="5" fillId="17" borderId="16" xfId="4" applyNumberFormat="1" applyFont="1" applyFill="1" applyBorder="1" applyAlignment="1">
      <alignment horizontal="center"/>
    </xf>
    <xf numFmtId="168" fontId="26" fillId="17" borderId="26" xfId="4" applyNumberFormat="1" applyFont="1" applyFill="1" applyBorder="1" applyAlignment="1">
      <alignment horizontal="center"/>
    </xf>
    <xf numFmtId="9" fontId="26" fillId="17" borderId="26" xfId="4" applyNumberFormat="1" applyFont="1" applyFill="1" applyBorder="1" applyAlignment="1">
      <alignment horizontal="center"/>
    </xf>
    <xf numFmtId="9" fontId="25" fillId="17" borderId="26" xfId="4" applyNumberFormat="1" applyFont="1" applyFill="1" applyBorder="1" applyAlignment="1">
      <alignment horizontal="center"/>
    </xf>
    <xf numFmtId="171" fontId="5" fillId="17" borderId="12" xfId="4" applyNumberFormat="1" applyFont="1" applyFill="1" applyBorder="1" applyAlignment="1">
      <alignment horizontal="center"/>
    </xf>
    <xf numFmtId="9" fontId="5" fillId="17" borderId="0" xfId="4" applyNumberFormat="1" applyFont="1" applyFill="1" applyBorder="1" applyAlignment="1">
      <alignment horizontal="center"/>
    </xf>
    <xf numFmtId="44" fontId="5" fillId="21" borderId="0" xfId="4" applyNumberFormat="1" applyFont="1" applyFill="1" applyBorder="1" applyAlignment="1"/>
    <xf numFmtId="44" fontId="5" fillId="21" borderId="0" xfId="4" applyNumberFormat="1" applyFont="1" applyFill="1" applyBorder="1" applyAlignment="1">
      <alignment horizontal="center"/>
    </xf>
    <xf numFmtId="44" fontId="5" fillId="21" borderId="0" xfId="4" applyNumberFormat="1" applyFont="1" applyFill="1" applyBorder="1" applyAlignment="1">
      <alignment horizontal="right"/>
    </xf>
    <xf numFmtId="172" fontId="5" fillId="21" borderId="0" xfId="4" applyNumberFormat="1" applyFont="1" applyFill="1" applyBorder="1" applyAlignment="1">
      <alignment horizontal="center"/>
    </xf>
    <xf numFmtId="172" fontId="5" fillId="21" borderId="0" xfId="4" applyNumberFormat="1" applyFont="1" applyFill="1" applyBorder="1" applyAlignment="1">
      <alignment horizontal="right"/>
    </xf>
    <xf numFmtId="44" fontId="5" fillId="17" borderId="0" xfId="4" applyNumberFormat="1" applyFont="1" applyFill="1" applyBorder="1" applyAlignment="1"/>
    <xf numFmtId="44" fontId="5" fillId="17" borderId="0" xfId="4" applyNumberFormat="1" applyFont="1" applyFill="1" applyBorder="1" applyAlignment="1">
      <alignment horizontal="center"/>
    </xf>
    <xf numFmtId="44" fontId="5" fillId="17" borderId="0" xfId="4" applyNumberFormat="1" applyFont="1" applyFill="1" applyBorder="1" applyAlignment="1">
      <alignment horizontal="right"/>
    </xf>
    <xf numFmtId="172" fontId="5" fillId="17" borderId="0" xfId="4" applyNumberFormat="1" applyFont="1" applyFill="1" applyBorder="1" applyAlignment="1">
      <alignment horizontal="center"/>
    </xf>
    <xf numFmtId="172" fontId="5" fillId="17" borderId="0" xfId="4" applyNumberFormat="1" applyFont="1" applyFill="1" applyBorder="1" applyAlignment="1">
      <alignment horizontal="right"/>
    </xf>
    <xf numFmtId="9" fontId="5" fillId="17" borderId="26" xfId="4" applyNumberFormat="1" applyFont="1" applyFill="1" applyBorder="1" applyAlignment="1">
      <alignment horizontal="center"/>
    </xf>
    <xf numFmtId="164" fontId="0" fillId="2" borderId="1" xfId="1" applyNumberFormat="1" applyFont="1" applyFill="1" applyBorder="1"/>
    <xf numFmtId="164" fontId="0" fillId="0" borderId="16" xfId="0" applyNumberFormat="1" applyBorder="1"/>
    <xf numFmtId="164" fontId="0" fillId="21" borderId="16" xfId="0" applyNumberFormat="1" applyFill="1" applyBorder="1"/>
    <xf numFmtId="0" fontId="6" fillId="2" borderId="11" xfId="0" applyFont="1" applyFill="1" applyBorder="1" applyAlignment="1">
      <alignment horizontal="center"/>
    </xf>
    <xf numFmtId="0" fontId="6" fillId="2" borderId="14" xfId="0" applyFont="1" applyFill="1" applyBorder="1"/>
    <xf numFmtId="0" fontId="28" fillId="0" borderId="11" xfId="0" applyFont="1" applyBorder="1"/>
    <xf numFmtId="0" fontId="28" fillId="17" borderId="11" xfId="0" applyFont="1" applyFill="1" applyBorder="1" applyAlignment="1">
      <alignment horizontal="center"/>
    </xf>
    <xf numFmtId="0" fontId="5" fillId="0" borderId="14" xfId="0" applyFont="1" applyBorder="1" applyAlignment="1">
      <alignment horizontal="left"/>
    </xf>
    <xf numFmtId="0" fontId="6" fillId="17" borderId="11" xfId="0" applyFont="1" applyFill="1" applyBorder="1" applyAlignment="1">
      <alignment horizontal="center"/>
    </xf>
    <xf numFmtId="0" fontId="25" fillId="17" borderId="38" xfId="0" applyFont="1" applyFill="1" applyBorder="1"/>
    <xf numFmtId="0" fontId="26" fillId="0" borderId="33" xfId="0" applyFont="1" applyBorder="1"/>
    <xf numFmtId="168" fontId="26" fillId="0" borderId="32" xfId="4" applyNumberFormat="1" applyFont="1" applyFill="1" applyBorder="1" applyAlignment="1">
      <alignment horizontal="center"/>
    </xf>
    <xf numFmtId="9" fontId="26" fillId="0" borderId="32" xfId="4" applyNumberFormat="1" applyFont="1" applyFill="1" applyBorder="1" applyAlignment="1">
      <alignment horizontal="center"/>
    </xf>
    <xf numFmtId="9" fontId="25" fillId="0" borderId="32" xfId="4" applyNumberFormat="1" applyFont="1" applyFill="1" applyBorder="1" applyAlignment="1">
      <alignment horizontal="center"/>
    </xf>
    <xf numFmtId="168" fontId="26" fillId="17" borderId="32" xfId="4" applyNumberFormat="1" applyFont="1" applyFill="1" applyBorder="1" applyAlignment="1">
      <alignment horizontal="center"/>
    </xf>
    <xf numFmtId="9" fontId="26" fillId="17" borderId="32" xfId="4" applyNumberFormat="1" applyFont="1" applyFill="1" applyBorder="1" applyAlignment="1">
      <alignment horizontal="center"/>
    </xf>
    <xf numFmtId="9" fontId="25" fillId="17" borderId="32" xfId="4" applyNumberFormat="1" applyFont="1" applyFill="1" applyBorder="1" applyAlignment="1">
      <alignment horizontal="center"/>
    </xf>
    <xf numFmtId="0" fontId="5" fillId="0" borderId="11" xfId="0" applyFont="1" applyBorder="1"/>
    <xf numFmtId="0" fontId="0" fillId="2" borderId="54" xfId="0" applyFill="1" applyBorder="1" applyAlignment="1">
      <alignment horizontal="center" vertical="center" textRotation="90" wrapText="1" readingOrder="1"/>
    </xf>
    <xf numFmtId="0" fontId="2" fillId="2" borderId="54" xfId="0" applyFont="1" applyFill="1" applyBorder="1" applyAlignment="1">
      <alignment wrapText="1"/>
    </xf>
    <xf numFmtId="0" fontId="0" fillId="2" borderId="0" xfId="0" applyFill="1" applyAlignment="1">
      <alignment horizontal="center" vertical="center" textRotation="90" wrapText="1" readingOrder="1"/>
    </xf>
    <xf numFmtId="0" fontId="4" fillId="2" borderId="0" xfId="0" applyFont="1" applyFill="1"/>
    <xf numFmtId="0" fontId="0" fillId="0" borderId="67" xfId="0" applyBorder="1"/>
    <xf numFmtId="0" fontId="25" fillId="17" borderId="25" xfId="0" applyFont="1" applyFill="1" applyBorder="1"/>
    <xf numFmtId="0" fontId="26" fillId="0" borderId="25" xfId="0" applyFont="1" applyBorder="1"/>
    <xf numFmtId="0" fontId="28" fillId="0" borderId="11" xfId="0" applyFont="1" applyBorder="1" applyAlignment="1">
      <alignment horizontal="left"/>
    </xf>
    <xf numFmtId="0" fontId="15" fillId="2" borderId="14" xfId="0" applyFont="1" applyFill="1" applyBorder="1"/>
    <xf numFmtId="0" fontId="2" fillId="0" borderId="11" xfId="0" applyFont="1" applyBorder="1"/>
    <xf numFmtId="0" fontId="2" fillId="17" borderId="11" xfId="0" applyFont="1" applyFill="1" applyBorder="1" applyAlignment="1">
      <alignment horizontal="center"/>
    </xf>
    <xf numFmtId="0" fontId="6" fillId="17" borderId="11" xfId="0" applyFont="1" applyFill="1" applyBorder="1"/>
    <xf numFmtId="164" fontId="0" fillId="17" borderId="16" xfId="0" applyNumberFormat="1" applyFill="1" applyBorder="1"/>
    <xf numFmtId="0" fontId="9" fillId="0" borderId="0" xfId="0" applyFont="1"/>
    <xf numFmtId="164" fontId="2" fillId="6" borderId="17" xfId="1" applyNumberFormat="1" applyFont="1" applyFill="1" applyBorder="1"/>
    <xf numFmtId="0" fontId="33" fillId="0" borderId="0" xfId="0" applyFont="1"/>
    <xf numFmtId="41" fontId="33" fillId="0" borderId="0" xfId="0" applyNumberFormat="1" applyFont="1"/>
    <xf numFmtId="0" fontId="34" fillId="0" borderId="0" xfId="0" applyFont="1"/>
    <xf numFmtId="41" fontId="34" fillId="0" borderId="0" xfId="0" applyNumberFormat="1" applyFont="1"/>
    <xf numFmtId="0" fontId="34" fillId="0" borderId="0" xfId="0" applyFont="1" applyAlignment="1">
      <alignment horizontal="center"/>
    </xf>
    <xf numFmtId="0" fontId="33" fillId="0" borderId="0" xfId="0" applyFont="1" applyAlignment="1">
      <alignment horizontal="center" vertical="center"/>
    </xf>
    <xf numFmtId="0" fontId="2" fillId="0" borderId="56" xfId="0" applyFont="1" applyBorder="1" applyAlignment="1">
      <alignment horizontal="left" vertical="top"/>
    </xf>
    <xf numFmtId="0" fontId="2" fillId="0" borderId="0" xfId="0" applyFont="1" applyAlignment="1">
      <alignment vertical="top"/>
    </xf>
    <xf numFmtId="0" fontId="0" fillId="0" borderId="0" xfId="0" applyAlignment="1">
      <alignment vertical="top"/>
    </xf>
    <xf numFmtId="9" fontId="3" fillId="2" borderId="49" xfId="3" applyFont="1" applyFill="1" applyBorder="1" applyAlignment="1">
      <alignment wrapText="1"/>
    </xf>
    <xf numFmtId="164" fontId="5" fillId="0" borderId="19" xfId="1" applyNumberFormat="1" applyFont="1" applyBorder="1"/>
    <xf numFmtId="164" fontId="5" fillId="0" borderId="26" xfId="0" applyNumberFormat="1" applyFont="1" applyBorder="1"/>
    <xf numFmtId="0" fontId="0" fillId="0" borderId="0" xfId="0" applyAlignment="1">
      <alignment vertical="top" wrapText="1"/>
    </xf>
    <xf numFmtId="164" fontId="35" fillId="0" borderId="0" xfId="0" applyNumberFormat="1" applyFont="1"/>
    <xf numFmtId="41" fontId="35" fillId="0" borderId="0" xfId="0" applyNumberFormat="1" applyFont="1"/>
    <xf numFmtId="164" fontId="36" fillId="0" borderId="0" xfId="0" applyNumberFormat="1" applyFont="1"/>
    <xf numFmtId="0" fontId="37" fillId="0" borderId="0" xfId="0" applyFont="1"/>
    <xf numFmtId="0" fontId="35" fillId="0" borderId="0" xfId="0" applyFont="1"/>
    <xf numFmtId="0" fontId="36" fillId="0" borderId="0" xfId="0" applyFont="1"/>
    <xf numFmtId="3" fontId="35" fillId="0" borderId="0" xfId="0" applyNumberFormat="1" applyFont="1"/>
    <xf numFmtId="0" fontId="36" fillId="0" borderId="0" xfId="0" applyFont="1" applyAlignment="1">
      <alignment horizontal="center"/>
    </xf>
    <xf numFmtId="0" fontId="0" fillId="0" borderId="52" xfId="0" applyBorder="1" applyAlignment="1">
      <alignment horizontal="center"/>
    </xf>
    <xf numFmtId="164" fontId="0" fillId="13" borderId="1" xfId="1" applyNumberFormat="1" applyFont="1" applyFill="1" applyBorder="1"/>
    <xf numFmtId="0" fontId="0" fillId="17" borderId="0" xfId="0" applyFill="1" applyAlignment="1">
      <alignment horizontal="center" vertical="center"/>
    </xf>
    <xf numFmtId="41" fontId="0" fillId="13" borderId="0" xfId="0" applyNumberFormat="1" applyFill="1"/>
    <xf numFmtId="175" fontId="0" fillId="0" borderId="0" xfId="0" applyNumberFormat="1"/>
    <xf numFmtId="43" fontId="7" fillId="0" borderId="0" xfId="0" applyNumberFormat="1" applyFont="1"/>
    <xf numFmtId="43" fontId="7" fillId="0" borderId="30" xfId="0" applyNumberFormat="1" applyFont="1" applyBorder="1"/>
    <xf numFmtId="167" fontId="5" fillId="13" borderId="1" xfId="3" applyNumberFormat="1" applyFont="1" applyFill="1" applyBorder="1"/>
    <xf numFmtId="167" fontId="5" fillId="10" borderId="1" xfId="3" applyNumberFormat="1" applyFont="1" applyFill="1" applyBorder="1"/>
    <xf numFmtId="167" fontId="5" fillId="10" borderId="16" xfId="3" applyNumberFormat="1" applyFont="1" applyFill="1" applyBorder="1"/>
    <xf numFmtId="167" fontId="5" fillId="0" borderId="1" xfId="3" applyNumberFormat="1" applyFont="1" applyFill="1" applyBorder="1"/>
    <xf numFmtId="167" fontId="5" fillId="0" borderId="16" xfId="3" applyNumberFormat="1" applyFont="1" applyFill="1" applyBorder="1"/>
    <xf numFmtId="167" fontId="5" fillId="13" borderId="16" xfId="3" applyNumberFormat="1" applyFont="1" applyFill="1" applyBorder="1"/>
    <xf numFmtId="176" fontId="0" fillId="0" borderId="0" xfId="0" applyNumberFormat="1"/>
    <xf numFmtId="164" fontId="31" fillId="2" borderId="0" xfId="0" applyNumberFormat="1" applyFont="1" applyFill="1"/>
    <xf numFmtId="164" fontId="31" fillId="0" borderId="0" xfId="1" applyNumberFormat="1" applyFont="1" applyBorder="1" applyAlignment="1">
      <alignment horizontal="right"/>
    </xf>
    <xf numFmtId="0" fontId="31" fillId="0" borderId="0" xfId="0" applyFont="1"/>
    <xf numFmtId="41" fontId="31" fillId="0" borderId="0" xfId="0" applyNumberFormat="1" applyFont="1"/>
    <xf numFmtId="44" fontId="31" fillId="0" borderId="0" xfId="0" applyNumberFormat="1" applyFont="1"/>
    <xf numFmtId="44" fontId="7" fillId="0" borderId="30" xfId="2" applyFont="1" applyBorder="1"/>
    <xf numFmtId="41" fontId="7" fillId="0" borderId="0" xfId="0" applyNumberFormat="1" applyFont="1"/>
    <xf numFmtId="164" fontId="31" fillId="0" borderId="0" xfId="0" applyNumberFormat="1" applyFont="1"/>
    <xf numFmtId="0" fontId="31" fillId="0" borderId="0" xfId="0" applyFont="1" applyAlignment="1">
      <alignment horizontal="center"/>
    </xf>
    <xf numFmtId="0" fontId="31" fillId="2" borderId="0" xfId="0" applyFont="1" applyFill="1"/>
    <xf numFmtId="41" fontId="31" fillId="0" borderId="0" xfId="1" applyNumberFormat="1" applyFont="1" applyBorder="1"/>
    <xf numFmtId="41" fontId="31" fillId="2" borderId="0" xfId="0" applyNumberFormat="1" applyFont="1" applyFill="1"/>
    <xf numFmtId="165" fontId="0" fillId="0" borderId="0" xfId="0" applyNumberFormat="1" applyAlignment="1">
      <alignment horizontal="center"/>
    </xf>
    <xf numFmtId="0" fontId="2" fillId="0" borderId="62" xfId="0" applyFont="1" applyBorder="1" applyAlignment="1">
      <alignment horizontal="left" vertical="top"/>
    </xf>
    <xf numFmtId="0" fontId="2" fillId="0" borderId="66" xfId="0" applyFont="1" applyBorder="1" applyAlignment="1">
      <alignment horizontal="left" vertical="top"/>
    </xf>
    <xf numFmtId="0" fontId="2" fillId="0" borderId="30" xfId="0" applyFont="1" applyBorder="1" applyAlignment="1">
      <alignment horizontal="left" vertical="top"/>
    </xf>
    <xf numFmtId="0" fontId="2" fillId="0" borderId="30" xfId="0" applyFont="1" applyBorder="1" applyAlignment="1">
      <alignment horizontal="right" vertical="top"/>
    </xf>
    <xf numFmtId="0" fontId="2" fillId="0" borderId="42" xfId="0" applyFont="1" applyBorder="1" applyAlignment="1">
      <alignment horizontal="left" vertical="top"/>
    </xf>
    <xf numFmtId="0" fontId="2" fillId="0" borderId="54" xfId="0" applyFont="1" applyBorder="1" applyAlignment="1">
      <alignment horizontal="left" vertical="top"/>
    </xf>
    <xf numFmtId="14" fontId="2" fillId="0" borderId="54" xfId="0" applyNumberFormat="1" applyFont="1" applyBorder="1" applyAlignment="1">
      <alignment horizontal="right" vertical="top"/>
    </xf>
    <xf numFmtId="0" fontId="2" fillId="0" borderId="54" xfId="0" applyFont="1" applyBorder="1" applyAlignment="1">
      <alignment horizontal="right" vertical="top"/>
    </xf>
    <xf numFmtId="0" fontId="2" fillId="0" borderId="46" xfId="0" applyFont="1" applyBorder="1" applyAlignment="1">
      <alignment horizontal="left" vertical="top"/>
    </xf>
    <xf numFmtId="0" fontId="2" fillId="0" borderId="40" xfId="0" applyFont="1" applyBorder="1"/>
    <xf numFmtId="0" fontId="2" fillId="0" borderId="49" xfId="0" applyFont="1" applyBorder="1"/>
    <xf numFmtId="0" fontId="25" fillId="0" borderId="0" xfId="0" applyFont="1" applyAlignment="1">
      <alignment horizontal="left" vertical="top"/>
    </xf>
    <xf numFmtId="0" fontId="25" fillId="0" borderId="0" xfId="0" applyFont="1" applyAlignment="1">
      <alignment horizontal="right" vertical="top"/>
    </xf>
    <xf numFmtId="0" fontId="25" fillId="0" borderId="20" xfId="0" applyFont="1" applyBorder="1" applyAlignment="1">
      <alignment horizontal="left" vertical="top"/>
    </xf>
    <xf numFmtId="0" fontId="2" fillId="0" borderId="6" xfId="0" applyFont="1" applyBorder="1" applyAlignment="1">
      <alignment horizontal="left" vertical="top"/>
    </xf>
    <xf numFmtId="0" fontId="2" fillId="0" borderId="8" xfId="0" applyFont="1" applyBorder="1" applyAlignment="1">
      <alignment horizontal="left" vertical="top"/>
    </xf>
    <xf numFmtId="0" fontId="40" fillId="0" borderId="0" xfId="0" applyFont="1"/>
    <xf numFmtId="43" fontId="0" fillId="0" borderId="0" xfId="0" applyNumberFormat="1"/>
    <xf numFmtId="164" fontId="5" fillId="0" borderId="1" xfId="1" applyNumberFormat="1" applyFont="1" applyBorder="1"/>
    <xf numFmtId="14" fontId="0" fillId="0" borderId="0" xfId="0" applyNumberFormat="1" applyAlignment="1">
      <alignment horizontal="right" vertical="top"/>
    </xf>
    <xf numFmtId="14" fontId="25" fillId="0" borderId="0" xfId="0" applyNumberFormat="1" applyFont="1" applyAlignment="1">
      <alignment horizontal="right" vertical="top"/>
    </xf>
    <xf numFmtId="14" fontId="2" fillId="0" borderId="30" xfId="0" applyNumberFormat="1" applyFont="1" applyBorder="1" applyAlignment="1">
      <alignment horizontal="right" vertical="top"/>
    </xf>
    <xf numFmtId="0" fontId="0" fillId="0" borderId="54" xfId="0" applyBorder="1" applyAlignment="1">
      <alignment horizontal="left" vertical="top"/>
    </xf>
    <xf numFmtId="14" fontId="0" fillId="0" borderId="54" xfId="0" applyNumberFormat="1" applyBorder="1" applyAlignment="1">
      <alignment horizontal="right" vertical="top"/>
    </xf>
    <xf numFmtId="0" fontId="0" fillId="0" borderId="54" xfId="0" applyBorder="1" applyAlignment="1">
      <alignment horizontal="right" vertical="top"/>
    </xf>
    <xf numFmtId="0" fontId="0" fillId="0" borderId="46" xfId="0" applyBorder="1" applyAlignment="1">
      <alignment horizontal="left" vertical="top"/>
    </xf>
    <xf numFmtId="0" fontId="0" fillId="0" borderId="0" xfId="0" applyAlignment="1">
      <alignment horizontal="left" vertical="top"/>
    </xf>
    <xf numFmtId="0" fontId="0" fillId="0" borderId="0" xfId="0" applyAlignment="1">
      <alignment horizontal="right" vertical="top"/>
    </xf>
    <xf numFmtId="0" fontId="0" fillId="0" borderId="20" xfId="0" applyBorder="1" applyAlignment="1">
      <alignment horizontal="left" vertical="top"/>
    </xf>
    <xf numFmtId="164" fontId="0" fillId="0" borderId="0" xfId="1" applyNumberFormat="1" applyFont="1"/>
    <xf numFmtId="168" fontId="25" fillId="18" borderId="26" xfId="3" applyNumberFormat="1" applyFont="1" applyFill="1" applyBorder="1" applyAlignment="1">
      <alignment horizontal="center"/>
    </xf>
    <xf numFmtId="168" fontId="1" fillId="0" borderId="26" xfId="3" applyNumberFormat="1" applyFont="1" applyFill="1" applyBorder="1" applyAlignment="1">
      <alignment horizontal="center"/>
    </xf>
    <xf numFmtId="164" fontId="5" fillId="0" borderId="0" xfId="0" applyNumberFormat="1" applyFont="1"/>
    <xf numFmtId="164" fontId="30" fillId="0" borderId="54" xfId="1" applyNumberFormat="1" applyFont="1" applyFill="1" applyBorder="1"/>
    <xf numFmtId="0" fontId="4" fillId="0" borderId="54" xfId="0" applyFont="1" applyBorder="1"/>
    <xf numFmtId="164" fontId="0" fillId="0" borderId="54" xfId="1" applyNumberFormat="1" applyFont="1" applyFill="1" applyBorder="1"/>
    <xf numFmtId="164" fontId="5" fillId="0" borderId="1" xfId="1" applyNumberFormat="1" applyFont="1" applyFill="1" applyBorder="1"/>
    <xf numFmtId="168" fontId="0" fillId="2" borderId="26" xfId="3" applyNumberFormat="1" applyFont="1" applyFill="1" applyBorder="1" applyAlignment="1">
      <alignment horizontal="center"/>
    </xf>
    <xf numFmtId="168" fontId="27" fillId="0" borderId="26" xfId="3" applyNumberFormat="1" applyFont="1" applyFill="1" applyBorder="1" applyAlignment="1">
      <alignment horizontal="center"/>
    </xf>
    <xf numFmtId="168" fontId="10" fillId="2" borderId="26" xfId="3" applyNumberFormat="1" applyFont="1" applyFill="1" applyBorder="1" applyAlignment="1">
      <alignment horizontal="center"/>
    </xf>
    <xf numFmtId="41" fontId="31" fillId="0" borderId="0" xfId="0" applyNumberFormat="1" applyFont="1" applyAlignment="1">
      <alignment horizontal="center"/>
    </xf>
    <xf numFmtId="0" fontId="13" fillId="17" borderId="0" xfId="0" applyFont="1" applyFill="1"/>
    <xf numFmtId="165" fontId="2" fillId="17" borderId="12" xfId="0" applyNumberFormat="1" applyFont="1" applyFill="1" applyBorder="1" applyAlignment="1">
      <alignment horizontal="center"/>
    </xf>
    <xf numFmtId="0" fontId="2" fillId="17" borderId="13" xfId="0" applyFont="1" applyFill="1" applyBorder="1" applyAlignment="1">
      <alignment horizontal="center"/>
    </xf>
    <xf numFmtId="0" fontId="0" fillId="17" borderId="0" xfId="0" applyFill="1"/>
    <xf numFmtId="165" fontId="0" fillId="17" borderId="0" xfId="0" applyNumberFormat="1" applyFill="1"/>
    <xf numFmtId="0" fontId="7" fillId="17" borderId="0" xfId="0" applyFont="1" applyFill="1"/>
    <xf numFmtId="0" fontId="0" fillId="17" borderId="14" xfId="0" applyFill="1" applyBorder="1"/>
    <xf numFmtId="164" fontId="2" fillId="17" borderId="15" xfId="1" applyNumberFormat="1" applyFont="1" applyFill="1" applyBorder="1"/>
    <xf numFmtId="41" fontId="0" fillId="17" borderId="0" xfId="0" applyNumberFormat="1" applyFill="1"/>
    <xf numFmtId="41" fontId="7" fillId="17" borderId="0" xfId="0" applyNumberFormat="1" applyFont="1" applyFill="1"/>
    <xf numFmtId="0" fontId="2" fillId="17" borderId="18" xfId="0" applyFont="1" applyFill="1" applyBorder="1"/>
    <xf numFmtId="164" fontId="2" fillId="17" borderId="16" xfId="1" applyNumberFormat="1" applyFont="1" applyFill="1" applyBorder="1"/>
    <xf numFmtId="164" fontId="2" fillId="17" borderId="17" xfId="1" applyNumberFormat="1" applyFont="1" applyFill="1" applyBorder="1"/>
    <xf numFmtId="166" fontId="0" fillId="9" borderId="32" xfId="2" applyNumberFormat="1" applyFont="1" applyFill="1" applyBorder="1"/>
    <xf numFmtId="0" fontId="30" fillId="9" borderId="0" xfId="0" applyFont="1" applyFill="1"/>
    <xf numFmtId="166" fontId="0" fillId="9" borderId="16" xfId="2" applyNumberFormat="1" applyFont="1" applyFill="1" applyBorder="1"/>
    <xf numFmtId="166" fontId="0" fillId="9" borderId="1" xfId="2" applyNumberFormat="1" applyFont="1" applyFill="1" applyBorder="1"/>
    <xf numFmtId="169" fontId="5" fillId="9" borderId="1" xfId="4" applyNumberFormat="1" applyFont="1" applyFill="1" applyBorder="1" applyAlignment="1">
      <alignment horizontal="center"/>
    </xf>
    <xf numFmtId="170" fontId="5" fillId="9" borderId="1" xfId="4" applyNumberFormat="1" applyFont="1" applyFill="1" applyBorder="1" applyAlignment="1">
      <alignment horizontal="center"/>
    </xf>
    <xf numFmtId="170" fontId="5" fillId="9" borderId="16" xfId="4" applyNumberFormat="1" applyFont="1" applyFill="1" applyBorder="1" applyAlignment="1">
      <alignment horizontal="center"/>
    </xf>
    <xf numFmtId="175" fontId="7" fillId="0" borderId="0" xfId="0" applyNumberFormat="1" applyFont="1"/>
    <xf numFmtId="169" fontId="39" fillId="27" borderId="1" xfId="4" applyNumberFormat="1" applyFont="1" applyFill="1" applyBorder="1" applyAlignment="1">
      <alignment horizontal="center"/>
    </xf>
    <xf numFmtId="164" fontId="5" fillId="21" borderId="1" xfId="1" applyNumberFormat="1" applyFont="1" applyFill="1" applyBorder="1"/>
    <xf numFmtId="0" fontId="2" fillId="0" borderId="0" xfId="0" applyFont="1" applyAlignment="1">
      <alignment horizontal="right" vertical="top"/>
    </xf>
    <xf numFmtId="0" fontId="2" fillId="0" borderId="20" xfId="0" applyFont="1" applyBorder="1" applyAlignment="1">
      <alignment horizontal="left" vertical="top"/>
    </xf>
    <xf numFmtId="0" fontId="2" fillId="0" borderId="54" xfId="0" applyFont="1" applyBorder="1" applyAlignment="1">
      <alignment vertical="top" wrapText="1"/>
    </xf>
    <xf numFmtId="14" fontId="2" fillId="0" borderId="0" xfId="0" applyNumberFormat="1" applyFont="1" applyAlignment="1">
      <alignment horizontal="right" vertical="top"/>
    </xf>
    <xf numFmtId="0" fontId="0" fillId="0" borderId="30" xfId="0" applyBorder="1" applyAlignment="1">
      <alignment horizontal="left" vertical="top"/>
    </xf>
    <xf numFmtId="14" fontId="0" fillId="0" borderId="30" xfId="0" applyNumberFormat="1" applyBorder="1" applyAlignment="1">
      <alignment horizontal="right" vertical="top"/>
    </xf>
    <xf numFmtId="0" fontId="0" fillId="0" borderId="30" xfId="0" applyBorder="1" applyAlignment="1">
      <alignment horizontal="right" vertical="top"/>
    </xf>
    <xf numFmtId="0" fontId="0" fillId="0" borderId="42" xfId="0" applyBorder="1" applyAlignment="1">
      <alignment horizontal="left" vertical="top"/>
    </xf>
    <xf numFmtId="0" fontId="2" fillId="0" borderId="0" xfId="0" applyFont="1" applyAlignment="1">
      <alignment horizontal="left" vertical="top"/>
    </xf>
    <xf numFmtId="0" fontId="2" fillId="0" borderId="0" xfId="0" applyFont="1" applyAlignment="1">
      <alignment horizontal="left" vertical="top" wrapText="1"/>
    </xf>
    <xf numFmtId="0" fontId="2" fillId="0" borderId="0" xfId="0" applyFont="1" applyAlignment="1">
      <alignment vertical="top" wrapText="1"/>
    </xf>
    <xf numFmtId="0" fontId="2" fillId="0" borderId="30" xfId="0" applyFont="1" applyBorder="1" applyAlignment="1">
      <alignment vertical="top" wrapText="1"/>
    </xf>
    <xf numFmtId="0" fontId="25" fillId="0" borderId="54" xfId="0" applyFont="1" applyBorder="1" applyAlignment="1">
      <alignment horizontal="left" vertical="top"/>
    </xf>
    <xf numFmtId="14" fontId="25" fillId="0" borderId="54" xfId="0" applyNumberFormat="1" applyFont="1" applyBorder="1" applyAlignment="1">
      <alignment horizontal="right" vertical="top"/>
    </xf>
    <xf numFmtId="0" fontId="25" fillId="0" borderId="54" xfId="0" applyFont="1" applyBorder="1" applyAlignment="1">
      <alignment horizontal="right" vertical="top"/>
    </xf>
    <xf numFmtId="0" fontId="25" fillId="0" borderId="46" xfId="0" applyFont="1" applyBorder="1" applyAlignment="1">
      <alignment horizontal="left" vertical="top"/>
    </xf>
    <xf numFmtId="0" fontId="0" fillId="28" borderId="0" xfId="0" applyFill="1"/>
    <xf numFmtId="0" fontId="5" fillId="0" borderId="30" xfId="0" applyFont="1" applyBorder="1"/>
    <xf numFmtId="0" fontId="2" fillId="0" borderId="54" xfId="0" applyFont="1" applyBorder="1" applyAlignment="1">
      <alignment horizontal="left" vertical="top" wrapText="1"/>
    </xf>
    <xf numFmtId="166" fontId="0" fillId="10" borderId="32" xfId="2" applyNumberFormat="1" applyFont="1" applyFill="1" applyBorder="1"/>
    <xf numFmtId="166" fontId="0" fillId="10" borderId="16" xfId="2" applyNumberFormat="1" applyFont="1" applyFill="1" applyBorder="1"/>
    <xf numFmtId="0" fontId="30" fillId="10" borderId="0" xfId="0" applyFont="1" applyFill="1"/>
    <xf numFmtId="166" fontId="0" fillId="10" borderId="1" xfId="2" applyNumberFormat="1" applyFont="1" applyFill="1" applyBorder="1"/>
    <xf numFmtId="169" fontId="5" fillId="10" borderId="1" xfId="4" applyNumberFormat="1" applyFont="1" applyFill="1" applyBorder="1" applyAlignment="1">
      <alignment horizontal="center"/>
    </xf>
    <xf numFmtId="170" fontId="5" fillId="10" borderId="1" xfId="4" applyNumberFormat="1" applyFont="1" applyFill="1" applyBorder="1" applyAlignment="1">
      <alignment horizontal="center"/>
    </xf>
    <xf numFmtId="170" fontId="5" fillId="10" borderId="16" xfId="4" applyNumberFormat="1" applyFont="1" applyFill="1" applyBorder="1" applyAlignment="1">
      <alignment horizontal="center"/>
    </xf>
    <xf numFmtId="169" fontId="39" fillId="29" borderId="1" xfId="4" applyNumberFormat="1" applyFont="1" applyFill="1" applyBorder="1" applyAlignment="1">
      <alignment horizontal="center"/>
    </xf>
    <xf numFmtId="3" fontId="0" fillId="0" borderId="0" xfId="0" applyNumberFormat="1"/>
    <xf numFmtId="177" fontId="42" fillId="21" borderId="49" xfId="0" applyNumberFormat="1" applyFont="1" applyFill="1" applyBorder="1" applyAlignment="1">
      <alignment horizontal="center" vertical="center"/>
    </xf>
    <xf numFmtId="177" fontId="42" fillId="21" borderId="68" xfId="0" applyNumberFormat="1" applyFont="1" applyFill="1" applyBorder="1" applyAlignment="1">
      <alignment horizontal="center" vertical="center" wrapText="1"/>
    </xf>
    <xf numFmtId="0" fontId="42" fillId="30" borderId="37" xfId="0" applyFont="1" applyFill="1" applyBorder="1" applyAlignment="1">
      <alignment horizontal="center" vertical="center" wrapText="1"/>
    </xf>
    <xf numFmtId="0" fontId="16" fillId="0" borderId="8" xfId="0" applyFont="1" applyBorder="1"/>
    <xf numFmtId="0" fontId="16" fillId="0" borderId="30" xfId="0" applyFont="1" applyBorder="1"/>
    <xf numFmtId="164" fontId="2" fillId="21" borderId="16" xfId="1" applyNumberFormat="1" applyFont="1" applyFill="1" applyBorder="1"/>
    <xf numFmtId="177" fontId="42" fillId="30" borderId="37" xfId="0" applyNumberFormat="1" applyFont="1" applyFill="1" applyBorder="1" applyAlignment="1">
      <alignment horizontal="center" vertical="center" wrapText="1"/>
    </xf>
    <xf numFmtId="0" fontId="0" fillId="13" borderId="0" xfId="0" applyFill="1"/>
    <xf numFmtId="0" fontId="0" fillId="0" borderId="2" xfId="0" applyBorder="1"/>
    <xf numFmtId="164" fontId="0" fillId="21" borderId="69" xfId="0" applyNumberFormat="1" applyFill="1" applyBorder="1"/>
    <xf numFmtId="164" fontId="0" fillId="21" borderId="54" xfId="0" applyNumberFormat="1" applyFill="1" applyBorder="1"/>
    <xf numFmtId="164" fontId="25" fillId="17" borderId="54" xfId="0" applyNumberFormat="1" applyFont="1" applyFill="1" applyBorder="1"/>
    <xf numFmtId="164" fontId="25" fillId="17" borderId="54" xfId="0" applyNumberFormat="1" applyFont="1" applyFill="1" applyBorder="1" applyAlignment="1">
      <alignment horizontal="right"/>
    </xf>
    <xf numFmtId="164" fontId="0" fillId="0" borderId="2" xfId="0" applyNumberFormat="1" applyBorder="1"/>
    <xf numFmtId="164" fontId="0" fillId="21" borderId="0" xfId="0" applyNumberFormat="1" applyFill="1"/>
    <xf numFmtId="0" fontId="0" fillId="0" borderId="4" xfId="0" applyBorder="1"/>
    <xf numFmtId="164" fontId="0" fillId="21" borderId="70" xfId="0" applyNumberFormat="1" applyFill="1" applyBorder="1"/>
    <xf numFmtId="164" fontId="0" fillId="31" borderId="0" xfId="0" applyNumberFormat="1" applyFill="1"/>
    <xf numFmtId="164" fontId="5" fillId="31" borderId="0" xfId="0" applyNumberFormat="1" applyFont="1" applyFill="1" applyAlignment="1">
      <alignment horizontal="right"/>
    </xf>
    <xf numFmtId="164" fontId="0" fillId="0" borderId="4" xfId="0" applyNumberFormat="1" applyBorder="1"/>
    <xf numFmtId="164" fontId="0" fillId="13" borderId="0" xfId="0" applyNumberFormat="1" applyFill="1"/>
    <xf numFmtId="164" fontId="5" fillId="21" borderId="0" xfId="0" applyNumberFormat="1" applyFont="1" applyFill="1"/>
    <xf numFmtId="164" fontId="25" fillId="17" borderId="0" xfId="0" applyNumberFormat="1" applyFont="1" applyFill="1"/>
    <xf numFmtId="164" fontId="25" fillId="17" borderId="0" xfId="0" applyNumberFormat="1" applyFont="1" applyFill="1" applyAlignment="1">
      <alignment horizontal="right"/>
    </xf>
    <xf numFmtId="41" fontId="5" fillId="21" borderId="0" xfId="0" applyNumberFormat="1" applyFont="1" applyFill="1"/>
    <xf numFmtId="164" fontId="43" fillId="21" borderId="0" xfId="0" applyNumberFormat="1" applyFont="1" applyFill="1"/>
    <xf numFmtId="0" fontId="5" fillId="0" borderId="4" xfId="0" applyFont="1" applyBorder="1"/>
    <xf numFmtId="164" fontId="5" fillId="0" borderId="4" xfId="0" applyNumberFormat="1" applyFont="1" applyBorder="1"/>
    <xf numFmtId="0" fontId="0" fillId="32" borderId="0" xfId="0" applyFill="1"/>
    <xf numFmtId="0" fontId="5" fillId="32" borderId="4" xfId="0" applyFont="1" applyFill="1" applyBorder="1"/>
    <xf numFmtId="164" fontId="5" fillId="33" borderId="0" xfId="0" applyNumberFormat="1" applyFont="1" applyFill="1"/>
    <xf numFmtId="164" fontId="5" fillId="32" borderId="4" xfId="0" applyNumberFormat="1" applyFont="1" applyFill="1" applyBorder="1"/>
    <xf numFmtId="168" fontId="0" fillId="32" borderId="0" xfId="0" applyNumberFormat="1" applyFill="1"/>
    <xf numFmtId="164" fontId="0" fillId="33" borderId="0" xfId="0" applyNumberFormat="1" applyFill="1"/>
    <xf numFmtId="0" fontId="2" fillId="10" borderId="29" xfId="0" applyFont="1" applyFill="1" applyBorder="1"/>
    <xf numFmtId="164" fontId="2" fillId="21" borderId="71" xfId="0" applyNumberFormat="1" applyFont="1" applyFill="1" applyBorder="1"/>
    <xf numFmtId="164" fontId="2" fillId="21" borderId="72" xfId="0" applyNumberFormat="1" applyFont="1" applyFill="1" applyBorder="1"/>
    <xf numFmtId="164" fontId="2" fillId="10" borderId="72" xfId="0" applyNumberFormat="1" applyFont="1" applyFill="1" applyBorder="1"/>
    <xf numFmtId="164" fontId="2" fillId="10" borderId="29" xfId="0" applyNumberFormat="1" applyFont="1" applyFill="1" applyBorder="1"/>
    <xf numFmtId="0" fontId="5" fillId="0" borderId="73" xfId="0" applyFont="1" applyBorder="1"/>
    <xf numFmtId="164" fontId="0" fillId="35" borderId="54" xfId="0" applyNumberFormat="1" applyFill="1" applyBorder="1"/>
    <xf numFmtId="164" fontId="0" fillId="35" borderId="54" xfId="0" applyNumberFormat="1" applyFill="1" applyBorder="1" applyAlignment="1">
      <alignment horizontal="right"/>
    </xf>
    <xf numFmtId="164" fontId="5" fillId="0" borderId="2" xfId="0" applyNumberFormat="1" applyFont="1" applyBorder="1"/>
    <xf numFmtId="164" fontId="0" fillId="35" borderId="0" xfId="0" applyNumberFormat="1" applyFill="1"/>
    <xf numFmtId="164" fontId="0" fillId="35" borderId="0" xfId="0" applyNumberFormat="1" applyFill="1" applyAlignment="1">
      <alignment horizontal="right"/>
    </xf>
    <xf numFmtId="164" fontId="0" fillId="21" borderId="0" xfId="0" applyNumberFormat="1" applyFill="1" applyAlignment="1">
      <alignment horizontal="right"/>
    </xf>
    <xf numFmtId="0" fontId="0" fillId="36" borderId="4" xfId="0" applyFill="1" applyBorder="1"/>
    <xf numFmtId="164" fontId="0" fillId="21" borderId="70" xfId="0" applyNumberFormat="1" applyFill="1" applyBorder="1" applyAlignment="1">
      <alignment horizontal="center"/>
    </xf>
    <xf numFmtId="164" fontId="0" fillId="21" borderId="0" xfId="0" applyNumberFormat="1" applyFill="1" applyAlignment="1">
      <alignment horizontal="center"/>
    </xf>
    <xf numFmtId="164" fontId="0" fillId="17" borderId="0" xfId="0" applyNumberFormat="1" applyFill="1" applyAlignment="1">
      <alignment horizontal="center"/>
    </xf>
    <xf numFmtId="164" fontId="0" fillId="17" borderId="0" xfId="0" applyNumberFormat="1" applyFill="1" applyAlignment="1">
      <alignment horizontal="right"/>
    </xf>
    <xf numFmtId="164" fontId="0" fillId="36" borderId="4" xfId="0" applyNumberFormat="1" applyFill="1" applyBorder="1" applyAlignment="1">
      <alignment horizontal="center"/>
    </xf>
    <xf numFmtId="0" fontId="30" fillId="0" borderId="0" xfId="0" applyFont="1" applyAlignment="1">
      <alignment horizontal="left" wrapText="1"/>
    </xf>
    <xf numFmtId="164" fontId="30" fillId="37" borderId="0" xfId="0" applyNumberFormat="1" applyFont="1" applyFill="1"/>
    <xf numFmtId="164" fontId="30" fillId="37" borderId="0" xfId="0" applyNumberFormat="1" applyFont="1" applyFill="1" applyAlignment="1">
      <alignment horizontal="right"/>
    </xf>
    <xf numFmtId="0" fontId="30" fillId="37" borderId="7" xfId="0" applyFont="1" applyFill="1" applyBorder="1"/>
    <xf numFmtId="0" fontId="30" fillId="37" borderId="0" xfId="0" applyFont="1" applyFill="1" applyAlignment="1">
      <alignment wrapText="1"/>
    </xf>
    <xf numFmtId="164" fontId="0" fillId="33" borderId="0" xfId="0" applyNumberFormat="1" applyFill="1" applyAlignment="1">
      <alignment horizontal="right"/>
    </xf>
    <xf numFmtId="164" fontId="0" fillId="32" borderId="0" xfId="0" applyNumberFormat="1" applyFill="1"/>
    <xf numFmtId="0" fontId="0" fillId="32" borderId="4" xfId="0" applyFill="1" applyBorder="1"/>
    <xf numFmtId="164" fontId="0" fillId="21" borderId="74" xfId="0" applyNumberFormat="1" applyFill="1" applyBorder="1"/>
    <xf numFmtId="164" fontId="0" fillId="33" borderId="74" xfId="0" applyNumberFormat="1" applyFill="1" applyBorder="1"/>
    <xf numFmtId="164" fontId="0" fillId="33" borderId="74" xfId="0" applyNumberFormat="1" applyFill="1" applyBorder="1" applyAlignment="1">
      <alignment horizontal="right"/>
    </xf>
    <xf numFmtId="164" fontId="0" fillId="32" borderId="36" xfId="0" applyNumberFormat="1" applyFill="1" applyBorder="1"/>
    <xf numFmtId="164" fontId="2" fillId="21" borderId="71" xfId="1" applyNumberFormat="1" applyFont="1" applyFill="1" applyBorder="1"/>
    <xf numFmtId="164" fontId="2" fillId="21" borderId="72" xfId="1" applyNumberFormat="1" applyFont="1" applyFill="1" applyBorder="1"/>
    <xf numFmtId="164" fontId="2" fillId="10" borderId="72" xfId="1" applyNumberFormat="1" applyFont="1" applyFill="1" applyBorder="1"/>
    <xf numFmtId="164" fontId="2" fillId="10" borderId="29" xfId="1" applyNumberFormat="1" applyFont="1" applyFill="1" applyBorder="1"/>
    <xf numFmtId="0" fontId="2" fillId="10" borderId="37" xfId="0" applyFont="1" applyFill="1" applyBorder="1"/>
    <xf numFmtId="164" fontId="2" fillId="21" borderId="68" xfId="0" applyNumberFormat="1" applyFont="1" applyFill="1" applyBorder="1"/>
    <xf numFmtId="164" fontId="2" fillId="21" borderId="49" xfId="0" applyNumberFormat="1" applyFont="1" applyFill="1" applyBorder="1"/>
    <xf numFmtId="164" fontId="2" fillId="10" borderId="49" xfId="0" applyNumberFormat="1" applyFont="1" applyFill="1" applyBorder="1"/>
    <xf numFmtId="164" fontId="2" fillId="10" borderId="37" xfId="0" applyNumberFormat="1" applyFont="1" applyFill="1" applyBorder="1"/>
    <xf numFmtId="168" fontId="25" fillId="32" borderId="0" xfId="0" applyNumberFormat="1" applyFont="1" applyFill="1"/>
    <xf numFmtId="165" fontId="2" fillId="13" borderId="12" xfId="0" applyNumberFormat="1" applyFont="1" applyFill="1" applyBorder="1" applyAlignment="1">
      <alignment horizontal="center"/>
    </xf>
    <xf numFmtId="164" fontId="2" fillId="13" borderId="16" xfId="1" applyNumberFormat="1" applyFont="1" applyFill="1" applyBorder="1" applyProtection="1"/>
    <xf numFmtId="164" fontId="0" fillId="13" borderId="1" xfId="1" applyNumberFormat="1" applyFont="1" applyFill="1" applyBorder="1" applyProtection="1"/>
    <xf numFmtId="0" fontId="35" fillId="13" borderId="0" xfId="0" applyFont="1" applyFill="1"/>
    <xf numFmtId="3" fontId="35" fillId="13" borderId="0" xfId="0" applyNumberFormat="1" applyFont="1" applyFill="1"/>
    <xf numFmtId="0" fontId="38" fillId="26" borderId="0" xfId="0" applyFont="1" applyFill="1" applyAlignment="1">
      <alignment vertical="center"/>
    </xf>
    <xf numFmtId="0" fontId="38" fillId="13" borderId="30" xfId="0" applyFont="1" applyFill="1" applyBorder="1" applyAlignment="1">
      <alignment vertical="center"/>
    </xf>
    <xf numFmtId="0" fontId="16" fillId="13" borderId="47" xfId="0" applyFont="1" applyFill="1" applyBorder="1" applyAlignment="1">
      <alignment vertical="center"/>
    </xf>
    <xf numFmtId="0" fontId="0" fillId="0" borderId="30" xfId="0" applyBorder="1" applyAlignment="1">
      <alignment vertical="center"/>
    </xf>
    <xf numFmtId="0" fontId="2" fillId="0" borderId="48" xfId="0" applyFont="1" applyBorder="1" applyAlignment="1">
      <alignment horizontal="center"/>
    </xf>
    <xf numFmtId="0" fontId="0" fillId="0" borderId="11" xfId="0" applyBorder="1"/>
    <xf numFmtId="9" fontId="2" fillId="0" borderId="13" xfId="3" applyFont="1" applyFill="1" applyBorder="1"/>
    <xf numFmtId="9" fontId="2" fillId="0" borderId="15" xfId="3" applyFont="1" applyFill="1" applyBorder="1"/>
    <xf numFmtId="0" fontId="14" fillId="0" borderId="18" xfId="0" applyFont="1" applyBorder="1"/>
    <xf numFmtId="0" fontId="2" fillId="0" borderId="33" xfId="0" applyFont="1" applyBorder="1"/>
    <xf numFmtId="9" fontId="2" fillId="0" borderId="32" xfId="3" applyFont="1" applyBorder="1"/>
    <xf numFmtId="9" fontId="2" fillId="0" borderId="27" xfId="3" applyFont="1" applyFill="1" applyBorder="1"/>
    <xf numFmtId="164" fontId="31" fillId="0" borderId="0" xfId="0" applyNumberFormat="1" applyFont="1" applyAlignment="1">
      <alignment horizontal="right"/>
    </xf>
    <xf numFmtId="0" fontId="0" fillId="0" borderId="65" xfId="0" applyBorder="1"/>
    <xf numFmtId="0" fontId="14" fillId="0" borderId="75" xfId="0" applyFont="1" applyBorder="1"/>
    <xf numFmtId="0" fontId="2" fillId="0" borderId="25" xfId="0" applyFont="1" applyBorder="1"/>
    <xf numFmtId="164" fontId="2" fillId="0" borderId="76" xfId="1" applyNumberFormat="1" applyFont="1" applyBorder="1"/>
    <xf numFmtId="164" fontId="2" fillId="0" borderId="77" xfId="1" applyNumberFormat="1" applyFont="1" applyBorder="1"/>
    <xf numFmtId="164" fontId="0" fillId="6" borderId="0" xfId="0" applyNumberFormat="1" applyFill="1"/>
    <xf numFmtId="164" fontId="5" fillId="6" borderId="0" xfId="0" applyNumberFormat="1" applyFont="1" applyFill="1" applyAlignment="1">
      <alignment horizontal="right"/>
    </xf>
    <xf numFmtId="165" fontId="2" fillId="0" borderId="0" xfId="0" applyNumberFormat="1" applyFont="1"/>
    <xf numFmtId="41" fontId="2" fillId="0" borderId="0" xfId="0" applyNumberFormat="1" applyFont="1"/>
    <xf numFmtId="0" fontId="0" fillId="25" borderId="26" xfId="0" applyFill="1" applyBorder="1" applyAlignment="1">
      <alignment horizontal="center"/>
    </xf>
    <xf numFmtId="9" fontId="0" fillId="25" borderId="12" xfId="3" applyFont="1" applyFill="1" applyBorder="1" applyProtection="1"/>
    <xf numFmtId="9" fontId="0" fillId="25" borderId="1" xfId="3" applyFont="1" applyFill="1" applyBorder="1" applyProtection="1"/>
    <xf numFmtId="9" fontId="0" fillId="25" borderId="16" xfId="3" applyFont="1" applyFill="1" applyBorder="1" applyProtection="1"/>
    <xf numFmtId="9" fontId="0" fillId="21" borderId="12" xfId="3" applyFont="1" applyFill="1" applyBorder="1" applyProtection="1"/>
    <xf numFmtId="9" fontId="0" fillId="21" borderId="1" xfId="3" applyFont="1" applyFill="1" applyBorder="1" applyProtection="1"/>
    <xf numFmtId="9" fontId="0" fillId="21" borderId="16" xfId="3" applyFont="1" applyFill="1" applyBorder="1" applyProtection="1"/>
    <xf numFmtId="0" fontId="0" fillId="21" borderId="26" xfId="0" applyFill="1" applyBorder="1" applyAlignment="1">
      <alignment horizontal="center"/>
    </xf>
    <xf numFmtId="164" fontId="2" fillId="25" borderId="56" xfId="1" applyNumberFormat="1" applyFont="1" applyFill="1" applyBorder="1"/>
    <xf numFmtId="0" fontId="2" fillId="25" borderId="0" xfId="0" applyFont="1" applyFill="1"/>
    <xf numFmtId="164" fontId="2" fillId="25" borderId="0" xfId="1" applyNumberFormat="1" applyFont="1" applyFill="1"/>
    <xf numFmtId="0" fontId="2" fillId="25" borderId="7" xfId="0" applyFont="1" applyFill="1" applyBorder="1" applyAlignment="1">
      <alignment horizontal="center"/>
    </xf>
    <xf numFmtId="41" fontId="2" fillId="25" borderId="0" xfId="0" applyNumberFormat="1" applyFont="1" applyFill="1" applyAlignment="1">
      <alignment horizontal="center"/>
    </xf>
    <xf numFmtId="164" fontId="2" fillId="25" borderId="7" xfId="1" applyNumberFormat="1" applyFont="1" applyFill="1" applyBorder="1"/>
    <xf numFmtId="164" fontId="2" fillId="25" borderId="0" xfId="1" applyNumberFormat="1" applyFont="1" applyFill="1" applyBorder="1"/>
    <xf numFmtId="0" fontId="16" fillId="0" borderId="47" xfId="0" applyFont="1" applyBorder="1" applyAlignment="1">
      <alignment vertical="center"/>
    </xf>
    <xf numFmtId="9" fontId="2" fillId="0" borderId="15" xfId="3" applyFont="1" applyBorder="1"/>
    <xf numFmtId="9" fontId="2" fillId="0" borderId="16" xfId="3" applyFont="1" applyBorder="1"/>
    <xf numFmtId="9" fontId="2" fillId="0" borderId="16" xfId="3" applyFont="1" applyFill="1" applyBorder="1"/>
    <xf numFmtId="9" fontId="2" fillId="0" borderId="17" xfId="3" applyFont="1" applyBorder="1"/>
    <xf numFmtId="9" fontId="0" fillId="25" borderId="1" xfId="3" applyFont="1" applyFill="1" applyBorder="1"/>
    <xf numFmtId="0" fontId="13" fillId="21" borderId="0" xfId="0" applyFont="1" applyFill="1"/>
    <xf numFmtId="0" fontId="2" fillId="21" borderId="11" xfId="0" applyFont="1" applyFill="1" applyBorder="1" applyAlignment="1">
      <alignment horizontal="center"/>
    </xf>
    <xf numFmtId="0" fontId="2" fillId="21" borderId="13" xfId="0" applyFont="1" applyFill="1" applyBorder="1" applyAlignment="1">
      <alignment horizontal="center"/>
    </xf>
    <xf numFmtId="0" fontId="0" fillId="21" borderId="0" xfId="0" applyFill="1"/>
    <xf numFmtId="164" fontId="0" fillId="21" borderId="14" xfId="1" applyNumberFormat="1" applyFont="1" applyFill="1" applyBorder="1"/>
    <xf numFmtId="164" fontId="2" fillId="21" borderId="15" xfId="1" applyNumberFormat="1" applyFont="1" applyFill="1" applyBorder="1"/>
    <xf numFmtId="0" fontId="30" fillId="21" borderId="0" xfId="0" applyFont="1" applyFill="1"/>
    <xf numFmtId="9" fontId="2" fillId="21" borderId="15" xfId="3" applyFont="1" applyFill="1" applyBorder="1"/>
    <xf numFmtId="0" fontId="0" fillId="21" borderId="0" xfId="0" applyFill="1" applyAlignment="1">
      <alignment horizontal="center" vertical="center"/>
    </xf>
    <xf numFmtId="164" fontId="2" fillId="21" borderId="18" xfId="1" applyNumberFormat="1" applyFont="1" applyFill="1" applyBorder="1"/>
    <xf numFmtId="164" fontId="2" fillId="21" borderId="17" xfId="1" applyNumberFormat="1" applyFont="1" applyFill="1" applyBorder="1"/>
    <xf numFmtId="9" fontId="2" fillId="21" borderId="16" xfId="3" applyFont="1" applyFill="1" applyBorder="1"/>
    <xf numFmtId="9" fontId="2" fillId="21" borderId="17" xfId="3" applyFont="1" applyFill="1" applyBorder="1"/>
    <xf numFmtId="0" fontId="2" fillId="21" borderId="48" xfId="0" applyFont="1" applyFill="1" applyBorder="1" applyAlignment="1">
      <alignment horizontal="center"/>
    </xf>
    <xf numFmtId="9" fontId="0" fillId="25" borderId="19" xfId="3" applyFont="1" applyFill="1" applyBorder="1"/>
    <xf numFmtId="9" fontId="2" fillId="0" borderId="24" xfId="3" applyFont="1" applyBorder="1"/>
    <xf numFmtId="165" fontId="2" fillId="25" borderId="26" xfId="0" applyNumberFormat="1" applyFont="1" applyFill="1" applyBorder="1" applyAlignment="1">
      <alignment horizontal="center"/>
    </xf>
    <xf numFmtId="0" fontId="2" fillId="0" borderId="27" xfId="0" applyFont="1" applyBorder="1" applyAlignment="1">
      <alignment horizontal="center"/>
    </xf>
    <xf numFmtId="164" fontId="0" fillId="25" borderId="12" xfId="1" applyNumberFormat="1" applyFont="1" applyFill="1" applyBorder="1"/>
    <xf numFmtId="164" fontId="0" fillId="25" borderId="1" xfId="1" applyNumberFormat="1" applyFont="1" applyFill="1" applyBorder="1"/>
    <xf numFmtId="9" fontId="0" fillId="34" borderId="0" xfId="0" applyNumberFormat="1" applyFill="1"/>
    <xf numFmtId="164" fontId="31" fillId="21" borderId="0" xfId="0" applyNumberFormat="1" applyFont="1" applyFill="1"/>
    <xf numFmtId="1" fontId="2" fillId="25" borderId="0" xfId="0" applyNumberFormat="1" applyFont="1" applyFill="1"/>
    <xf numFmtId="164" fontId="2" fillId="13" borderId="16" xfId="1" applyNumberFormat="1" applyFont="1" applyFill="1" applyBorder="1"/>
    <xf numFmtId="41" fontId="33" fillId="13" borderId="0" xfId="0" applyNumberFormat="1" applyFont="1" applyFill="1"/>
    <xf numFmtId="41" fontId="35" fillId="13" borderId="0" xfId="0" applyNumberFormat="1" applyFont="1" applyFill="1"/>
    <xf numFmtId="164" fontId="0" fillId="6" borderId="0" xfId="1" applyNumberFormat="1" applyFont="1" applyFill="1"/>
    <xf numFmtId="44" fontId="2" fillId="26" borderId="26" xfId="2" applyFont="1" applyFill="1" applyBorder="1"/>
    <xf numFmtId="44" fontId="0" fillId="26" borderId="34" xfId="0" applyNumberFormat="1" applyFill="1" applyBorder="1"/>
    <xf numFmtId="44" fontId="0" fillId="26" borderId="3" xfId="0" applyNumberFormat="1" applyFill="1" applyBorder="1"/>
    <xf numFmtId="44" fontId="0" fillId="26" borderId="35" xfId="0" applyNumberFormat="1" applyFill="1" applyBorder="1"/>
    <xf numFmtId="164" fontId="25" fillId="26" borderId="0" xfId="0" applyNumberFormat="1" applyFont="1" applyFill="1"/>
    <xf numFmtId="164" fontId="25" fillId="26" borderId="0" xfId="0" applyNumberFormat="1" applyFont="1" applyFill="1" applyAlignment="1">
      <alignment horizontal="right"/>
    </xf>
    <xf numFmtId="164" fontId="25" fillId="26" borderId="54" xfId="0" applyNumberFormat="1" applyFont="1" applyFill="1" applyBorder="1"/>
    <xf numFmtId="41" fontId="25" fillId="26" borderId="0" xfId="0" applyNumberFormat="1" applyFont="1" applyFill="1"/>
    <xf numFmtId="164" fontId="0" fillId="31" borderId="1" xfId="1" applyNumberFormat="1" applyFont="1" applyFill="1" applyBorder="1"/>
    <xf numFmtId="0" fontId="0" fillId="26" borderId="0" xfId="0" applyFill="1" applyAlignment="1">
      <alignment vertical="center"/>
    </xf>
    <xf numFmtId="0" fontId="0" fillId="26" borderId="8" xfId="0" applyFill="1" applyBorder="1" applyAlignment="1">
      <alignment vertical="center"/>
    </xf>
    <xf numFmtId="0" fontId="0" fillId="26" borderId="30" xfId="0" applyFill="1" applyBorder="1" applyAlignment="1">
      <alignment vertical="center"/>
    </xf>
    <xf numFmtId="44" fontId="2" fillId="31" borderId="26" xfId="2" applyFont="1" applyFill="1" applyBorder="1"/>
    <xf numFmtId="0" fontId="30" fillId="31" borderId="0" xfId="0" applyFont="1" applyFill="1"/>
    <xf numFmtId="0" fontId="0" fillId="31" borderId="0" xfId="0" applyFill="1"/>
    <xf numFmtId="44" fontId="2" fillId="0" borderId="26" xfId="2" applyFont="1" applyFill="1" applyBorder="1"/>
    <xf numFmtId="0" fontId="2" fillId="5" borderId="63" xfId="0" applyFont="1" applyFill="1" applyBorder="1" applyAlignment="1">
      <alignment horizontal="center"/>
    </xf>
    <xf numFmtId="0" fontId="2" fillId="5" borderId="56" xfId="0" applyFont="1" applyFill="1" applyBorder="1" applyAlignment="1">
      <alignment horizontal="center"/>
    </xf>
    <xf numFmtId="0" fontId="2" fillId="13" borderId="62" xfId="0" applyFont="1" applyFill="1" applyBorder="1" applyAlignment="1">
      <alignment horizontal="center"/>
    </xf>
    <xf numFmtId="0" fontId="24" fillId="16" borderId="63" xfId="0" applyFont="1" applyFill="1" applyBorder="1" applyAlignment="1">
      <alignment horizontal="center"/>
    </xf>
    <xf numFmtId="0" fontId="2" fillId="13" borderId="37" xfId="0" applyFont="1" applyFill="1" applyBorder="1" applyAlignment="1">
      <alignment horizontal="center"/>
    </xf>
    <xf numFmtId="0" fontId="2" fillId="13" borderId="40" xfId="0" applyFont="1" applyFill="1" applyBorder="1" applyAlignment="1">
      <alignment horizontal="center"/>
    </xf>
    <xf numFmtId="0" fontId="2" fillId="5" borderId="76" xfId="0" applyFont="1" applyFill="1" applyBorder="1" applyAlignment="1">
      <alignment horizontal="center"/>
    </xf>
    <xf numFmtId="0" fontId="0" fillId="0" borderId="66" xfId="0" applyBorder="1" applyAlignment="1">
      <alignment horizontal="left" vertical="top" wrapText="1"/>
    </xf>
    <xf numFmtId="0" fontId="0" fillId="0" borderId="30" xfId="0" applyBorder="1" applyAlignment="1">
      <alignment horizontal="left" vertical="top" wrapText="1"/>
    </xf>
    <xf numFmtId="0" fontId="0" fillId="0" borderId="42" xfId="0" applyBorder="1" applyAlignment="1">
      <alignment horizontal="left" vertical="top" wrapText="1"/>
    </xf>
    <xf numFmtId="0" fontId="0" fillId="0" borderId="62" xfId="0" applyBorder="1" applyAlignment="1">
      <alignment horizontal="center" vertical="top"/>
    </xf>
    <xf numFmtId="0" fontId="0" fillId="0" borderId="54" xfId="0" applyBorder="1" applyAlignment="1">
      <alignment horizontal="center" vertical="top"/>
    </xf>
    <xf numFmtId="0" fontId="0" fillId="0" borderId="46" xfId="0" applyBorder="1" applyAlignment="1">
      <alignment horizontal="center" vertical="top"/>
    </xf>
    <xf numFmtId="0" fontId="0" fillId="0" borderId="56" xfId="0" applyBorder="1" applyAlignment="1">
      <alignment horizontal="center" vertical="top"/>
    </xf>
    <xf numFmtId="0" fontId="0" fillId="0" borderId="0" xfId="0" applyAlignment="1">
      <alignment horizontal="center" vertical="top"/>
    </xf>
    <xf numFmtId="0" fontId="0" fillId="0" borderId="20" xfId="0" applyBorder="1" applyAlignment="1">
      <alignment horizontal="center" vertical="top"/>
    </xf>
    <xf numFmtId="0" fontId="0" fillId="0" borderId="62" xfId="0" applyBorder="1" applyAlignment="1">
      <alignment horizontal="left" vertical="top"/>
    </xf>
    <xf numFmtId="0" fontId="0" fillId="0" borderId="54" xfId="0" applyBorder="1" applyAlignment="1">
      <alignment horizontal="left" vertical="top"/>
    </xf>
    <xf numFmtId="0" fontId="0" fillId="0" borderId="46" xfId="0" applyBorder="1" applyAlignment="1">
      <alignment horizontal="left" vertical="top"/>
    </xf>
    <xf numFmtId="0" fontId="2" fillId="0" borderId="40" xfId="0" applyFont="1" applyBorder="1" applyAlignment="1">
      <alignment horizontal="center"/>
    </xf>
    <xf numFmtId="0" fontId="2" fillId="0" borderId="49" xfId="0" applyFont="1" applyBorder="1" applyAlignment="1">
      <alignment horizontal="center"/>
    </xf>
    <xf numFmtId="0" fontId="2" fillId="0" borderId="41" xfId="0" applyFont="1" applyBorder="1" applyAlignment="1">
      <alignment horizontal="center"/>
    </xf>
    <xf numFmtId="0" fontId="0" fillId="0" borderId="56" xfId="0" applyBorder="1" applyAlignment="1">
      <alignment horizontal="left" vertical="top"/>
    </xf>
    <xf numFmtId="0" fontId="0" fillId="0" borderId="0" xfId="0" applyAlignment="1">
      <alignment horizontal="left" vertical="top"/>
    </xf>
    <xf numFmtId="0" fontId="0" fillId="0" borderId="20" xfId="0" applyBorder="1" applyAlignment="1">
      <alignment horizontal="left" vertical="top"/>
    </xf>
    <xf numFmtId="0" fontId="0" fillId="0" borderId="56" xfId="0" applyBorder="1" applyAlignment="1">
      <alignment horizontal="left" vertical="top" wrapText="1"/>
    </xf>
    <xf numFmtId="0" fontId="0" fillId="0" borderId="0" xfId="0" applyAlignment="1">
      <alignment horizontal="left" vertical="top" wrapText="1"/>
    </xf>
    <xf numFmtId="0" fontId="0" fillId="0" borderId="20" xfId="0" applyBorder="1" applyAlignment="1">
      <alignment horizontal="left" vertical="top" wrapText="1"/>
    </xf>
    <xf numFmtId="0" fontId="2" fillId="12" borderId="0" xfId="0" applyFont="1" applyFill="1" applyAlignment="1">
      <alignment horizontal="center"/>
    </xf>
    <xf numFmtId="0" fontId="0" fillId="0" borderId="62" xfId="0" applyBorder="1" applyAlignment="1">
      <alignment horizontal="left" vertical="top" wrapText="1"/>
    </xf>
    <xf numFmtId="0" fontId="0" fillId="0" borderId="54" xfId="0" applyBorder="1" applyAlignment="1">
      <alignment horizontal="left" vertical="top" wrapText="1"/>
    </xf>
    <xf numFmtId="0" fontId="0" fillId="0" borderId="46" xfId="0" applyBorder="1" applyAlignment="1">
      <alignment horizontal="left" vertical="top" wrapText="1"/>
    </xf>
    <xf numFmtId="0" fontId="5" fillId="0" borderId="56" xfId="0" applyFont="1" applyBorder="1" applyAlignment="1">
      <alignment horizontal="left" vertical="top" wrapText="1"/>
    </xf>
    <xf numFmtId="0" fontId="5" fillId="0" borderId="0" xfId="0" applyFont="1" applyAlignment="1">
      <alignment horizontal="left" vertical="top" wrapText="1"/>
    </xf>
    <xf numFmtId="0" fontId="5" fillId="0" borderId="20" xfId="0" applyFont="1" applyBorder="1" applyAlignment="1">
      <alignment horizontal="left" vertical="top" wrapText="1"/>
    </xf>
    <xf numFmtId="0" fontId="5" fillId="0" borderId="66" xfId="0" applyFont="1" applyBorder="1" applyAlignment="1">
      <alignment horizontal="left" vertical="top" wrapText="1"/>
    </xf>
    <xf numFmtId="0" fontId="5" fillId="0" borderId="30" xfId="0" applyFont="1" applyBorder="1" applyAlignment="1">
      <alignment horizontal="left" vertical="top" wrapText="1"/>
    </xf>
    <xf numFmtId="0" fontId="5" fillId="0" borderId="42" xfId="0" applyFont="1" applyBorder="1" applyAlignment="1">
      <alignment horizontal="left" vertical="top" wrapText="1"/>
    </xf>
    <xf numFmtId="0" fontId="12" fillId="0" borderId="0" xfId="0" applyFont="1" applyAlignment="1">
      <alignment horizontal="center" vertical="center"/>
    </xf>
    <xf numFmtId="0" fontId="11" fillId="0" borderId="0" xfId="0" applyFont="1" applyAlignment="1">
      <alignment horizontal="center" vertical="center"/>
    </xf>
    <xf numFmtId="0" fontId="11" fillId="0" borderId="30" xfId="0" applyFont="1" applyBorder="1" applyAlignment="1">
      <alignment horizontal="center" vertical="center"/>
    </xf>
    <xf numFmtId="0" fontId="13" fillId="0" borderId="38" xfId="0" applyFont="1" applyBorder="1" applyAlignment="1">
      <alignment horizontal="center" vertical="center"/>
    </xf>
    <xf numFmtId="0" fontId="13" fillId="0" borderId="39" xfId="0" applyFont="1" applyBorder="1" applyAlignment="1">
      <alignment horizontal="center" vertical="center"/>
    </xf>
    <xf numFmtId="0" fontId="13" fillId="0" borderId="33" xfId="0" applyFont="1" applyBorder="1" applyAlignment="1">
      <alignment horizontal="center" vertical="center"/>
    </xf>
    <xf numFmtId="0" fontId="13" fillId="19" borderId="38" xfId="0" applyFont="1" applyFill="1" applyBorder="1" applyAlignment="1">
      <alignment horizontal="center" vertical="center"/>
    </xf>
    <xf numFmtId="0" fontId="13" fillId="19" borderId="39" xfId="0" applyFont="1" applyFill="1" applyBorder="1" applyAlignment="1">
      <alignment horizontal="center" vertical="center"/>
    </xf>
    <xf numFmtId="0" fontId="13" fillId="19" borderId="33" xfId="0" applyFont="1" applyFill="1" applyBorder="1" applyAlignment="1">
      <alignment horizontal="center" vertical="center"/>
    </xf>
    <xf numFmtId="0" fontId="13" fillId="10" borderId="52" xfId="0" applyFont="1" applyFill="1" applyBorder="1" applyAlignment="1">
      <alignment horizontal="center"/>
    </xf>
    <xf numFmtId="0" fontId="13" fillId="10" borderId="49" xfId="0" applyFont="1" applyFill="1" applyBorder="1" applyAlignment="1">
      <alignment horizontal="center"/>
    </xf>
    <xf numFmtId="0" fontId="13" fillId="22" borderId="6" xfId="0" applyFont="1" applyFill="1" applyBorder="1" applyAlignment="1">
      <alignment horizontal="center" vertical="center" textRotation="90" wrapText="1"/>
    </xf>
    <xf numFmtId="0" fontId="13" fillId="22" borderId="7" xfId="0" applyFont="1" applyFill="1" applyBorder="1" applyAlignment="1">
      <alignment horizontal="center" vertical="center" textRotation="90" wrapText="1"/>
    </xf>
    <xf numFmtId="0" fontId="13" fillId="22" borderId="8" xfId="0" applyFont="1" applyFill="1" applyBorder="1" applyAlignment="1">
      <alignment horizontal="center" vertical="center" textRotation="90" wrapText="1"/>
    </xf>
    <xf numFmtId="0" fontId="13" fillId="18" borderId="6" xfId="0" applyFont="1" applyFill="1" applyBorder="1" applyAlignment="1">
      <alignment horizontal="center" vertical="center" textRotation="90" wrapText="1"/>
    </xf>
    <xf numFmtId="0" fontId="13" fillId="18" borderId="7" xfId="0" applyFont="1" applyFill="1" applyBorder="1" applyAlignment="1">
      <alignment horizontal="center" vertical="center" textRotation="90" wrapText="1"/>
    </xf>
    <xf numFmtId="0" fontId="13" fillId="18" borderId="8" xfId="0" applyFont="1" applyFill="1" applyBorder="1" applyAlignment="1">
      <alignment horizontal="center" vertical="center" textRotation="90" wrapText="1"/>
    </xf>
    <xf numFmtId="0" fontId="13" fillId="22" borderId="2" xfId="0" applyFont="1" applyFill="1" applyBorder="1" applyAlignment="1">
      <alignment horizontal="center" vertical="center" textRotation="90" wrapText="1"/>
    </xf>
    <xf numFmtId="0" fontId="13" fillId="22" borderId="4" xfId="0" applyFont="1" applyFill="1" applyBorder="1" applyAlignment="1">
      <alignment horizontal="center" vertical="center" textRotation="90" wrapText="1"/>
    </xf>
    <xf numFmtId="0" fontId="13" fillId="22" borderId="5" xfId="0" applyFont="1" applyFill="1" applyBorder="1" applyAlignment="1">
      <alignment horizontal="center" vertical="center" textRotation="90" wrapText="1"/>
    </xf>
    <xf numFmtId="0" fontId="17" fillId="17" borderId="6" xfId="0" applyFont="1" applyFill="1" applyBorder="1" applyAlignment="1">
      <alignment horizontal="center" vertical="center"/>
    </xf>
    <xf numFmtId="0" fontId="17" fillId="17" borderId="54" xfId="0" applyFont="1" applyFill="1" applyBorder="1" applyAlignment="1">
      <alignment horizontal="center" vertical="center"/>
    </xf>
    <xf numFmtId="0" fontId="17" fillId="17" borderId="53" xfId="0" applyFont="1" applyFill="1" applyBorder="1" applyAlignment="1">
      <alignment horizontal="center" vertical="center"/>
    </xf>
    <xf numFmtId="0" fontId="2" fillId="13" borderId="25" xfId="0" applyFont="1" applyFill="1" applyBorder="1" applyAlignment="1">
      <alignment horizontal="center"/>
    </xf>
    <xf numFmtId="0" fontId="2" fillId="13" borderId="26" xfId="0" applyFont="1" applyFill="1" applyBorder="1" applyAlignment="1">
      <alignment horizontal="center"/>
    </xf>
    <xf numFmtId="0" fontId="13" fillId="24" borderId="2" xfId="0" applyFont="1" applyFill="1" applyBorder="1" applyAlignment="1">
      <alignment horizontal="center" vertical="center" textRotation="90" wrapText="1"/>
    </xf>
    <xf numFmtId="0" fontId="13" fillId="24" borderId="4" xfId="0" applyFont="1" applyFill="1" applyBorder="1" applyAlignment="1">
      <alignment horizontal="center" vertical="center" textRotation="90" wrapText="1"/>
    </xf>
    <xf numFmtId="0" fontId="13" fillId="24" borderId="5" xfId="0" applyFont="1" applyFill="1" applyBorder="1" applyAlignment="1">
      <alignment horizontal="center" vertical="center" textRotation="90" wrapText="1"/>
    </xf>
    <xf numFmtId="0" fontId="13" fillId="18" borderId="2" xfId="0" applyFont="1" applyFill="1" applyBorder="1" applyAlignment="1">
      <alignment horizontal="center" vertical="center" textRotation="90" wrapText="1"/>
    </xf>
    <xf numFmtId="0" fontId="13" fillId="18" borderId="4" xfId="0" applyFont="1" applyFill="1" applyBorder="1" applyAlignment="1">
      <alignment horizontal="center" vertical="center" textRotation="90" wrapText="1"/>
    </xf>
    <xf numFmtId="0" fontId="13" fillId="18" borderId="5" xfId="0" applyFont="1" applyFill="1" applyBorder="1" applyAlignment="1">
      <alignment horizontal="center" vertical="center" textRotation="90" wrapText="1"/>
    </xf>
    <xf numFmtId="0" fontId="13" fillId="19" borderId="2" xfId="0" applyFont="1" applyFill="1" applyBorder="1" applyAlignment="1">
      <alignment horizontal="center" vertical="center" textRotation="90" wrapText="1"/>
    </xf>
    <xf numFmtId="0" fontId="13" fillId="19" borderId="4" xfId="0" applyFont="1" applyFill="1" applyBorder="1" applyAlignment="1">
      <alignment horizontal="center" vertical="center" textRotation="90" wrapText="1"/>
    </xf>
    <xf numFmtId="0" fontId="13" fillId="19" borderId="5" xfId="0" applyFont="1" applyFill="1" applyBorder="1" applyAlignment="1">
      <alignment horizontal="center" vertical="center" textRotation="90" wrapText="1"/>
    </xf>
    <xf numFmtId="0" fontId="13" fillId="24" borderId="2" xfId="0" applyFont="1" applyFill="1" applyBorder="1" applyAlignment="1">
      <alignment horizontal="center" textRotation="90" wrapText="1"/>
    </xf>
    <xf numFmtId="0" fontId="13" fillId="24" borderId="4" xfId="0" applyFont="1" applyFill="1" applyBorder="1" applyAlignment="1">
      <alignment horizontal="center" textRotation="90" wrapText="1"/>
    </xf>
    <xf numFmtId="0" fontId="13" fillId="24" borderId="5" xfId="0" applyFont="1" applyFill="1" applyBorder="1" applyAlignment="1">
      <alignment horizontal="center" textRotation="90" wrapText="1"/>
    </xf>
    <xf numFmtId="0" fontId="13" fillId="21" borderId="2" xfId="0" applyFont="1" applyFill="1" applyBorder="1" applyAlignment="1">
      <alignment horizontal="center" vertical="center" textRotation="90" wrapText="1"/>
    </xf>
    <xf numFmtId="0" fontId="13" fillId="21" borderId="4" xfId="0" applyFont="1" applyFill="1" applyBorder="1" applyAlignment="1">
      <alignment horizontal="center" vertical="center" textRotation="90" wrapText="1"/>
    </xf>
    <xf numFmtId="0" fontId="13" fillId="21" borderId="5" xfId="0" applyFont="1" applyFill="1" applyBorder="1" applyAlignment="1">
      <alignment horizontal="center" vertical="center" textRotation="90" wrapText="1"/>
    </xf>
    <xf numFmtId="0" fontId="16" fillId="17" borderId="6" xfId="0" applyFont="1" applyFill="1" applyBorder="1" applyAlignment="1">
      <alignment horizontal="center" vertical="center"/>
    </xf>
    <xf numFmtId="0" fontId="16" fillId="17" borderId="54" xfId="0" applyFont="1" applyFill="1" applyBorder="1" applyAlignment="1">
      <alignment horizontal="center" vertical="center"/>
    </xf>
    <xf numFmtId="0" fontId="16" fillId="17" borderId="53" xfId="0" applyFont="1" applyFill="1" applyBorder="1" applyAlignment="1">
      <alignment horizontal="center" vertical="center"/>
    </xf>
    <xf numFmtId="0" fontId="22" fillId="24" borderId="2" xfId="0" applyFont="1" applyFill="1" applyBorder="1" applyAlignment="1">
      <alignment horizontal="center" vertical="center" textRotation="90" wrapText="1"/>
    </xf>
    <xf numFmtId="0" fontId="22" fillId="24" borderId="4" xfId="0" applyFont="1" applyFill="1" applyBorder="1" applyAlignment="1">
      <alignment horizontal="center" vertical="center" textRotation="90" wrapText="1"/>
    </xf>
    <xf numFmtId="0" fontId="22" fillId="24" borderId="5" xfId="0" applyFont="1" applyFill="1" applyBorder="1" applyAlignment="1">
      <alignment horizontal="center" vertical="center" textRotation="90" wrapText="1"/>
    </xf>
    <xf numFmtId="0" fontId="2" fillId="0" borderId="25" xfId="0" applyFont="1" applyBorder="1" applyAlignment="1">
      <alignment horizontal="center"/>
    </xf>
    <xf numFmtId="0" fontId="2" fillId="0" borderId="26" xfId="0" applyFont="1" applyBorder="1" applyAlignment="1">
      <alignment horizontal="center"/>
    </xf>
    <xf numFmtId="0" fontId="13" fillId="17" borderId="2" xfId="0" applyFont="1" applyFill="1" applyBorder="1" applyAlignment="1">
      <alignment horizontal="center" vertical="center" textRotation="90" wrapText="1"/>
    </xf>
    <xf numFmtId="0" fontId="13" fillId="17" borderId="4" xfId="0" applyFont="1" applyFill="1" applyBorder="1" applyAlignment="1">
      <alignment horizontal="center" vertical="center" textRotation="90" wrapText="1"/>
    </xf>
    <xf numFmtId="0" fontId="13" fillId="17" borderId="5" xfId="0" applyFont="1" applyFill="1" applyBorder="1" applyAlignment="1">
      <alignment horizontal="center" vertical="center" textRotation="90" wrapText="1"/>
    </xf>
    <xf numFmtId="0" fontId="13" fillId="0" borderId="6" xfId="0" applyFont="1" applyBorder="1" applyAlignment="1">
      <alignment horizontal="center" vertical="center"/>
    </xf>
    <xf numFmtId="0" fontId="13" fillId="0" borderId="8" xfId="0" applyFont="1" applyBorder="1" applyAlignment="1">
      <alignment horizontal="center" vertical="center"/>
    </xf>
    <xf numFmtId="0" fontId="9" fillId="4" borderId="2" xfId="0" applyFont="1" applyFill="1" applyBorder="1" applyAlignment="1">
      <alignment horizontal="center" vertical="center" textRotation="90" wrapText="1" readingOrder="1"/>
    </xf>
    <xf numFmtId="0" fontId="9" fillId="4" borderId="4" xfId="0" applyFont="1" applyFill="1" applyBorder="1" applyAlignment="1">
      <alignment horizontal="center" vertical="center" textRotation="90" wrapText="1" readingOrder="1"/>
    </xf>
    <xf numFmtId="0" fontId="9" fillId="4" borderId="5" xfId="0" applyFont="1" applyFill="1" applyBorder="1" applyAlignment="1">
      <alignment horizontal="center" vertical="center" textRotation="90" wrapText="1" readingOrder="1"/>
    </xf>
    <xf numFmtId="0" fontId="9" fillId="5" borderId="2" xfId="0" applyFont="1" applyFill="1" applyBorder="1" applyAlignment="1">
      <alignment horizontal="center" vertical="center" textRotation="90" wrapText="1" readingOrder="1"/>
    </xf>
    <xf numFmtId="0" fontId="9" fillId="5" borderId="4" xfId="0" applyFont="1" applyFill="1" applyBorder="1" applyAlignment="1">
      <alignment horizontal="center" vertical="center" textRotation="90" wrapText="1" readingOrder="1"/>
    </xf>
    <xf numFmtId="0" fontId="9" fillId="5" borderId="5" xfId="0" applyFont="1" applyFill="1" applyBorder="1" applyAlignment="1">
      <alignment horizontal="center" vertical="center" textRotation="90" wrapText="1" readingOrder="1"/>
    </xf>
    <xf numFmtId="0" fontId="9" fillId="6" borderId="2" xfId="0" applyFont="1" applyFill="1" applyBorder="1" applyAlignment="1">
      <alignment horizontal="center" vertical="center" textRotation="90" wrapText="1" readingOrder="1"/>
    </xf>
    <xf numFmtId="0" fontId="9" fillId="6" borderId="4" xfId="0" applyFont="1" applyFill="1" applyBorder="1" applyAlignment="1">
      <alignment horizontal="center" vertical="center" textRotation="90" wrapText="1" readingOrder="1"/>
    </xf>
    <xf numFmtId="0" fontId="9" fillId="6" borderId="5" xfId="0" applyFont="1" applyFill="1" applyBorder="1" applyAlignment="1">
      <alignment horizontal="center" vertical="center" textRotation="90" wrapText="1" readingOrder="1"/>
    </xf>
    <xf numFmtId="0" fontId="9" fillId="7" borderId="2" xfId="0" applyFont="1" applyFill="1" applyBorder="1" applyAlignment="1">
      <alignment horizontal="center" vertical="center" textRotation="90" wrapText="1" readingOrder="1"/>
    </xf>
    <xf numFmtId="0" fontId="9" fillId="7" borderId="4" xfId="0" applyFont="1" applyFill="1" applyBorder="1" applyAlignment="1">
      <alignment horizontal="center" vertical="center" textRotation="90" wrapText="1" readingOrder="1"/>
    </xf>
    <xf numFmtId="0" fontId="9" fillId="7" borderId="5" xfId="0" applyFont="1" applyFill="1" applyBorder="1" applyAlignment="1">
      <alignment horizontal="center" vertical="center" textRotation="90" wrapText="1" readingOrder="1"/>
    </xf>
    <xf numFmtId="0" fontId="9" fillId="3" borderId="10" xfId="0" applyFont="1" applyFill="1" applyBorder="1" applyAlignment="1">
      <alignment horizontal="center" vertical="center" textRotation="90" wrapText="1"/>
    </xf>
    <xf numFmtId="0" fontId="9" fillId="3" borderId="28" xfId="0" applyFont="1" applyFill="1" applyBorder="1" applyAlignment="1">
      <alignment horizontal="center" vertical="center" textRotation="90" wrapText="1"/>
    </xf>
    <xf numFmtId="0" fontId="9" fillId="3" borderId="29" xfId="0" applyFont="1" applyFill="1" applyBorder="1" applyAlignment="1">
      <alignment horizontal="center" vertical="center" textRotation="90" wrapText="1"/>
    </xf>
    <xf numFmtId="0" fontId="13" fillId="0" borderId="11" xfId="0" applyFont="1" applyBorder="1" applyAlignment="1">
      <alignment horizontal="center" vertical="center"/>
    </xf>
    <xf numFmtId="0" fontId="13" fillId="0" borderId="18" xfId="0" applyFont="1" applyBorder="1" applyAlignment="1">
      <alignment horizontal="center" vertical="center"/>
    </xf>
    <xf numFmtId="0" fontId="9" fillId="4" borderId="6" xfId="0" applyFont="1" applyFill="1" applyBorder="1" applyAlignment="1">
      <alignment horizontal="center" vertical="center" textRotation="90" wrapText="1" readingOrder="1"/>
    </xf>
    <xf numFmtId="0" fontId="9" fillId="4" borderId="7" xfId="0" applyFont="1" applyFill="1" applyBorder="1" applyAlignment="1">
      <alignment horizontal="center" vertical="center" textRotation="90" wrapText="1" readingOrder="1"/>
    </xf>
    <xf numFmtId="0" fontId="9" fillId="4" borderId="8" xfId="0" applyFont="1" applyFill="1" applyBorder="1" applyAlignment="1">
      <alignment horizontal="center" vertical="center" textRotation="90" wrapText="1" readingOrder="1"/>
    </xf>
    <xf numFmtId="0" fontId="9" fillId="5" borderId="6" xfId="0" applyFont="1" applyFill="1" applyBorder="1" applyAlignment="1">
      <alignment horizontal="center" vertical="center" textRotation="90" wrapText="1" readingOrder="1"/>
    </xf>
    <xf numFmtId="0" fontId="9" fillId="5" borderId="7" xfId="0" applyFont="1" applyFill="1" applyBorder="1" applyAlignment="1">
      <alignment horizontal="center" vertical="center" textRotation="90" wrapText="1" readingOrder="1"/>
    </xf>
    <xf numFmtId="0" fontId="9" fillId="5" borderId="8" xfId="0" applyFont="1" applyFill="1" applyBorder="1" applyAlignment="1">
      <alignment horizontal="center" vertical="center" textRotation="90" wrapText="1" readingOrder="1"/>
    </xf>
    <xf numFmtId="0" fontId="9" fillId="6" borderId="6" xfId="0" applyFont="1" applyFill="1" applyBorder="1" applyAlignment="1">
      <alignment horizontal="center" vertical="center" textRotation="90" wrapText="1" readingOrder="1"/>
    </xf>
    <xf numFmtId="0" fontId="9" fillId="6" borderId="7" xfId="0" applyFont="1" applyFill="1" applyBorder="1" applyAlignment="1">
      <alignment horizontal="center" vertical="center" textRotation="90" wrapText="1" readingOrder="1"/>
    </xf>
    <xf numFmtId="0" fontId="9" fillId="6" borderId="8" xfId="0" applyFont="1" applyFill="1" applyBorder="1" applyAlignment="1">
      <alignment horizontal="center" vertical="center" textRotation="90" wrapText="1" readingOrder="1"/>
    </xf>
    <xf numFmtId="0" fontId="9" fillId="7" borderId="6" xfId="0" applyFont="1" applyFill="1" applyBorder="1" applyAlignment="1">
      <alignment horizontal="center" vertical="center" textRotation="90" wrapText="1" readingOrder="1"/>
    </xf>
    <xf numFmtId="0" fontId="9" fillId="7" borderId="7" xfId="0" applyFont="1" applyFill="1" applyBorder="1" applyAlignment="1">
      <alignment horizontal="center" vertical="center" textRotation="90" wrapText="1" readingOrder="1"/>
    </xf>
    <xf numFmtId="0" fontId="9" fillId="7" borderId="8" xfId="0" applyFont="1" applyFill="1" applyBorder="1" applyAlignment="1">
      <alignment horizontal="center" vertical="center" textRotation="90" wrapText="1" readingOrder="1"/>
    </xf>
    <xf numFmtId="0" fontId="9" fillId="3" borderId="2" xfId="0" applyFont="1" applyFill="1" applyBorder="1" applyAlignment="1">
      <alignment horizontal="center" vertical="center" textRotation="90" wrapText="1"/>
    </xf>
    <xf numFmtId="0" fontId="9" fillId="3" borderId="4" xfId="0" applyFont="1" applyFill="1" applyBorder="1" applyAlignment="1">
      <alignment horizontal="center" vertical="center" textRotation="90" wrapText="1"/>
    </xf>
    <xf numFmtId="0" fontId="9" fillId="3" borderId="5" xfId="0" applyFont="1" applyFill="1" applyBorder="1" applyAlignment="1">
      <alignment horizontal="center" vertical="center" textRotation="90" wrapText="1"/>
    </xf>
    <xf numFmtId="0" fontId="9" fillId="0" borderId="6" xfId="0" applyFont="1" applyBorder="1" applyAlignment="1">
      <alignment horizontal="center" vertical="center" textRotation="90"/>
    </xf>
    <xf numFmtId="0" fontId="9" fillId="0" borderId="7" xfId="0" applyFont="1" applyBorder="1" applyAlignment="1">
      <alignment horizontal="center" vertical="center" textRotation="90"/>
    </xf>
    <xf numFmtId="0" fontId="9" fillId="0" borderId="8" xfId="0" applyFont="1" applyBorder="1" applyAlignment="1">
      <alignment horizontal="center" vertical="center" textRotation="90"/>
    </xf>
    <xf numFmtId="0" fontId="9" fillId="15" borderId="38" xfId="0" applyFont="1" applyFill="1" applyBorder="1" applyAlignment="1">
      <alignment horizontal="center" vertical="center" textRotation="90" wrapText="1"/>
    </xf>
    <xf numFmtId="0" fontId="9" fillId="15" borderId="39" xfId="0" applyFont="1" applyFill="1" applyBorder="1" applyAlignment="1">
      <alignment horizontal="center" vertical="center" textRotation="90" wrapText="1"/>
    </xf>
    <xf numFmtId="0" fontId="9" fillId="15" borderId="7" xfId="0" applyFont="1" applyFill="1" applyBorder="1" applyAlignment="1">
      <alignment horizontal="center" vertical="center" textRotation="90" wrapText="1"/>
    </xf>
    <xf numFmtId="0" fontId="9" fillId="15" borderId="8" xfId="0" applyFont="1" applyFill="1" applyBorder="1" applyAlignment="1">
      <alignment horizontal="center" vertical="center" textRotation="90" wrapText="1"/>
    </xf>
    <xf numFmtId="0" fontId="24" fillId="16" borderId="57" xfId="0" applyFont="1" applyFill="1" applyBorder="1" applyAlignment="1">
      <alignment horizontal="center"/>
    </xf>
    <xf numFmtId="0" fontId="24" fillId="16" borderId="58" xfId="0" applyFont="1" applyFill="1" applyBorder="1" applyAlignment="1">
      <alignment horizontal="center"/>
    </xf>
    <xf numFmtId="0" fontId="2" fillId="5" borderId="63" xfId="0" applyFont="1" applyFill="1" applyBorder="1" applyAlignment="1">
      <alignment horizontal="center"/>
    </xf>
    <xf numFmtId="0" fontId="2" fillId="5" borderId="61" xfId="0" applyFont="1" applyFill="1" applyBorder="1" applyAlignment="1">
      <alignment horizontal="center"/>
    </xf>
    <xf numFmtId="0" fontId="2" fillId="5" borderId="56" xfId="0" applyFont="1" applyFill="1" applyBorder="1" applyAlignment="1">
      <alignment horizontal="center"/>
    </xf>
    <xf numFmtId="0" fontId="2" fillId="5" borderId="0" xfId="0" applyFont="1" applyFill="1" applyAlignment="1">
      <alignment horizontal="center"/>
    </xf>
    <xf numFmtId="0" fontId="2" fillId="5" borderId="20" xfId="0" applyFont="1" applyFill="1" applyBorder="1" applyAlignment="1">
      <alignment horizontal="center"/>
    </xf>
    <xf numFmtId="0" fontId="24" fillId="16" borderId="59" xfId="0" applyFont="1" applyFill="1" applyBorder="1" applyAlignment="1">
      <alignment horizontal="center"/>
    </xf>
    <xf numFmtId="0" fontId="24" fillId="16" borderId="54" xfId="0" applyFont="1" applyFill="1" applyBorder="1" applyAlignment="1">
      <alignment horizontal="center"/>
    </xf>
    <xf numFmtId="0" fontId="24" fillId="16" borderId="60" xfId="0" applyFont="1" applyFill="1" applyBorder="1" applyAlignment="1">
      <alignment horizontal="center"/>
    </xf>
    <xf numFmtId="0" fontId="9" fillId="15" borderId="6" xfId="0" applyFont="1" applyFill="1" applyBorder="1" applyAlignment="1">
      <alignment horizontal="center" vertical="center" textRotation="90" wrapText="1"/>
    </xf>
    <xf numFmtId="0" fontId="2" fillId="13" borderId="6" xfId="0" applyFont="1" applyFill="1" applyBorder="1" applyAlignment="1">
      <alignment horizontal="center"/>
    </xf>
    <xf numFmtId="0" fontId="2" fillId="13" borderId="54" xfId="0" applyFont="1" applyFill="1" applyBorder="1" applyAlignment="1">
      <alignment horizontal="center"/>
    </xf>
    <xf numFmtId="0" fontId="2" fillId="13" borderId="46" xfId="0" applyFont="1" applyFill="1" applyBorder="1" applyAlignment="1">
      <alignment horizontal="center"/>
    </xf>
    <xf numFmtId="0" fontId="2" fillId="13" borderId="62" xfId="0" applyFont="1" applyFill="1" applyBorder="1" applyAlignment="1">
      <alignment horizontal="center"/>
    </xf>
    <xf numFmtId="0" fontId="24" fillId="16" borderId="9" xfId="0" applyFont="1" applyFill="1" applyBorder="1" applyAlignment="1">
      <alignment horizontal="center"/>
    </xf>
    <xf numFmtId="0" fontId="2" fillId="5" borderId="64" xfId="0" applyFont="1" applyFill="1" applyBorder="1" applyAlignment="1">
      <alignment horizontal="center"/>
    </xf>
    <xf numFmtId="0" fontId="9" fillId="3" borderId="6" xfId="0" applyFont="1" applyFill="1" applyBorder="1" applyAlignment="1">
      <alignment horizontal="center" vertical="center" textRotation="90" wrapText="1"/>
    </xf>
    <xf numFmtId="0" fontId="9" fillId="3" borderId="7" xfId="0" applyFont="1" applyFill="1" applyBorder="1" applyAlignment="1">
      <alignment horizontal="center" vertical="center" textRotation="90" wrapText="1"/>
    </xf>
    <xf numFmtId="0" fontId="9" fillId="3" borderId="8" xfId="0" applyFont="1" applyFill="1" applyBorder="1" applyAlignment="1">
      <alignment horizontal="center" vertical="center" textRotation="90" wrapText="1"/>
    </xf>
    <xf numFmtId="0" fontId="24" fillId="16" borderId="63" xfId="0" applyFont="1" applyFill="1" applyBorder="1" applyAlignment="1">
      <alignment horizontal="center"/>
    </xf>
    <xf numFmtId="0" fontId="24" fillId="16" borderId="61" xfId="0" applyFont="1" applyFill="1" applyBorder="1" applyAlignment="1">
      <alignment horizontal="center"/>
    </xf>
    <xf numFmtId="0" fontId="24" fillId="16" borderId="64" xfId="0" applyFont="1" applyFill="1" applyBorder="1" applyAlignment="1">
      <alignment horizontal="center"/>
    </xf>
    <xf numFmtId="0" fontId="2" fillId="13" borderId="37" xfId="0" applyFont="1" applyFill="1" applyBorder="1" applyAlignment="1">
      <alignment horizontal="center"/>
    </xf>
    <xf numFmtId="9" fontId="3" fillId="2" borderId="30" xfId="3" applyFont="1" applyFill="1" applyBorder="1" applyAlignment="1">
      <alignment wrapText="1"/>
    </xf>
    <xf numFmtId="0" fontId="9" fillId="0" borderId="2" xfId="0" applyFont="1" applyBorder="1" applyAlignment="1">
      <alignment horizontal="center" vertical="center" textRotation="90"/>
    </xf>
    <xf numFmtId="0" fontId="9" fillId="0" borderId="4" xfId="0" applyFont="1" applyBorder="1" applyAlignment="1">
      <alignment horizontal="center" vertical="center" textRotation="90"/>
    </xf>
    <xf numFmtId="0" fontId="9" fillId="0" borderId="5" xfId="0" applyFont="1" applyBorder="1" applyAlignment="1">
      <alignment horizontal="center" vertical="center" textRotation="90"/>
    </xf>
    <xf numFmtId="0" fontId="2" fillId="13" borderId="52" xfId="0" applyFont="1" applyFill="1" applyBorder="1" applyAlignment="1">
      <alignment horizontal="center"/>
    </xf>
    <xf numFmtId="0" fontId="2" fillId="13" borderId="49" xfId="0" applyFont="1" applyFill="1" applyBorder="1" applyAlignment="1">
      <alignment horizontal="center"/>
    </xf>
    <xf numFmtId="0" fontId="2" fillId="13" borderId="41" xfId="0" applyFont="1" applyFill="1" applyBorder="1" applyAlignment="1">
      <alignment horizontal="center"/>
    </xf>
    <xf numFmtId="0" fontId="2" fillId="13" borderId="40" xfId="0" applyFont="1" applyFill="1" applyBorder="1" applyAlignment="1">
      <alignment horizontal="center"/>
    </xf>
    <xf numFmtId="0" fontId="13" fillId="0" borderId="2" xfId="0" applyFont="1" applyBorder="1" applyAlignment="1">
      <alignment horizontal="center" vertical="center" textRotation="90" wrapText="1"/>
    </xf>
    <xf numFmtId="0" fontId="13" fillId="0" borderId="4" xfId="0" applyFont="1" applyBorder="1" applyAlignment="1">
      <alignment horizontal="center" vertical="center" textRotation="90" wrapText="1"/>
    </xf>
    <xf numFmtId="0" fontId="13" fillId="0" borderId="5" xfId="0" applyFont="1" applyBorder="1" applyAlignment="1">
      <alignment horizontal="center" vertical="center" textRotation="90" wrapText="1"/>
    </xf>
    <xf numFmtId="0" fontId="9" fillId="11" borderId="6" xfId="0" applyFont="1" applyFill="1" applyBorder="1" applyAlignment="1">
      <alignment horizontal="center" vertical="center" textRotation="90" wrapText="1" readingOrder="1"/>
    </xf>
    <xf numFmtId="0" fontId="9" fillId="11" borderId="7" xfId="0" applyFont="1" applyFill="1" applyBorder="1" applyAlignment="1">
      <alignment horizontal="center" vertical="center" textRotation="90" wrapText="1" readingOrder="1"/>
    </xf>
    <xf numFmtId="0" fontId="9" fillId="11" borderId="8" xfId="0" applyFont="1" applyFill="1" applyBorder="1" applyAlignment="1">
      <alignment horizontal="center" vertical="center" textRotation="90" wrapText="1" readingOrder="1"/>
    </xf>
  </cellXfs>
  <cellStyles count="5">
    <cellStyle name="Comma" xfId="1" builtinId="3"/>
    <cellStyle name="Currency" xfId="2" builtinId="4"/>
    <cellStyle name="Good" xfId="4" builtinId="26"/>
    <cellStyle name="Normal" xfId="0" builtinId="0"/>
    <cellStyle name="Percent" xfId="3" builtinId="5"/>
  </cellStyles>
  <dxfs count="6">
    <dxf>
      <font>
        <b/>
        <i val="0"/>
        <color rgb="FFFF0000"/>
      </font>
    </dxf>
    <dxf>
      <font>
        <b/>
        <i val="0"/>
        <color rgb="FFFF0000"/>
      </font>
      <fill>
        <patternFill>
          <bgColor rgb="FFFFC7CE"/>
        </patternFill>
      </fill>
    </dxf>
    <dxf>
      <font>
        <b/>
        <i val="0"/>
        <color rgb="FFFF0000"/>
      </font>
      <fill>
        <patternFill>
          <bgColor rgb="FFFFC7CE"/>
        </patternFill>
      </fill>
    </dxf>
    <dxf>
      <font>
        <b/>
        <i val="0"/>
        <color rgb="FFFF0000"/>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color rgb="FFFFFFCC"/>
      <color rgb="FFFFFF99"/>
      <color rgb="FFB0E098"/>
      <color rgb="FFFFFF66"/>
      <color rgb="FF0000FF"/>
      <color rgb="FF8278C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1"/>
  <sheetViews>
    <sheetView zoomScale="110" zoomScaleNormal="110" workbookViewId="0">
      <selection activeCell="B18" sqref="B18:M18"/>
    </sheetView>
  </sheetViews>
  <sheetFormatPr defaultColWidth="16.36328125" defaultRowHeight="14.5" x14ac:dyDescent="0.35"/>
  <cols>
    <col min="1" max="1" width="16.36328125" bestFit="1" customWidth="1"/>
    <col min="2" max="2" width="20.36328125" customWidth="1"/>
    <col min="3" max="3" width="12.36328125" bestFit="1" customWidth="1"/>
    <col min="4" max="4" width="20.453125" bestFit="1" customWidth="1"/>
    <col min="5" max="5" width="17.6328125" bestFit="1" customWidth="1"/>
  </cols>
  <sheetData>
    <row r="1" spans="1:16" ht="15" thickBot="1" x14ac:dyDescent="0.4"/>
    <row r="2" spans="1:16" ht="15" thickBot="1" x14ac:dyDescent="0.4">
      <c r="A2" s="321" t="s">
        <v>108</v>
      </c>
      <c r="B2" s="322" t="s">
        <v>111</v>
      </c>
      <c r="C2" s="322" t="s">
        <v>107</v>
      </c>
      <c r="D2" s="322" t="s">
        <v>109</v>
      </c>
      <c r="E2" s="158" t="s">
        <v>110</v>
      </c>
      <c r="F2" s="588" t="s">
        <v>120</v>
      </c>
      <c r="G2" s="589"/>
      <c r="H2" s="589"/>
      <c r="I2" s="589"/>
      <c r="J2" s="589"/>
      <c r="K2" s="589"/>
      <c r="L2" s="589"/>
      <c r="M2" s="590"/>
      <c r="N2" s="1"/>
      <c r="O2" s="1"/>
      <c r="P2" s="1"/>
    </row>
    <row r="3" spans="1:16" s="272" customFormat="1" x14ac:dyDescent="0.35">
      <c r="A3" s="312" t="s">
        <v>144</v>
      </c>
      <c r="B3" s="317" t="s">
        <v>252</v>
      </c>
      <c r="C3" s="318">
        <v>44964</v>
      </c>
      <c r="D3" s="319" t="s">
        <v>253</v>
      </c>
      <c r="E3" s="320" t="s">
        <v>254</v>
      </c>
      <c r="F3" s="585" t="s">
        <v>247</v>
      </c>
      <c r="G3" s="586"/>
      <c r="H3" s="586"/>
      <c r="I3" s="586"/>
      <c r="J3" s="586"/>
      <c r="K3" s="586"/>
      <c r="L3" s="586"/>
      <c r="M3" s="587"/>
      <c r="N3" s="271"/>
      <c r="O3" s="271"/>
      <c r="P3" s="271"/>
    </row>
    <row r="4" spans="1:16" s="272" customFormat="1" x14ac:dyDescent="0.35">
      <c r="A4" s="270"/>
      <c r="B4" s="384"/>
      <c r="C4" s="379"/>
      <c r="D4" s="376"/>
      <c r="E4" s="377"/>
      <c r="F4" s="591" t="s">
        <v>248</v>
      </c>
      <c r="G4" s="592"/>
      <c r="H4" s="592"/>
      <c r="I4" s="592"/>
      <c r="J4" s="592"/>
      <c r="K4" s="592"/>
      <c r="L4" s="592"/>
      <c r="M4" s="593"/>
      <c r="N4" s="271"/>
      <c r="O4" s="271"/>
      <c r="P4" s="271"/>
    </row>
    <row r="5" spans="1:16" s="272" customFormat="1" x14ac:dyDescent="0.35">
      <c r="A5" s="270"/>
      <c r="B5" s="323"/>
      <c r="C5" s="332"/>
      <c r="D5" s="324"/>
      <c r="E5" s="325"/>
      <c r="F5" s="591" t="s">
        <v>250</v>
      </c>
      <c r="G5" s="592"/>
      <c r="H5" s="592"/>
      <c r="I5" s="592"/>
      <c r="J5" s="592"/>
      <c r="K5" s="592"/>
      <c r="L5" s="592"/>
      <c r="M5" s="593"/>
    </row>
    <row r="6" spans="1:16" s="272" customFormat="1" ht="29.75" customHeight="1" thickBot="1" x14ac:dyDescent="0.4">
      <c r="A6" s="313"/>
      <c r="B6" s="314"/>
      <c r="C6" s="315"/>
      <c r="D6" s="315"/>
      <c r="E6" s="316"/>
      <c r="F6" s="576" t="s">
        <v>249</v>
      </c>
      <c r="G6" s="577"/>
      <c r="H6" s="577"/>
      <c r="I6" s="577"/>
      <c r="J6" s="577"/>
      <c r="K6" s="577"/>
      <c r="L6" s="577"/>
      <c r="M6" s="578"/>
      <c r="N6" s="271"/>
      <c r="O6" s="271"/>
      <c r="P6" s="271"/>
    </row>
    <row r="7" spans="1:16" s="272" customFormat="1" ht="14.75" customHeight="1" thickBot="1" x14ac:dyDescent="0.4">
      <c r="A7" s="312" t="s">
        <v>145</v>
      </c>
      <c r="B7" s="317" t="s">
        <v>252</v>
      </c>
      <c r="C7" s="318">
        <v>44992</v>
      </c>
      <c r="D7" s="319" t="s">
        <v>253</v>
      </c>
      <c r="E7" s="320" t="s">
        <v>254</v>
      </c>
      <c r="F7" s="585" t="s">
        <v>251</v>
      </c>
      <c r="G7" s="586"/>
      <c r="H7" s="586"/>
      <c r="I7" s="586"/>
      <c r="J7" s="586"/>
      <c r="K7" s="586"/>
      <c r="L7" s="586"/>
      <c r="M7" s="587"/>
      <c r="N7" s="271"/>
      <c r="O7" s="271"/>
      <c r="P7" s="271"/>
    </row>
    <row r="8" spans="1:16" s="272" customFormat="1" ht="14.75" customHeight="1" thickBot="1" x14ac:dyDescent="0.4">
      <c r="A8" s="312" t="s">
        <v>146</v>
      </c>
      <c r="B8" s="317" t="s">
        <v>252</v>
      </c>
      <c r="C8" s="318">
        <v>45026</v>
      </c>
      <c r="D8" s="319" t="s">
        <v>253</v>
      </c>
      <c r="E8" s="320" t="s">
        <v>254</v>
      </c>
      <c r="F8" s="585" t="s">
        <v>255</v>
      </c>
      <c r="G8" s="586"/>
      <c r="H8" s="586"/>
      <c r="I8" s="586"/>
      <c r="J8" s="586"/>
      <c r="K8" s="586"/>
      <c r="L8" s="586"/>
      <c r="M8" s="587"/>
      <c r="N8" s="271"/>
      <c r="O8" s="271"/>
      <c r="P8" s="271"/>
    </row>
    <row r="9" spans="1:16" s="272" customFormat="1" ht="15" thickBot="1" x14ac:dyDescent="0.4">
      <c r="A9" s="312" t="s">
        <v>184</v>
      </c>
      <c r="B9" s="317" t="s">
        <v>252</v>
      </c>
      <c r="C9" s="318">
        <v>45051</v>
      </c>
      <c r="D9" s="319" t="s">
        <v>253</v>
      </c>
      <c r="E9" s="320" t="s">
        <v>254</v>
      </c>
      <c r="F9" s="585" t="s">
        <v>256</v>
      </c>
      <c r="G9" s="586"/>
      <c r="H9" s="586"/>
      <c r="I9" s="586"/>
      <c r="J9" s="586"/>
      <c r="K9" s="586"/>
      <c r="L9" s="586"/>
      <c r="M9" s="587"/>
      <c r="N9" s="271"/>
      <c r="O9" s="271"/>
      <c r="P9" s="271"/>
    </row>
    <row r="10" spans="1:16" s="272" customFormat="1" ht="14.75" customHeight="1" x14ac:dyDescent="0.35">
      <c r="A10" s="312" t="s">
        <v>44</v>
      </c>
      <c r="B10" s="394" t="s">
        <v>252</v>
      </c>
      <c r="C10" s="318">
        <v>45084</v>
      </c>
      <c r="D10" s="319" t="s">
        <v>253</v>
      </c>
      <c r="E10" s="320" t="s">
        <v>254</v>
      </c>
      <c r="F10" s="585" t="s">
        <v>257</v>
      </c>
      <c r="G10" s="586"/>
      <c r="H10" s="586"/>
      <c r="I10" s="586"/>
      <c r="J10" s="586"/>
      <c r="K10" s="586"/>
      <c r="L10" s="586"/>
      <c r="M10" s="587"/>
    </row>
    <row r="11" spans="1:16" s="272" customFormat="1" ht="14.75" customHeight="1" x14ac:dyDescent="0.35">
      <c r="A11" s="270"/>
      <c r="B11" s="385"/>
      <c r="C11" s="379"/>
      <c r="D11" s="376"/>
      <c r="E11" s="377"/>
      <c r="F11" s="591" t="s">
        <v>258</v>
      </c>
      <c r="G11" s="592"/>
      <c r="H11" s="592"/>
      <c r="I11" s="592"/>
      <c r="J11" s="592"/>
      <c r="K11" s="592"/>
      <c r="L11" s="592"/>
      <c r="M11" s="593"/>
    </row>
    <row r="12" spans="1:16" s="272" customFormat="1" ht="15" thickBot="1" x14ac:dyDescent="0.4">
      <c r="A12" s="313"/>
      <c r="B12" s="314"/>
      <c r="C12" s="381"/>
      <c r="D12" s="315"/>
      <c r="E12" s="316"/>
      <c r="F12" s="576" t="s">
        <v>259</v>
      </c>
      <c r="G12" s="577"/>
      <c r="H12" s="577"/>
      <c r="I12" s="577"/>
      <c r="J12" s="577"/>
      <c r="K12" s="577"/>
      <c r="L12" s="577"/>
      <c r="M12" s="578"/>
    </row>
    <row r="13" spans="1:16" s="272" customFormat="1" ht="14.75" customHeight="1" thickBot="1" x14ac:dyDescent="0.4">
      <c r="A13" s="312" t="s">
        <v>112</v>
      </c>
      <c r="B13" s="394" t="s">
        <v>252</v>
      </c>
      <c r="C13" s="318">
        <v>45117</v>
      </c>
      <c r="D13" s="319" t="s">
        <v>253</v>
      </c>
      <c r="E13" s="320" t="s">
        <v>254</v>
      </c>
      <c r="F13" s="585" t="s">
        <v>260</v>
      </c>
      <c r="G13" s="586"/>
      <c r="H13" s="586"/>
      <c r="I13" s="586"/>
      <c r="J13" s="586"/>
      <c r="K13" s="586"/>
      <c r="L13" s="586"/>
      <c r="M13" s="587"/>
    </row>
    <row r="14" spans="1:16" s="272" customFormat="1" ht="14.75" customHeight="1" x14ac:dyDescent="0.35">
      <c r="A14" s="312" t="s">
        <v>113</v>
      </c>
      <c r="B14" s="317" t="s">
        <v>252</v>
      </c>
      <c r="C14" s="318">
        <v>45145</v>
      </c>
      <c r="D14" s="319" t="s">
        <v>253</v>
      </c>
      <c r="E14" s="320" t="s">
        <v>254</v>
      </c>
      <c r="F14" s="585" t="s">
        <v>263</v>
      </c>
      <c r="G14" s="586"/>
      <c r="H14" s="586"/>
      <c r="I14" s="586"/>
      <c r="J14" s="586"/>
      <c r="K14" s="586"/>
      <c r="L14" s="586"/>
      <c r="M14" s="587"/>
    </row>
    <row r="15" spans="1:16" s="272" customFormat="1" ht="28.25" customHeight="1" x14ac:dyDescent="0.35">
      <c r="A15" s="270"/>
      <c r="B15" s="384"/>
      <c r="C15" s="379"/>
      <c r="D15" s="376"/>
      <c r="E15" s="377"/>
      <c r="F15" s="594" t="s">
        <v>264</v>
      </c>
      <c r="G15" s="595"/>
      <c r="H15" s="595"/>
      <c r="I15" s="595"/>
      <c r="J15" s="595"/>
      <c r="K15" s="595"/>
      <c r="L15" s="595"/>
      <c r="M15" s="596"/>
    </row>
    <row r="16" spans="1:16" s="272" customFormat="1" ht="14.75" customHeight="1" thickBot="1" x14ac:dyDescent="0.4">
      <c r="A16" s="313"/>
      <c r="B16" s="314"/>
      <c r="C16" s="333"/>
      <c r="D16" s="315"/>
      <c r="E16" s="316"/>
      <c r="F16" s="576" t="s">
        <v>262</v>
      </c>
      <c r="G16" s="577"/>
      <c r="H16" s="577"/>
      <c r="I16" s="577"/>
      <c r="J16" s="577"/>
      <c r="K16" s="577"/>
      <c r="L16" s="577"/>
      <c r="M16" s="578"/>
    </row>
    <row r="17" spans="1:16" s="272" customFormat="1" ht="14.75" customHeight="1" thickBot="1" x14ac:dyDescent="0.4">
      <c r="A17" s="312" t="s">
        <v>114</v>
      </c>
      <c r="B17" s="388" t="s">
        <v>252</v>
      </c>
      <c r="C17" s="389">
        <v>45177</v>
      </c>
      <c r="D17" s="390" t="s">
        <v>253</v>
      </c>
      <c r="E17" s="391" t="s">
        <v>265</v>
      </c>
      <c r="F17" s="585" t="s">
        <v>260</v>
      </c>
      <c r="G17" s="586"/>
      <c r="H17" s="586"/>
      <c r="I17" s="586"/>
      <c r="J17" s="586"/>
      <c r="K17" s="586"/>
      <c r="L17" s="586"/>
      <c r="M17" s="587"/>
    </row>
    <row r="18" spans="1:16" s="272" customFormat="1" x14ac:dyDescent="0.35">
      <c r="A18" s="312" t="s">
        <v>115</v>
      </c>
      <c r="B18" s="378" t="s">
        <v>252</v>
      </c>
      <c r="C18" s="318">
        <v>45205</v>
      </c>
      <c r="D18" s="319" t="s">
        <v>253</v>
      </c>
      <c r="E18" s="320" t="s">
        <v>265</v>
      </c>
      <c r="F18" s="585" t="s">
        <v>266</v>
      </c>
      <c r="G18" s="586"/>
      <c r="H18" s="586"/>
      <c r="I18" s="586"/>
      <c r="J18" s="586"/>
      <c r="K18" s="586"/>
      <c r="L18" s="586"/>
      <c r="M18" s="587"/>
    </row>
    <row r="19" spans="1:16" s="272" customFormat="1" x14ac:dyDescent="0.35">
      <c r="A19" s="270"/>
      <c r="B19" s="386"/>
      <c r="C19" s="379"/>
      <c r="D19" s="376"/>
      <c r="E19" s="377"/>
      <c r="F19" s="591"/>
      <c r="G19" s="592"/>
      <c r="H19" s="592"/>
      <c r="I19" s="592"/>
      <c r="J19" s="592"/>
      <c r="K19" s="592"/>
      <c r="L19" s="592"/>
      <c r="M19" s="593"/>
    </row>
    <row r="20" spans="1:16" s="272" customFormat="1" ht="15" thickBot="1" x14ac:dyDescent="0.4">
      <c r="A20" s="270"/>
      <c r="B20" s="387"/>
      <c r="C20" s="379"/>
      <c r="D20" s="376"/>
      <c r="E20" s="377"/>
      <c r="F20" s="576"/>
      <c r="G20" s="577"/>
      <c r="H20" s="577"/>
      <c r="I20" s="577"/>
      <c r="J20" s="577"/>
      <c r="K20" s="577"/>
      <c r="L20" s="577"/>
      <c r="M20" s="578"/>
    </row>
    <row r="21" spans="1:16" s="272" customFormat="1" ht="14.75" customHeight="1" x14ac:dyDescent="0.35">
      <c r="A21" s="312" t="s">
        <v>116</v>
      </c>
      <c r="B21" s="378"/>
      <c r="C21" s="318"/>
      <c r="D21" s="319"/>
      <c r="E21" s="320"/>
      <c r="F21" s="585"/>
      <c r="G21" s="586"/>
      <c r="H21" s="586"/>
      <c r="I21" s="586"/>
      <c r="J21" s="586"/>
      <c r="K21" s="586"/>
      <c r="L21" s="586"/>
      <c r="M21" s="587"/>
      <c r="N21" s="276"/>
      <c r="O21" s="276"/>
      <c r="P21" s="276"/>
    </row>
    <row r="22" spans="1:16" s="272" customFormat="1" ht="14.75" customHeight="1" x14ac:dyDescent="0.35">
      <c r="A22" s="270"/>
      <c r="B22" s="386"/>
      <c r="C22" s="332"/>
      <c r="D22" s="324"/>
      <c r="E22" s="325"/>
      <c r="F22" s="591"/>
      <c r="G22" s="592"/>
      <c r="H22" s="592"/>
      <c r="I22" s="592"/>
      <c r="J22" s="592"/>
      <c r="K22" s="592"/>
      <c r="L22" s="592"/>
      <c r="M22" s="593"/>
    </row>
    <row r="23" spans="1:16" s="272" customFormat="1" ht="15" thickBot="1" x14ac:dyDescent="0.4">
      <c r="A23" s="327"/>
      <c r="B23" s="380"/>
      <c r="C23" s="381"/>
      <c r="D23" s="382"/>
      <c r="E23" s="383"/>
      <c r="F23" s="576"/>
      <c r="G23" s="577"/>
      <c r="H23" s="577"/>
      <c r="I23" s="577"/>
      <c r="J23" s="577"/>
      <c r="K23" s="577"/>
      <c r="L23" s="577"/>
      <c r="M23" s="578"/>
    </row>
    <row r="24" spans="1:16" s="272" customFormat="1" ht="14.75" customHeight="1" x14ac:dyDescent="0.35">
      <c r="A24" s="326" t="s">
        <v>117</v>
      </c>
      <c r="B24" s="317"/>
      <c r="C24" s="318"/>
      <c r="D24" s="319"/>
      <c r="E24" s="320"/>
      <c r="F24" s="585"/>
      <c r="G24" s="586"/>
      <c r="H24" s="586"/>
      <c r="I24" s="586"/>
      <c r="J24" s="586"/>
      <c r="K24" s="586"/>
      <c r="L24" s="586"/>
      <c r="M24" s="587"/>
    </row>
    <row r="25" spans="1:16" s="272" customFormat="1" ht="14.75" customHeight="1" x14ac:dyDescent="0.35">
      <c r="A25" s="384"/>
      <c r="B25" s="384"/>
      <c r="C25" s="379"/>
      <c r="D25" s="376"/>
      <c r="E25" s="377"/>
      <c r="F25" s="591"/>
      <c r="G25" s="592"/>
      <c r="H25" s="592"/>
      <c r="I25" s="592"/>
      <c r="J25" s="592"/>
      <c r="K25" s="592"/>
      <c r="L25" s="592"/>
      <c r="M25" s="593"/>
    </row>
    <row r="26" spans="1:16" s="272" customFormat="1" ht="15" thickBot="1" x14ac:dyDescent="0.4">
      <c r="A26" s="270"/>
      <c r="B26" s="323"/>
      <c r="C26" s="332"/>
      <c r="D26" s="324"/>
      <c r="E26" s="325"/>
      <c r="F26" s="576"/>
      <c r="G26" s="577"/>
      <c r="H26" s="577"/>
      <c r="I26" s="577"/>
      <c r="J26" s="577"/>
      <c r="K26" s="577"/>
      <c r="L26" s="577"/>
      <c r="M26" s="578"/>
    </row>
    <row r="27" spans="1:16" s="272" customFormat="1" x14ac:dyDescent="0.35">
      <c r="A27" s="312" t="s">
        <v>118</v>
      </c>
      <c r="B27" s="334"/>
      <c r="C27" s="335"/>
      <c r="D27" s="336"/>
      <c r="E27" s="337"/>
      <c r="F27" s="585"/>
      <c r="G27" s="586"/>
      <c r="H27" s="586"/>
      <c r="I27" s="586"/>
      <c r="J27" s="586"/>
      <c r="K27" s="586"/>
      <c r="L27" s="586"/>
      <c r="M27" s="587"/>
    </row>
    <row r="28" spans="1:16" s="272" customFormat="1" x14ac:dyDescent="0.35">
      <c r="A28" s="270"/>
      <c r="B28" s="338"/>
      <c r="C28" s="331"/>
      <c r="D28" s="339"/>
      <c r="E28" s="340"/>
      <c r="F28" s="591"/>
      <c r="G28" s="592"/>
      <c r="H28" s="592"/>
      <c r="I28" s="592"/>
      <c r="J28" s="592"/>
      <c r="K28" s="592"/>
      <c r="L28" s="592"/>
      <c r="M28" s="593"/>
    </row>
    <row r="29" spans="1:16" s="272" customFormat="1" x14ac:dyDescent="0.35">
      <c r="A29" s="313"/>
      <c r="B29" s="314"/>
      <c r="C29" s="333"/>
      <c r="D29" s="315"/>
      <c r="E29" s="316"/>
      <c r="F29" s="576"/>
      <c r="G29" s="577"/>
      <c r="H29" s="577"/>
      <c r="I29" s="577"/>
      <c r="J29" s="577"/>
      <c r="K29" s="577"/>
      <c r="L29" s="577"/>
      <c r="M29" s="578"/>
    </row>
    <row r="30" spans="1:16" s="272" customFormat="1" x14ac:dyDescent="0.35">
      <c r="A30" s="312" t="s">
        <v>144</v>
      </c>
      <c r="B30" s="334"/>
      <c r="C30" s="335"/>
      <c r="D30" s="336"/>
      <c r="E30" s="337"/>
      <c r="F30" s="579"/>
      <c r="G30" s="580"/>
      <c r="H30" s="580"/>
      <c r="I30" s="580"/>
      <c r="J30" s="580"/>
      <c r="K30" s="580"/>
      <c r="L30" s="580"/>
      <c r="M30" s="581"/>
    </row>
    <row r="31" spans="1:16" s="272" customFormat="1" x14ac:dyDescent="0.35">
      <c r="A31" s="270"/>
      <c r="B31" s="338"/>
      <c r="C31" s="331"/>
      <c r="D31" s="339"/>
      <c r="E31" s="340"/>
      <c r="F31" s="582"/>
      <c r="G31" s="583"/>
      <c r="H31" s="583"/>
      <c r="I31" s="583"/>
      <c r="J31" s="583"/>
      <c r="K31" s="583"/>
      <c r="L31" s="583"/>
      <c r="M31" s="584"/>
    </row>
    <row r="32" spans="1:16" s="272" customFormat="1" x14ac:dyDescent="0.35">
      <c r="A32" s="313"/>
      <c r="B32" s="314"/>
      <c r="C32" s="333"/>
      <c r="D32" s="315"/>
      <c r="E32" s="316"/>
      <c r="F32" s="576"/>
      <c r="G32" s="577"/>
      <c r="H32" s="577"/>
      <c r="I32" s="577"/>
      <c r="J32" s="577"/>
      <c r="K32" s="577"/>
      <c r="L32" s="577"/>
      <c r="M32" s="578"/>
    </row>
    <row r="33" spans="1:16" s="272" customFormat="1" x14ac:dyDescent="0.35">
      <c r="A33" s="312" t="s">
        <v>145</v>
      </c>
      <c r="B33" s="317"/>
      <c r="C33" s="318"/>
      <c r="D33" s="319"/>
      <c r="E33" s="320"/>
      <c r="F33" s="598"/>
      <c r="G33" s="599"/>
      <c r="H33" s="599"/>
      <c r="I33" s="599"/>
      <c r="J33" s="599"/>
      <c r="K33" s="599"/>
      <c r="L33" s="599"/>
      <c r="M33" s="600"/>
      <c r="N33" s="271"/>
      <c r="O33" s="271"/>
      <c r="P33" s="271"/>
    </row>
    <row r="34" spans="1:16" s="272" customFormat="1" x14ac:dyDescent="0.35">
      <c r="A34" s="270"/>
      <c r="B34" s="323"/>
      <c r="C34" s="332"/>
      <c r="D34" s="324"/>
      <c r="E34" s="325"/>
      <c r="F34" s="601"/>
      <c r="G34" s="602"/>
      <c r="H34" s="602"/>
      <c r="I34" s="602"/>
      <c r="J34" s="602"/>
      <c r="K34" s="602"/>
      <c r="L34" s="602"/>
      <c r="M34" s="603"/>
    </row>
    <row r="35" spans="1:16" s="272" customFormat="1" x14ac:dyDescent="0.35">
      <c r="A35" s="313"/>
      <c r="B35" s="314"/>
      <c r="C35" s="315"/>
      <c r="D35" s="315"/>
      <c r="E35" s="316"/>
      <c r="F35" s="604"/>
      <c r="G35" s="605"/>
      <c r="H35" s="605"/>
      <c r="I35" s="605"/>
      <c r="J35" s="605"/>
      <c r="K35" s="605"/>
      <c r="L35" s="605"/>
      <c r="M35" s="606"/>
      <c r="N35" s="271"/>
      <c r="O35" s="271"/>
      <c r="P35" s="271"/>
    </row>
    <row r="36" spans="1:16" s="272" customFormat="1" x14ac:dyDescent="0.35">
      <c r="A36" s="312" t="s">
        <v>146</v>
      </c>
      <c r="B36" s="317"/>
      <c r="C36" s="318"/>
      <c r="D36" s="319"/>
      <c r="E36" s="320"/>
      <c r="F36" s="598"/>
      <c r="G36" s="599"/>
      <c r="H36" s="599"/>
      <c r="I36" s="599"/>
      <c r="J36" s="599"/>
      <c r="K36" s="599"/>
      <c r="L36" s="599"/>
      <c r="M36" s="600"/>
      <c r="N36" s="271"/>
      <c r="O36" s="271"/>
      <c r="P36" s="271"/>
    </row>
    <row r="37" spans="1:16" s="272" customFormat="1" x14ac:dyDescent="0.35">
      <c r="A37" s="270"/>
      <c r="B37" s="323"/>
      <c r="C37" s="332"/>
      <c r="D37" s="324"/>
      <c r="E37" s="325"/>
      <c r="F37" s="601"/>
      <c r="G37" s="602"/>
      <c r="H37" s="602"/>
      <c r="I37" s="602"/>
      <c r="J37" s="602"/>
      <c r="K37" s="602"/>
      <c r="L37" s="602"/>
      <c r="M37" s="603"/>
    </row>
    <row r="38" spans="1:16" s="272" customFormat="1" x14ac:dyDescent="0.35">
      <c r="A38" s="313"/>
      <c r="B38" s="314"/>
      <c r="C38" s="315"/>
      <c r="D38" s="315"/>
      <c r="E38" s="316"/>
      <c r="F38" s="604"/>
      <c r="G38" s="605"/>
      <c r="H38" s="605"/>
      <c r="I38" s="605"/>
      <c r="J38" s="605"/>
      <c r="K38" s="605"/>
      <c r="L38" s="605"/>
      <c r="M38" s="606"/>
      <c r="N38" s="271"/>
      <c r="O38" s="271"/>
      <c r="P38" s="271"/>
    </row>
    <row r="39" spans="1:16" x14ac:dyDescent="0.35">
      <c r="A39" s="1"/>
    </row>
    <row r="40" spans="1:16" x14ac:dyDescent="0.35">
      <c r="A40" s="1"/>
    </row>
    <row r="41" spans="1:16" x14ac:dyDescent="0.35">
      <c r="A41" s="597" t="s">
        <v>188</v>
      </c>
      <c r="B41" s="597"/>
    </row>
  </sheetData>
  <mergeCells count="38">
    <mergeCell ref="F10:M10"/>
    <mergeCell ref="F11:M11"/>
    <mergeCell ref="F12:M12"/>
    <mergeCell ref="F13:M13"/>
    <mergeCell ref="F14:M14"/>
    <mergeCell ref="F21:M21"/>
    <mergeCell ref="F16:M16"/>
    <mergeCell ref="F20:M20"/>
    <mergeCell ref="F19:M19"/>
    <mergeCell ref="F18:M18"/>
    <mergeCell ref="A41:B41"/>
    <mergeCell ref="F36:M36"/>
    <mergeCell ref="F37:M37"/>
    <mergeCell ref="F33:M33"/>
    <mergeCell ref="F34:M34"/>
    <mergeCell ref="F35:M35"/>
    <mergeCell ref="F38:M38"/>
    <mergeCell ref="F2:M2"/>
    <mergeCell ref="F22:M22"/>
    <mergeCell ref="F28:M28"/>
    <mergeCell ref="F15:M15"/>
    <mergeCell ref="F23:M23"/>
    <mergeCell ref="F24:M24"/>
    <mergeCell ref="F25:M25"/>
    <mergeCell ref="F26:M26"/>
    <mergeCell ref="F3:M3"/>
    <mergeCell ref="F5:M5"/>
    <mergeCell ref="F6:M6"/>
    <mergeCell ref="F7:M7"/>
    <mergeCell ref="F9:M9"/>
    <mergeCell ref="F8:M8"/>
    <mergeCell ref="F4:M4"/>
    <mergeCell ref="F17:M17"/>
    <mergeCell ref="F32:M32"/>
    <mergeCell ref="F30:M30"/>
    <mergeCell ref="F29:M29"/>
    <mergeCell ref="F31:M31"/>
    <mergeCell ref="F27:M27"/>
  </mergeCells>
  <pageMargins left="0.7" right="0.7" top="0.75" bottom="0.75" header="0.3" footer="0.3"/>
  <pageSetup orientation="portrait" r:id="rId1"/>
  <headerFooter>
    <oddFooter>&amp;RSchedule JNG-D7.G</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tabColor theme="0" tint="-0.34998626667073579"/>
  </sheetPr>
  <dimension ref="A1:AA112"/>
  <sheetViews>
    <sheetView zoomScale="80" zoomScaleNormal="80" workbookViewId="0">
      <selection activeCell="B28" sqref="B28"/>
    </sheetView>
  </sheetViews>
  <sheetFormatPr defaultRowHeight="14.5" x14ac:dyDescent="0.35"/>
  <cols>
    <col min="1" max="1" width="10.54296875" customWidth="1"/>
    <col min="2" max="2" width="24.6328125" customWidth="1"/>
    <col min="3" max="11" width="14.453125" customWidth="1"/>
    <col min="12" max="16" width="14.36328125" bestFit="1" customWidth="1"/>
    <col min="17" max="27" width="14.36328125" customWidth="1"/>
  </cols>
  <sheetData>
    <row r="1" spans="1:27" s="2" customFormat="1" ht="15" thickBot="1" x14ac:dyDescent="0.4">
      <c r="A1" s="18"/>
      <c r="B1" s="18"/>
      <c r="C1" s="18"/>
      <c r="D1" s="18"/>
      <c r="E1" s="18"/>
      <c r="F1" s="18"/>
      <c r="G1" s="18"/>
      <c r="H1" s="18"/>
      <c r="I1" s="18"/>
      <c r="J1" s="18"/>
      <c r="K1" s="18"/>
      <c r="L1" s="18"/>
      <c r="M1" s="18"/>
      <c r="N1" s="18"/>
      <c r="O1" s="18"/>
      <c r="P1" s="18"/>
      <c r="Q1" s="18"/>
      <c r="R1" s="18"/>
      <c r="S1" s="18"/>
      <c r="T1" s="18"/>
      <c r="U1" s="18"/>
      <c r="V1" s="18"/>
      <c r="W1" s="18"/>
      <c r="X1" s="18"/>
      <c r="Y1" s="18"/>
      <c r="Z1" s="18"/>
      <c r="AA1" s="18"/>
    </row>
    <row r="2" spans="1:27" ht="15" thickBot="1" x14ac:dyDescent="0.4">
      <c r="A2" s="18"/>
      <c r="B2" s="28" t="s">
        <v>13</v>
      </c>
      <c r="C2" s="349">
        <f>' 1M - RES'!C2</f>
        <v>0.82499999999999996</v>
      </c>
      <c r="D2" s="349">
        <f>C2</f>
        <v>0.82499999999999996</v>
      </c>
      <c r="E2" s="343">
        <f t="shared" ref="E2:AA2" si="0">D2</f>
        <v>0.82499999999999996</v>
      </c>
      <c r="F2" s="350">
        <f t="shared" si="0"/>
        <v>0.82499999999999996</v>
      </c>
      <c r="G2" s="351">
        <f t="shared" si="0"/>
        <v>0.82499999999999996</v>
      </c>
      <c r="H2" s="351">
        <f t="shared" si="0"/>
        <v>0.82499999999999996</v>
      </c>
      <c r="I2" s="351">
        <f t="shared" si="0"/>
        <v>0.82499999999999996</v>
      </c>
      <c r="J2" s="351">
        <f t="shared" si="0"/>
        <v>0.82499999999999996</v>
      </c>
      <c r="K2" s="351">
        <f t="shared" si="0"/>
        <v>0.82499999999999996</v>
      </c>
      <c r="L2" s="351">
        <f t="shared" si="0"/>
        <v>0.82499999999999996</v>
      </c>
      <c r="M2" s="351">
        <f t="shared" si="0"/>
        <v>0.82499999999999996</v>
      </c>
      <c r="N2" s="351">
        <f t="shared" si="0"/>
        <v>0.82499999999999996</v>
      </c>
      <c r="O2" s="351">
        <f t="shared" si="0"/>
        <v>0.82499999999999996</v>
      </c>
      <c r="P2" s="351">
        <f t="shared" si="0"/>
        <v>0.82499999999999996</v>
      </c>
      <c r="Q2" s="351">
        <f t="shared" si="0"/>
        <v>0.82499999999999996</v>
      </c>
      <c r="R2" s="351">
        <f t="shared" si="0"/>
        <v>0.82499999999999996</v>
      </c>
      <c r="S2" s="351">
        <f t="shared" si="0"/>
        <v>0.82499999999999996</v>
      </c>
      <c r="T2" s="351">
        <f t="shared" si="0"/>
        <v>0.82499999999999996</v>
      </c>
      <c r="U2" s="351">
        <f t="shared" si="0"/>
        <v>0.82499999999999996</v>
      </c>
      <c r="V2" s="351">
        <f t="shared" si="0"/>
        <v>0.82499999999999996</v>
      </c>
      <c r="W2" s="351">
        <f t="shared" si="0"/>
        <v>0.82499999999999996</v>
      </c>
      <c r="X2" s="351">
        <f t="shared" si="0"/>
        <v>0.82499999999999996</v>
      </c>
      <c r="Y2" s="351">
        <f t="shared" si="0"/>
        <v>0.82499999999999996</v>
      </c>
      <c r="Z2" s="351">
        <f t="shared" si="0"/>
        <v>0.82499999999999996</v>
      </c>
      <c r="AA2" s="351">
        <f t="shared" si="0"/>
        <v>0.82499999999999996</v>
      </c>
    </row>
    <row r="3" spans="1:27" s="7" customFormat="1" ht="15" thickBot="1" x14ac:dyDescent="0.4">
      <c r="B3" s="18"/>
      <c r="C3" s="18"/>
      <c r="D3" s="18"/>
      <c r="E3" s="18"/>
      <c r="F3" s="18"/>
      <c r="G3" s="18"/>
      <c r="H3" s="18"/>
      <c r="I3" s="18"/>
      <c r="J3" s="18"/>
      <c r="K3" s="18"/>
      <c r="L3" s="18"/>
      <c r="M3" s="18"/>
      <c r="N3" s="18"/>
      <c r="O3" s="18"/>
      <c r="P3" s="18"/>
      <c r="Q3" s="18"/>
      <c r="R3" s="18"/>
      <c r="S3" s="18"/>
      <c r="T3" s="18"/>
      <c r="U3" s="18"/>
      <c r="V3" s="18"/>
      <c r="W3" s="18"/>
      <c r="X3" s="18"/>
      <c r="Y3" s="18"/>
      <c r="Z3" s="18"/>
      <c r="AA3" s="18"/>
    </row>
    <row r="4" spans="1:27" ht="15.75" customHeight="1" thickBot="1" x14ac:dyDescent="0.4">
      <c r="A4" s="677" t="s">
        <v>14</v>
      </c>
      <c r="B4" s="17" t="s">
        <v>10</v>
      </c>
      <c r="C4" s="145">
        <f>' 1M - RES'!C4</f>
        <v>44927</v>
      </c>
      <c r="D4" s="145">
        <f>' 1M - RES'!D4</f>
        <v>44958</v>
      </c>
      <c r="E4" s="145">
        <f>' 1M - RES'!E4</f>
        <v>44986</v>
      </c>
      <c r="F4" s="145">
        <f>' 1M - RES'!F4</f>
        <v>45017</v>
      </c>
      <c r="G4" s="145">
        <f>' 1M - RES'!G4</f>
        <v>45047</v>
      </c>
      <c r="H4" s="145">
        <f>' 1M - RES'!H4</f>
        <v>45078</v>
      </c>
      <c r="I4" s="145">
        <f>' 1M - RES'!I4</f>
        <v>45108</v>
      </c>
      <c r="J4" s="145">
        <f>' 1M - RES'!J4</f>
        <v>45139</v>
      </c>
      <c r="K4" s="145">
        <f>' 1M - RES'!K4</f>
        <v>45170</v>
      </c>
      <c r="L4" s="145">
        <f>' 1M - RES'!L4</f>
        <v>45200</v>
      </c>
      <c r="M4" s="145">
        <f>' 1M - RES'!M4</f>
        <v>45231</v>
      </c>
      <c r="N4" s="145">
        <f>' 1M - RES'!N4</f>
        <v>45261</v>
      </c>
      <c r="O4" s="145">
        <f>' 1M - RES'!O4</f>
        <v>45292</v>
      </c>
      <c r="P4" s="145">
        <f>' 1M - RES'!P4</f>
        <v>45323</v>
      </c>
      <c r="Q4" s="145">
        <f>' 1M - RES'!Q4</f>
        <v>45352</v>
      </c>
      <c r="R4" s="145">
        <f>' 1M - RES'!R4</f>
        <v>45383</v>
      </c>
      <c r="S4" s="145">
        <f>' 1M - RES'!S4</f>
        <v>45413</v>
      </c>
      <c r="T4" s="145">
        <f>' 1M - RES'!T4</f>
        <v>45444</v>
      </c>
      <c r="U4" s="145">
        <f>' 1M - RES'!U4</f>
        <v>45474</v>
      </c>
      <c r="V4" s="145">
        <f>' 1M - RES'!V4</f>
        <v>45505</v>
      </c>
      <c r="W4" s="145">
        <f>' 1M - RES'!W4</f>
        <v>45536</v>
      </c>
      <c r="X4" s="145">
        <f>' 1M - RES'!X4</f>
        <v>45566</v>
      </c>
      <c r="Y4" s="145">
        <f>' 1M - RES'!Y4</f>
        <v>45597</v>
      </c>
      <c r="Z4" s="145">
        <f>' 1M - RES'!Z4</f>
        <v>45627</v>
      </c>
      <c r="AA4" s="145">
        <f>' 1M - RES'!AA4</f>
        <v>45658</v>
      </c>
    </row>
    <row r="5" spans="1:27" ht="15" customHeight="1" x14ac:dyDescent="0.35">
      <c r="A5" s="678"/>
      <c r="B5" s="11" t="s">
        <v>20</v>
      </c>
      <c r="C5" s="3">
        <f>'BIZ kWh ENTRY'!C164</f>
        <v>0</v>
      </c>
      <c r="D5" s="3">
        <f>'BIZ kWh ENTRY'!D164</f>
        <v>0</v>
      </c>
      <c r="E5" s="3">
        <f>'BIZ kWh ENTRY'!E164</f>
        <v>0</v>
      </c>
      <c r="F5" s="3">
        <f>'BIZ kWh ENTRY'!F164</f>
        <v>0</v>
      </c>
      <c r="G5" s="3">
        <f>'BIZ kWh ENTRY'!G164</f>
        <v>0</v>
      </c>
      <c r="H5" s="3">
        <f>'BIZ kWh ENTRY'!H164</f>
        <v>0</v>
      </c>
      <c r="I5" s="3">
        <f>'BIZ kWh ENTRY'!I164</f>
        <v>0</v>
      </c>
      <c r="J5" s="3">
        <f>'BIZ kWh ENTRY'!J164</f>
        <v>0</v>
      </c>
      <c r="K5" s="3">
        <f>'BIZ kWh ENTRY'!K164</f>
        <v>0</v>
      </c>
      <c r="L5" s="3">
        <f>'BIZ kWh ENTRY'!L164</f>
        <v>0</v>
      </c>
      <c r="M5" s="3">
        <f>'BIZ kWh ENTRY'!M164</f>
        <v>0</v>
      </c>
      <c r="N5" s="3">
        <f>'BIZ kWh ENTRY'!N164</f>
        <v>0</v>
      </c>
      <c r="O5" s="153"/>
      <c r="P5" s="153"/>
      <c r="Q5" s="153"/>
      <c r="R5" s="153"/>
      <c r="S5" s="153"/>
      <c r="T5" s="153"/>
      <c r="U5" s="153"/>
      <c r="V5" s="153"/>
      <c r="W5" s="153"/>
      <c r="X5" s="153"/>
      <c r="Y5" s="153"/>
      <c r="Z5" s="153"/>
      <c r="AA5" s="153"/>
    </row>
    <row r="6" spans="1:27" x14ac:dyDescent="0.35">
      <c r="A6" s="678"/>
      <c r="B6" s="12" t="s">
        <v>0</v>
      </c>
      <c r="C6" s="3">
        <f>'BIZ kWh ENTRY'!C165</f>
        <v>0</v>
      </c>
      <c r="D6" s="3">
        <f>'BIZ kWh ENTRY'!D165</f>
        <v>0</v>
      </c>
      <c r="E6" s="3">
        <f>'BIZ kWh ENTRY'!E165</f>
        <v>0</v>
      </c>
      <c r="F6" s="3">
        <f>'BIZ kWh ENTRY'!F165</f>
        <v>0</v>
      </c>
      <c r="G6" s="3">
        <f>'BIZ kWh ENTRY'!G165</f>
        <v>0</v>
      </c>
      <c r="H6" s="3">
        <f>'BIZ kWh ENTRY'!H165</f>
        <v>0</v>
      </c>
      <c r="I6" s="3">
        <f>'BIZ kWh ENTRY'!I165</f>
        <v>0</v>
      </c>
      <c r="J6" s="3">
        <f>'BIZ kWh ENTRY'!J165</f>
        <v>0</v>
      </c>
      <c r="K6" s="3">
        <f>'BIZ kWh ENTRY'!K165</f>
        <v>0</v>
      </c>
      <c r="L6" s="3">
        <f>'BIZ kWh ENTRY'!L165</f>
        <v>212157.16</v>
      </c>
      <c r="M6" s="3">
        <f>'BIZ kWh ENTRY'!M165</f>
        <v>1133.9802165189806</v>
      </c>
      <c r="N6" s="3">
        <f>'BIZ kWh ENTRY'!N165</f>
        <v>2298.5832926831449</v>
      </c>
      <c r="O6" s="153"/>
      <c r="P6" s="153"/>
      <c r="Q6" s="153"/>
      <c r="R6" s="153"/>
      <c r="S6" s="153"/>
      <c r="T6" s="153"/>
      <c r="U6" s="153"/>
      <c r="V6" s="153"/>
      <c r="W6" s="153"/>
      <c r="X6" s="153"/>
      <c r="Y6" s="153"/>
      <c r="Z6" s="153"/>
      <c r="AA6" s="153"/>
    </row>
    <row r="7" spans="1:27" x14ac:dyDescent="0.35">
      <c r="A7" s="678"/>
      <c r="B7" s="11" t="s">
        <v>21</v>
      </c>
      <c r="C7" s="3">
        <f>'BIZ kWh ENTRY'!C166</f>
        <v>0</v>
      </c>
      <c r="D7" s="3">
        <f>'BIZ kWh ENTRY'!D166</f>
        <v>0</v>
      </c>
      <c r="E7" s="3">
        <f>'BIZ kWh ENTRY'!E166</f>
        <v>0</v>
      </c>
      <c r="F7" s="3">
        <f>'BIZ kWh ENTRY'!F166</f>
        <v>0</v>
      </c>
      <c r="G7" s="3">
        <f>'BIZ kWh ENTRY'!G166</f>
        <v>0</v>
      </c>
      <c r="H7" s="3">
        <f>'BIZ kWh ENTRY'!H166</f>
        <v>0</v>
      </c>
      <c r="I7" s="3">
        <f>'BIZ kWh ENTRY'!I166</f>
        <v>0</v>
      </c>
      <c r="J7" s="3">
        <f>'BIZ kWh ENTRY'!J166</f>
        <v>0</v>
      </c>
      <c r="K7" s="3">
        <f>'BIZ kWh ENTRY'!K166</f>
        <v>0</v>
      </c>
      <c r="L7" s="3">
        <f>'BIZ kWh ENTRY'!L166</f>
        <v>0</v>
      </c>
      <c r="M7" s="3">
        <f>'BIZ kWh ENTRY'!M166</f>
        <v>0</v>
      </c>
      <c r="N7" s="3">
        <f>'BIZ kWh ENTRY'!N166</f>
        <v>0</v>
      </c>
      <c r="O7" s="153"/>
      <c r="P7" s="153"/>
      <c r="Q7" s="153"/>
      <c r="R7" s="153"/>
      <c r="S7" s="153"/>
      <c r="T7" s="153"/>
      <c r="U7" s="153"/>
      <c r="V7" s="153"/>
      <c r="W7" s="153"/>
      <c r="X7" s="153"/>
      <c r="Y7" s="153"/>
      <c r="Z7" s="153"/>
      <c r="AA7" s="153"/>
    </row>
    <row r="8" spans="1:27" x14ac:dyDescent="0.35">
      <c r="A8" s="678"/>
      <c r="B8" s="11" t="s">
        <v>1</v>
      </c>
      <c r="C8" s="3">
        <f>'BIZ kWh ENTRY'!C167</f>
        <v>0</v>
      </c>
      <c r="D8" s="3">
        <f>'BIZ kWh ENTRY'!D167</f>
        <v>3648</v>
      </c>
      <c r="E8" s="3">
        <f>'BIZ kWh ENTRY'!E167</f>
        <v>23332</v>
      </c>
      <c r="F8" s="3">
        <f>'BIZ kWh ENTRY'!F167</f>
        <v>50018</v>
      </c>
      <c r="G8" s="3">
        <f>'BIZ kWh ENTRY'!G167</f>
        <v>57568</v>
      </c>
      <c r="H8" s="3">
        <f>'BIZ kWh ENTRY'!H167</f>
        <v>23719</v>
      </c>
      <c r="I8" s="3">
        <f>'BIZ kWh ENTRY'!I167</f>
        <v>3649</v>
      </c>
      <c r="J8" s="3">
        <f>'BIZ kWh ENTRY'!J167</f>
        <v>20410</v>
      </c>
      <c r="K8" s="3">
        <f>'BIZ kWh ENTRY'!K167</f>
        <v>155981</v>
      </c>
      <c r="L8" s="3">
        <f>'BIZ kWh ENTRY'!L167</f>
        <v>15151</v>
      </c>
      <c r="M8" s="3">
        <f>'BIZ kWh ENTRY'!M167</f>
        <v>89618.47344940016</v>
      </c>
      <c r="N8" s="3">
        <f>'BIZ kWh ENTRY'!N167</f>
        <v>233087.35629118062</v>
      </c>
      <c r="O8" s="153"/>
      <c r="P8" s="153"/>
      <c r="Q8" s="153"/>
      <c r="R8" s="153"/>
      <c r="S8" s="153"/>
      <c r="T8" s="153"/>
      <c r="U8" s="153"/>
      <c r="V8" s="153"/>
      <c r="W8" s="153"/>
      <c r="X8" s="153"/>
      <c r="Y8" s="153"/>
      <c r="Z8" s="153"/>
      <c r="AA8" s="153"/>
    </row>
    <row r="9" spans="1:27" x14ac:dyDescent="0.35">
      <c r="A9" s="678"/>
      <c r="B9" s="12" t="s">
        <v>22</v>
      </c>
      <c r="C9" s="3">
        <f>'BIZ kWh ENTRY'!C168</f>
        <v>0</v>
      </c>
      <c r="D9" s="3">
        <f>'BIZ kWh ENTRY'!D168</f>
        <v>0</v>
      </c>
      <c r="E9" s="3">
        <f>'BIZ kWh ENTRY'!E168</f>
        <v>0</v>
      </c>
      <c r="F9" s="3">
        <f>'BIZ kWh ENTRY'!F168</f>
        <v>0</v>
      </c>
      <c r="G9" s="3">
        <f>'BIZ kWh ENTRY'!G168</f>
        <v>0</v>
      </c>
      <c r="H9" s="3">
        <f>'BIZ kWh ENTRY'!H168</f>
        <v>0</v>
      </c>
      <c r="I9" s="3">
        <f>'BIZ kWh ENTRY'!I168</f>
        <v>0</v>
      </c>
      <c r="J9" s="3">
        <f>'BIZ kWh ENTRY'!J168</f>
        <v>0</v>
      </c>
      <c r="K9" s="3">
        <f>'BIZ kWh ENTRY'!K168</f>
        <v>0</v>
      </c>
      <c r="L9" s="3">
        <f>'BIZ kWh ENTRY'!L168</f>
        <v>0</v>
      </c>
      <c r="M9" s="3">
        <f>'BIZ kWh ENTRY'!M168</f>
        <v>3157.9876247033058</v>
      </c>
      <c r="N9" s="3">
        <f>'BIZ kWh ENTRY'!N168</f>
        <v>28574.521483721299</v>
      </c>
      <c r="O9" s="153"/>
      <c r="P9" s="153"/>
      <c r="Q9" s="153"/>
      <c r="R9" s="153"/>
      <c r="S9" s="153"/>
      <c r="T9" s="153"/>
      <c r="U9" s="153"/>
      <c r="V9" s="153"/>
      <c r="W9" s="153"/>
      <c r="X9" s="153"/>
      <c r="Y9" s="153"/>
      <c r="Z9" s="153"/>
      <c r="AA9" s="153"/>
    </row>
    <row r="10" spans="1:27" x14ac:dyDescent="0.35">
      <c r="A10" s="678"/>
      <c r="B10" s="11" t="s">
        <v>9</v>
      </c>
      <c r="C10" s="3">
        <f>'BIZ kWh ENTRY'!C169</f>
        <v>0</v>
      </c>
      <c r="D10" s="3">
        <f>'BIZ kWh ENTRY'!D169</f>
        <v>0</v>
      </c>
      <c r="E10" s="3">
        <f>'BIZ kWh ENTRY'!E169</f>
        <v>0</v>
      </c>
      <c r="F10" s="3">
        <f>'BIZ kWh ENTRY'!F169</f>
        <v>0</v>
      </c>
      <c r="G10" s="3">
        <f>'BIZ kWh ENTRY'!G169</f>
        <v>0</v>
      </c>
      <c r="H10" s="3">
        <f>'BIZ kWh ENTRY'!H169</f>
        <v>0</v>
      </c>
      <c r="I10" s="3">
        <f>'BIZ kWh ENTRY'!I169</f>
        <v>0</v>
      </c>
      <c r="J10" s="3">
        <f>'BIZ kWh ENTRY'!J169</f>
        <v>0</v>
      </c>
      <c r="K10" s="3">
        <f>'BIZ kWh ENTRY'!K169</f>
        <v>0</v>
      </c>
      <c r="L10" s="3">
        <f>'BIZ kWh ENTRY'!L169</f>
        <v>0</v>
      </c>
      <c r="M10" s="3">
        <f>'BIZ kWh ENTRY'!M169</f>
        <v>0</v>
      </c>
      <c r="N10" s="3">
        <f>'BIZ kWh ENTRY'!N169</f>
        <v>0</v>
      </c>
      <c r="O10" s="153"/>
      <c r="P10" s="153"/>
      <c r="Q10" s="153"/>
      <c r="R10" s="153"/>
      <c r="S10" s="153"/>
      <c r="T10" s="153"/>
      <c r="U10" s="153"/>
      <c r="V10" s="153"/>
      <c r="W10" s="153"/>
      <c r="X10" s="153"/>
      <c r="Y10" s="153"/>
      <c r="Z10" s="153"/>
      <c r="AA10" s="153"/>
    </row>
    <row r="11" spans="1:27" x14ac:dyDescent="0.35">
      <c r="A11" s="678"/>
      <c r="B11" s="11" t="s">
        <v>3</v>
      </c>
      <c r="C11" s="3">
        <f>'BIZ kWh ENTRY'!C170</f>
        <v>0</v>
      </c>
      <c r="D11" s="3">
        <f>'BIZ kWh ENTRY'!D170</f>
        <v>0</v>
      </c>
      <c r="E11" s="3">
        <f>'BIZ kWh ENTRY'!E170</f>
        <v>0</v>
      </c>
      <c r="F11" s="3">
        <f>'BIZ kWh ENTRY'!F170</f>
        <v>15599</v>
      </c>
      <c r="G11" s="3">
        <f>'BIZ kWh ENTRY'!G170</f>
        <v>0</v>
      </c>
      <c r="H11" s="3">
        <f>'BIZ kWh ENTRY'!H170</f>
        <v>0</v>
      </c>
      <c r="I11" s="3">
        <f>'BIZ kWh ENTRY'!I170</f>
        <v>4106</v>
      </c>
      <c r="J11" s="3">
        <f>'BIZ kWh ENTRY'!J170</f>
        <v>0</v>
      </c>
      <c r="K11" s="3">
        <f>'BIZ kWh ENTRY'!K170</f>
        <v>8667</v>
      </c>
      <c r="L11" s="3">
        <f>'BIZ kWh ENTRY'!L170</f>
        <v>73687</v>
      </c>
      <c r="M11" s="3">
        <f>'BIZ kWh ENTRY'!M170</f>
        <v>243716.80865404368</v>
      </c>
      <c r="N11" s="3">
        <f>'BIZ kWh ENTRY'!N170</f>
        <v>525400.53813599958</v>
      </c>
      <c r="O11" s="153"/>
      <c r="P11" s="153"/>
      <c r="Q11" s="153"/>
      <c r="R11" s="153"/>
      <c r="S11" s="153"/>
      <c r="T11" s="153"/>
      <c r="U11" s="153"/>
      <c r="V11" s="153"/>
      <c r="W11" s="153"/>
      <c r="X11" s="153"/>
      <c r="Y11" s="153"/>
      <c r="Z11" s="153"/>
      <c r="AA11" s="153"/>
    </row>
    <row r="12" spans="1:27" x14ac:dyDescent="0.35">
      <c r="A12" s="678"/>
      <c r="B12" s="11" t="s">
        <v>4</v>
      </c>
      <c r="C12" s="3">
        <f>'BIZ kWh ENTRY'!C171</f>
        <v>0</v>
      </c>
      <c r="D12" s="3">
        <f>'BIZ kWh ENTRY'!D171</f>
        <v>533373</v>
      </c>
      <c r="E12" s="3">
        <f>'BIZ kWh ENTRY'!E171</f>
        <v>1660600.74</v>
      </c>
      <c r="F12" s="3">
        <f>'BIZ kWh ENTRY'!F171</f>
        <v>918395</v>
      </c>
      <c r="G12" s="3">
        <f>'BIZ kWh ENTRY'!G171</f>
        <v>918289</v>
      </c>
      <c r="H12" s="3">
        <f>'BIZ kWh ENTRY'!H171</f>
        <v>1816698</v>
      </c>
      <c r="I12" s="3">
        <f>'BIZ kWh ENTRY'!I171</f>
        <v>550428</v>
      </c>
      <c r="J12" s="3">
        <f>'BIZ kWh ENTRY'!J171</f>
        <v>639232</v>
      </c>
      <c r="K12" s="3">
        <f>'BIZ kWh ENTRY'!K171</f>
        <v>1512539</v>
      </c>
      <c r="L12" s="3">
        <f>'BIZ kWh ENTRY'!L171</f>
        <v>1512923</v>
      </c>
      <c r="M12" s="3">
        <f>'BIZ kWh ENTRY'!M171</f>
        <v>1330004.4577833582</v>
      </c>
      <c r="N12" s="3">
        <f>'BIZ kWh ENTRY'!N171</f>
        <v>4948916.8431055173</v>
      </c>
      <c r="O12" s="153"/>
      <c r="P12" s="153"/>
      <c r="Q12" s="153"/>
      <c r="R12" s="153"/>
      <c r="S12" s="153"/>
      <c r="T12" s="153"/>
      <c r="U12" s="153"/>
      <c r="V12" s="153"/>
      <c r="W12" s="153"/>
      <c r="X12" s="153"/>
      <c r="Y12" s="153"/>
      <c r="Z12" s="153"/>
      <c r="AA12" s="153"/>
    </row>
    <row r="13" spans="1:27" x14ac:dyDescent="0.35">
      <c r="A13" s="678"/>
      <c r="B13" s="11" t="s">
        <v>5</v>
      </c>
      <c r="C13" s="3">
        <f>'BIZ kWh ENTRY'!C172</f>
        <v>0</v>
      </c>
      <c r="D13" s="3">
        <f>'BIZ kWh ENTRY'!D172</f>
        <v>0</v>
      </c>
      <c r="E13" s="3">
        <f>'BIZ kWh ENTRY'!E172</f>
        <v>2891</v>
      </c>
      <c r="F13" s="3">
        <f>'BIZ kWh ENTRY'!F172</f>
        <v>8375</v>
      </c>
      <c r="G13" s="3">
        <f>'BIZ kWh ENTRY'!G172</f>
        <v>0</v>
      </c>
      <c r="H13" s="3">
        <f>'BIZ kWh ENTRY'!H172</f>
        <v>0</v>
      </c>
      <c r="I13" s="3">
        <f>'BIZ kWh ENTRY'!I172</f>
        <v>4227</v>
      </c>
      <c r="J13" s="3">
        <f>'BIZ kWh ENTRY'!J172</f>
        <v>0</v>
      </c>
      <c r="K13" s="3">
        <f>'BIZ kWh ENTRY'!K172</f>
        <v>0</v>
      </c>
      <c r="L13" s="3">
        <f>'BIZ kWh ENTRY'!L172</f>
        <v>0</v>
      </c>
      <c r="M13" s="3">
        <f>'BIZ kWh ENTRY'!M172</f>
        <v>26522.161947844095</v>
      </c>
      <c r="N13" s="3">
        <f>'BIZ kWh ENTRY'!N172</f>
        <v>126442.56573114329</v>
      </c>
      <c r="O13" s="153"/>
      <c r="P13" s="153"/>
      <c r="Q13" s="153"/>
      <c r="R13" s="153"/>
      <c r="S13" s="153"/>
      <c r="T13" s="153"/>
      <c r="U13" s="153"/>
      <c r="V13" s="153"/>
      <c r="W13" s="153"/>
      <c r="X13" s="153"/>
      <c r="Y13" s="153"/>
      <c r="Z13" s="153"/>
      <c r="AA13" s="153"/>
    </row>
    <row r="14" spans="1:27" x14ac:dyDescent="0.35">
      <c r="A14" s="678"/>
      <c r="B14" s="11" t="s">
        <v>23</v>
      </c>
      <c r="C14" s="3">
        <f>'BIZ kWh ENTRY'!C173</f>
        <v>0</v>
      </c>
      <c r="D14" s="3">
        <f>'BIZ kWh ENTRY'!D173</f>
        <v>0</v>
      </c>
      <c r="E14" s="3">
        <f>'BIZ kWh ENTRY'!E173</f>
        <v>0</v>
      </c>
      <c r="F14" s="3">
        <f>'BIZ kWh ENTRY'!F173</f>
        <v>0</v>
      </c>
      <c r="G14" s="3">
        <f>'BIZ kWh ENTRY'!G173</f>
        <v>0</v>
      </c>
      <c r="H14" s="3">
        <f>'BIZ kWh ENTRY'!H173</f>
        <v>0</v>
      </c>
      <c r="I14" s="3">
        <f>'BIZ kWh ENTRY'!I173</f>
        <v>0</v>
      </c>
      <c r="J14" s="3">
        <f>'BIZ kWh ENTRY'!J173</f>
        <v>0</v>
      </c>
      <c r="K14" s="3">
        <f>'BIZ kWh ENTRY'!K173</f>
        <v>0</v>
      </c>
      <c r="L14" s="3">
        <f>'BIZ kWh ENTRY'!L173</f>
        <v>0</v>
      </c>
      <c r="M14" s="3">
        <f>'BIZ kWh ENTRY'!M173</f>
        <v>253.33043081426393</v>
      </c>
      <c r="N14" s="3">
        <f>'BIZ kWh ENTRY'!N173</f>
        <v>513.50198823168262</v>
      </c>
      <c r="O14" s="153"/>
      <c r="P14" s="153"/>
      <c r="Q14" s="153"/>
      <c r="R14" s="153"/>
      <c r="S14" s="153"/>
      <c r="T14" s="153"/>
      <c r="U14" s="153"/>
      <c r="V14" s="153"/>
      <c r="W14" s="153"/>
      <c r="X14" s="153"/>
      <c r="Y14" s="153"/>
      <c r="Z14" s="153"/>
      <c r="AA14" s="153"/>
    </row>
    <row r="15" spans="1:27" x14ac:dyDescent="0.35">
      <c r="A15" s="678"/>
      <c r="B15" s="11" t="s">
        <v>24</v>
      </c>
      <c r="C15" s="3">
        <f>'BIZ kWh ENTRY'!C174</f>
        <v>0</v>
      </c>
      <c r="D15" s="3">
        <f>'BIZ kWh ENTRY'!D174</f>
        <v>0</v>
      </c>
      <c r="E15" s="3">
        <f>'BIZ kWh ENTRY'!E174</f>
        <v>0</v>
      </c>
      <c r="F15" s="3">
        <f>'BIZ kWh ENTRY'!F174</f>
        <v>0</v>
      </c>
      <c r="G15" s="3">
        <f>'BIZ kWh ENTRY'!G174</f>
        <v>0</v>
      </c>
      <c r="H15" s="3">
        <f>'BIZ kWh ENTRY'!H174</f>
        <v>0</v>
      </c>
      <c r="I15" s="3">
        <f>'BIZ kWh ENTRY'!I174</f>
        <v>0</v>
      </c>
      <c r="J15" s="3">
        <f>'BIZ kWh ENTRY'!J174</f>
        <v>0</v>
      </c>
      <c r="K15" s="3">
        <f>'BIZ kWh ENTRY'!K174</f>
        <v>0</v>
      </c>
      <c r="L15" s="3">
        <f>'BIZ kWh ENTRY'!L174</f>
        <v>0</v>
      </c>
      <c r="M15" s="3">
        <f>'BIZ kWh ENTRY'!M174</f>
        <v>0</v>
      </c>
      <c r="N15" s="3">
        <f>'BIZ kWh ENTRY'!N174</f>
        <v>0</v>
      </c>
      <c r="O15" s="153"/>
      <c r="P15" s="153"/>
      <c r="Q15" s="153"/>
      <c r="R15" s="153"/>
      <c r="S15" s="153"/>
      <c r="T15" s="153"/>
      <c r="U15" s="153"/>
      <c r="V15" s="153"/>
      <c r="W15" s="153"/>
      <c r="X15" s="153"/>
      <c r="Y15" s="153"/>
      <c r="Z15" s="153"/>
      <c r="AA15" s="153"/>
    </row>
    <row r="16" spans="1:27" x14ac:dyDescent="0.35">
      <c r="A16" s="678"/>
      <c r="B16" s="11" t="s">
        <v>7</v>
      </c>
      <c r="C16" s="3">
        <f>'BIZ kWh ENTRY'!C175</f>
        <v>0</v>
      </c>
      <c r="D16" s="3">
        <f>'BIZ kWh ENTRY'!D175</f>
        <v>0</v>
      </c>
      <c r="E16" s="3">
        <f>'BIZ kWh ENTRY'!E175</f>
        <v>2403</v>
      </c>
      <c r="F16" s="3">
        <f>'BIZ kWh ENTRY'!F175</f>
        <v>0</v>
      </c>
      <c r="G16" s="3">
        <f>'BIZ kWh ENTRY'!G175</f>
        <v>1220</v>
      </c>
      <c r="H16" s="3">
        <f>'BIZ kWh ENTRY'!H175</f>
        <v>7721</v>
      </c>
      <c r="I16" s="3">
        <f>'BIZ kWh ENTRY'!I175</f>
        <v>0</v>
      </c>
      <c r="J16" s="3">
        <f>'BIZ kWh ENTRY'!J175</f>
        <v>0</v>
      </c>
      <c r="K16" s="3">
        <f>'BIZ kWh ENTRY'!K175</f>
        <v>69955</v>
      </c>
      <c r="L16" s="3">
        <f>'BIZ kWh ENTRY'!L175</f>
        <v>211833</v>
      </c>
      <c r="M16" s="3">
        <f>'BIZ kWh ENTRY'!M175</f>
        <v>1755.3242631622018</v>
      </c>
      <c r="N16" s="3">
        <f>'BIZ kWh ENTRY'!N175</f>
        <v>5042.8829725885207</v>
      </c>
      <c r="O16" s="153"/>
      <c r="P16" s="153"/>
      <c r="Q16" s="153"/>
      <c r="R16" s="153"/>
      <c r="S16" s="153"/>
      <c r="T16" s="153"/>
      <c r="U16" s="153"/>
      <c r="V16" s="153"/>
      <c r="W16" s="153"/>
      <c r="X16" s="153"/>
      <c r="Y16" s="153"/>
      <c r="Z16" s="153"/>
      <c r="AA16" s="153"/>
    </row>
    <row r="17" spans="1:27" x14ac:dyDescent="0.35">
      <c r="A17" s="678"/>
      <c r="B17" s="11" t="s">
        <v>8</v>
      </c>
      <c r="C17" s="3">
        <f>'BIZ kWh ENTRY'!C176</f>
        <v>0</v>
      </c>
      <c r="D17" s="3">
        <f>'BIZ kWh ENTRY'!D176</f>
        <v>0</v>
      </c>
      <c r="E17" s="3">
        <f>'BIZ kWh ENTRY'!E176</f>
        <v>0</v>
      </c>
      <c r="F17" s="3">
        <f>'BIZ kWh ENTRY'!F176</f>
        <v>0</v>
      </c>
      <c r="G17" s="3">
        <f>'BIZ kWh ENTRY'!G176</f>
        <v>0</v>
      </c>
      <c r="H17" s="3">
        <f>'BIZ kWh ENTRY'!H176</f>
        <v>0</v>
      </c>
      <c r="I17" s="3">
        <f>'BIZ kWh ENTRY'!I176</f>
        <v>21156</v>
      </c>
      <c r="J17" s="3">
        <f>'BIZ kWh ENTRY'!J176</f>
        <v>0</v>
      </c>
      <c r="K17" s="3">
        <f>'BIZ kWh ENTRY'!K176</f>
        <v>0</v>
      </c>
      <c r="L17" s="3">
        <f>'BIZ kWh ENTRY'!L176</f>
        <v>0</v>
      </c>
      <c r="M17" s="3">
        <f>'BIZ kWh ENTRY'!M176</f>
        <v>0</v>
      </c>
      <c r="N17" s="3">
        <f>'BIZ kWh ENTRY'!N176</f>
        <v>0</v>
      </c>
      <c r="O17" s="153"/>
      <c r="P17" s="153"/>
      <c r="Q17" s="153"/>
      <c r="R17" s="153"/>
      <c r="S17" s="153"/>
      <c r="T17" s="153"/>
      <c r="U17" s="153"/>
      <c r="V17" s="153"/>
      <c r="W17" s="153"/>
      <c r="X17" s="153"/>
      <c r="Y17" s="153"/>
      <c r="Z17" s="153"/>
      <c r="AA17" s="153"/>
    </row>
    <row r="18" spans="1:27" x14ac:dyDescent="0.35">
      <c r="A18" s="678"/>
      <c r="B18" s="11" t="s">
        <v>11</v>
      </c>
      <c r="C18" s="3"/>
      <c r="D18" s="3"/>
      <c r="E18" s="231"/>
      <c r="F18" s="231"/>
      <c r="G18" s="231"/>
      <c r="H18" s="231"/>
      <c r="I18" s="231"/>
      <c r="J18" s="231"/>
      <c r="K18" s="231"/>
      <c r="L18" s="231"/>
      <c r="M18" s="231"/>
      <c r="N18" s="231"/>
      <c r="O18" s="153"/>
      <c r="P18" s="153"/>
      <c r="Q18" s="153"/>
      <c r="R18" s="153"/>
      <c r="S18" s="153"/>
      <c r="T18" s="153"/>
      <c r="U18" s="153"/>
      <c r="V18" s="153"/>
      <c r="W18" s="153"/>
      <c r="X18" s="153"/>
      <c r="Y18" s="153"/>
      <c r="Z18" s="153"/>
      <c r="AA18" s="153"/>
    </row>
    <row r="19" spans="1:27" ht="15" thickBot="1" x14ac:dyDescent="0.4">
      <c r="A19" s="679"/>
      <c r="B19" s="188" t="str">
        <f>' 1M - RES'!B16</f>
        <v>Monthly kWh</v>
      </c>
      <c r="C19" s="232">
        <f>SUM(C5:C18)</f>
        <v>0</v>
      </c>
      <c r="D19" s="232">
        <f t="shared" ref="D19:AA19" si="1">SUM(D5:D18)</f>
        <v>537021</v>
      </c>
      <c r="E19" s="232">
        <f t="shared" si="1"/>
        <v>1689226.74</v>
      </c>
      <c r="F19" s="232">
        <f t="shared" si="1"/>
        <v>992387</v>
      </c>
      <c r="G19" s="232">
        <f t="shared" si="1"/>
        <v>977077</v>
      </c>
      <c r="H19" s="232">
        <f t="shared" si="1"/>
        <v>1848138</v>
      </c>
      <c r="I19" s="232">
        <f t="shared" si="1"/>
        <v>583566</v>
      </c>
      <c r="J19" s="232">
        <f t="shared" si="1"/>
        <v>659642</v>
      </c>
      <c r="K19" s="232">
        <f t="shared" si="1"/>
        <v>1747142</v>
      </c>
      <c r="L19" s="232">
        <f t="shared" si="1"/>
        <v>2025751.1600000001</v>
      </c>
      <c r="M19" s="232">
        <f t="shared" si="1"/>
        <v>1696162.5243698449</v>
      </c>
      <c r="N19" s="232">
        <f t="shared" si="1"/>
        <v>5870276.7930010669</v>
      </c>
      <c r="O19" s="233">
        <f t="shared" si="1"/>
        <v>0</v>
      </c>
      <c r="P19" s="233">
        <f t="shared" si="1"/>
        <v>0</v>
      </c>
      <c r="Q19" s="233">
        <f t="shared" si="1"/>
        <v>0</v>
      </c>
      <c r="R19" s="233">
        <f t="shared" si="1"/>
        <v>0</v>
      </c>
      <c r="S19" s="233">
        <f t="shared" si="1"/>
        <v>0</v>
      </c>
      <c r="T19" s="233">
        <f t="shared" si="1"/>
        <v>0</v>
      </c>
      <c r="U19" s="233">
        <f t="shared" si="1"/>
        <v>0</v>
      </c>
      <c r="V19" s="233">
        <f t="shared" si="1"/>
        <v>0</v>
      </c>
      <c r="W19" s="233">
        <f t="shared" si="1"/>
        <v>0</v>
      </c>
      <c r="X19" s="233">
        <f t="shared" si="1"/>
        <v>0</v>
      </c>
      <c r="Y19" s="233">
        <f t="shared" si="1"/>
        <v>0</v>
      </c>
      <c r="Z19" s="233">
        <f t="shared" si="1"/>
        <v>0</v>
      </c>
      <c r="AA19" s="233">
        <f t="shared" si="1"/>
        <v>0</v>
      </c>
    </row>
    <row r="20" spans="1:27" x14ac:dyDescent="0.35">
      <c r="A20" s="251"/>
      <c r="B20" s="252"/>
      <c r="C20" s="9"/>
      <c r="D20" s="252"/>
      <c r="E20" s="9"/>
      <c r="F20" s="252"/>
      <c r="G20" s="252"/>
      <c r="H20" s="9"/>
      <c r="I20" s="252"/>
      <c r="J20" s="252"/>
      <c r="K20" s="9"/>
      <c r="L20" s="252"/>
      <c r="M20" s="252"/>
      <c r="N20" s="9"/>
      <c r="O20" s="252"/>
      <c r="P20" s="252"/>
      <c r="Q20" s="9"/>
      <c r="R20" s="252"/>
      <c r="S20" s="252"/>
      <c r="T20" s="9"/>
      <c r="U20" s="252"/>
      <c r="V20" s="252"/>
      <c r="W20" s="9"/>
      <c r="X20" s="252"/>
      <c r="Y20" s="252"/>
      <c r="Z20" s="9"/>
      <c r="AA20" s="252"/>
    </row>
    <row r="21" spans="1:27" ht="15" thickBot="1" x14ac:dyDescent="0.4">
      <c r="C21" s="253"/>
      <c r="D21" s="129"/>
      <c r="E21" s="253"/>
      <c r="F21" s="129"/>
      <c r="G21" s="129"/>
      <c r="H21" s="253"/>
      <c r="I21" s="129"/>
      <c r="J21" s="129"/>
      <c r="K21" s="253"/>
      <c r="L21" s="129"/>
      <c r="M21" s="129"/>
      <c r="N21" s="253"/>
      <c r="O21" s="129"/>
      <c r="P21" s="129"/>
      <c r="Q21" s="253"/>
      <c r="R21" s="129"/>
      <c r="S21" s="129"/>
      <c r="T21" s="253"/>
      <c r="U21" s="129"/>
      <c r="V21" s="129"/>
      <c r="W21" s="253"/>
      <c r="X21" s="129"/>
      <c r="Y21" s="129"/>
      <c r="Z21" s="253"/>
      <c r="AA21" s="129"/>
    </row>
    <row r="22" spans="1:27" ht="16" thickBot="1" x14ac:dyDescent="0.4">
      <c r="A22" s="680" t="s">
        <v>15</v>
      </c>
      <c r="B22" s="17" t="s">
        <v>10</v>
      </c>
      <c r="C22" s="145">
        <f>C$4</f>
        <v>44927</v>
      </c>
      <c r="D22" s="145">
        <f t="shared" ref="D22:AA22" si="2">D$4</f>
        <v>44958</v>
      </c>
      <c r="E22" s="145">
        <f t="shared" si="2"/>
        <v>44986</v>
      </c>
      <c r="F22" s="145">
        <f t="shared" si="2"/>
        <v>45017</v>
      </c>
      <c r="G22" s="145">
        <f t="shared" si="2"/>
        <v>45047</v>
      </c>
      <c r="H22" s="145">
        <f t="shared" si="2"/>
        <v>45078</v>
      </c>
      <c r="I22" s="145">
        <f t="shared" si="2"/>
        <v>45108</v>
      </c>
      <c r="J22" s="145">
        <f t="shared" si="2"/>
        <v>45139</v>
      </c>
      <c r="K22" s="145">
        <f t="shared" si="2"/>
        <v>45170</v>
      </c>
      <c r="L22" s="145">
        <f t="shared" si="2"/>
        <v>45200</v>
      </c>
      <c r="M22" s="145">
        <f t="shared" si="2"/>
        <v>45231</v>
      </c>
      <c r="N22" s="145">
        <f t="shared" si="2"/>
        <v>45261</v>
      </c>
      <c r="O22" s="145">
        <f t="shared" si="2"/>
        <v>45292</v>
      </c>
      <c r="P22" s="145">
        <f t="shared" si="2"/>
        <v>45323</v>
      </c>
      <c r="Q22" s="145">
        <f t="shared" si="2"/>
        <v>45352</v>
      </c>
      <c r="R22" s="145">
        <f t="shared" si="2"/>
        <v>45383</v>
      </c>
      <c r="S22" s="145">
        <f t="shared" si="2"/>
        <v>45413</v>
      </c>
      <c r="T22" s="145">
        <f t="shared" si="2"/>
        <v>45444</v>
      </c>
      <c r="U22" s="145">
        <f t="shared" si="2"/>
        <v>45474</v>
      </c>
      <c r="V22" s="145">
        <f t="shared" si="2"/>
        <v>45505</v>
      </c>
      <c r="W22" s="145">
        <f t="shared" si="2"/>
        <v>45536</v>
      </c>
      <c r="X22" s="145">
        <f t="shared" si="2"/>
        <v>45566</v>
      </c>
      <c r="Y22" s="145">
        <f t="shared" si="2"/>
        <v>45597</v>
      </c>
      <c r="Z22" s="145">
        <f t="shared" si="2"/>
        <v>45627</v>
      </c>
      <c r="AA22" s="145">
        <f t="shared" si="2"/>
        <v>45658</v>
      </c>
    </row>
    <row r="23" spans="1:27" ht="15" customHeight="1" x14ac:dyDescent="0.35">
      <c r="A23" s="681"/>
      <c r="B23" s="11" t="str">
        <f t="shared" ref="B23:C37" si="3">B5</f>
        <v>Air Comp</v>
      </c>
      <c r="C23" s="3">
        <f>C5</f>
        <v>0</v>
      </c>
      <c r="D23" s="3">
        <f>IF(SUM($C$19:$N$19)=0,0,C23+D5)</f>
        <v>0</v>
      </c>
      <c r="E23" s="3">
        <f t="shared" ref="E23:AA24" si="4">IF(SUM($C$19:$N$19)=0,0,D23+E5)</f>
        <v>0</v>
      </c>
      <c r="F23" s="3">
        <f t="shared" si="4"/>
        <v>0</v>
      </c>
      <c r="G23" s="3">
        <f t="shared" si="4"/>
        <v>0</v>
      </c>
      <c r="H23" s="3">
        <f t="shared" si="4"/>
        <v>0</v>
      </c>
      <c r="I23" s="3">
        <f t="shared" si="4"/>
        <v>0</v>
      </c>
      <c r="J23" s="3">
        <f t="shared" si="4"/>
        <v>0</v>
      </c>
      <c r="K23" s="3">
        <f t="shared" si="4"/>
        <v>0</v>
      </c>
      <c r="L23" s="3">
        <f t="shared" si="4"/>
        <v>0</v>
      </c>
      <c r="M23" s="3">
        <f t="shared" si="4"/>
        <v>0</v>
      </c>
      <c r="N23" s="3">
        <f t="shared" si="4"/>
        <v>0</v>
      </c>
      <c r="O23" s="3">
        <f t="shared" si="4"/>
        <v>0</v>
      </c>
      <c r="P23" s="3">
        <f t="shared" si="4"/>
        <v>0</v>
      </c>
      <c r="Q23" s="3">
        <f t="shared" si="4"/>
        <v>0</v>
      </c>
      <c r="R23" s="3">
        <f t="shared" si="4"/>
        <v>0</v>
      </c>
      <c r="S23" s="3">
        <f t="shared" si="4"/>
        <v>0</v>
      </c>
      <c r="T23" s="3">
        <f t="shared" si="4"/>
        <v>0</v>
      </c>
      <c r="U23" s="3">
        <f t="shared" si="4"/>
        <v>0</v>
      </c>
      <c r="V23" s="3">
        <f t="shared" si="4"/>
        <v>0</v>
      </c>
      <c r="W23" s="3">
        <f t="shared" si="4"/>
        <v>0</v>
      </c>
      <c r="X23" s="3">
        <f t="shared" si="4"/>
        <v>0</v>
      </c>
      <c r="Y23" s="3">
        <f t="shared" si="4"/>
        <v>0</v>
      </c>
      <c r="Z23" s="3">
        <f t="shared" si="4"/>
        <v>0</v>
      </c>
      <c r="AA23" s="3">
        <f t="shared" si="4"/>
        <v>0</v>
      </c>
    </row>
    <row r="24" spans="1:27" x14ac:dyDescent="0.35">
      <c r="A24" s="681"/>
      <c r="B24" s="12" t="str">
        <f t="shared" si="3"/>
        <v>Building Shell</v>
      </c>
      <c r="C24" s="3">
        <f t="shared" si="3"/>
        <v>0</v>
      </c>
      <c r="D24" s="3">
        <f t="shared" ref="D24:S35" si="5">IF(SUM($C$19:$N$19)=0,0,C24+D6)</f>
        <v>0</v>
      </c>
      <c r="E24" s="3">
        <f t="shared" si="5"/>
        <v>0</v>
      </c>
      <c r="F24" s="3">
        <f t="shared" si="5"/>
        <v>0</v>
      </c>
      <c r="G24" s="3">
        <f t="shared" si="5"/>
        <v>0</v>
      </c>
      <c r="H24" s="3">
        <f t="shared" si="5"/>
        <v>0</v>
      </c>
      <c r="I24" s="3">
        <f t="shared" si="5"/>
        <v>0</v>
      </c>
      <c r="J24" s="3">
        <f t="shared" si="5"/>
        <v>0</v>
      </c>
      <c r="K24" s="3">
        <f t="shared" si="5"/>
        <v>0</v>
      </c>
      <c r="L24" s="3">
        <f t="shared" si="5"/>
        <v>212157.16</v>
      </c>
      <c r="M24" s="3">
        <f t="shared" si="5"/>
        <v>213291.14021651898</v>
      </c>
      <c r="N24" s="3">
        <f t="shared" si="5"/>
        <v>215589.72350920213</v>
      </c>
      <c r="O24" s="3">
        <f t="shared" si="5"/>
        <v>215589.72350920213</v>
      </c>
      <c r="P24" s="3">
        <f t="shared" si="5"/>
        <v>215589.72350920213</v>
      </c>
      <c r="Q24" s="3">
        <f t="shared" si="5"/>
        <v>215589.72350920213</v>
      </c>
      <c r="R24" s="3">
        <f t="shared" si="5"/>
        <v>215589.72350920213</v>
      </c>
      <c r="S24" s="3">
        <f t="shared" si="5"/>
        <v>215589.72350920213</v>
      </c>
      <c r="T24" s="3">
        <f t="shared" si="4"/>
        <v>215589.72350920213</v>
      </c>
      <c r="U24" s="3">
        <f t="shared" si="4"/>
        <v>215589.72350920213</v>
      </c>
      <c r="V24" s="3">
        <f t="shared" si="4"/>
        <v>215589.72350920213</v>
      </c>
      <c r="W24" s="3">
        <f t="shared" si="4"/>
        <v>215589.72350920213</v>
      </c>
      <c r="X24" s="3">
        <f t="shared" si="4"/>
        <v>215589.72350920213</v>
      </c>
      <c r="Y24" s="3">
        <f t="shared" si="4"/>
        <v>215589.72350920213</v>
      </c>
      <c r="Z24" s="3">
        <f t="shared" si="4"/>
        <v>215589.72350920213</v>
      </c>
      <c r="AA24" s="3">
        <f t="shared" si="4"/>
        <v>215589.72350920213</v>
      </c>
    </row>
    <row r="25" spans="1:27" x14ac:dyDescent="0.35">
      <c r="A25" s="681"/>
      <c r="B25" s="11" t="str">
        <f t="shared" si="3"/>
        <v>Cooking</v>
      </c>
      <c r="C25" s="3">
        <f t="shared" si="3"/>
        <v>0</v>
      </c>
      <c r="D25" s="3">
        <f t="shared" si="5"/>
        <v>0</v>
      </c>
      <c r="E25" s="3">
        <f t="shared" ref="E25:AA28" si="6">IF(SUM($C$19:$N$19)=0,0,D25+E7)</f>
        <v>0</v>
      </c>
      <c r="F25" s="3">
        <f t="shared" si="6"/>
        <v>0</v>
      </c>
      <c r="G25" s="3">
        <f t="shared" si="6"/>
        <v>0</v>
      </c>
      <c r="H25" s="3">
        <f t="shared" si="6"/>
        <v>0</v>
      </c>
      <c r="I25" s="3">
        <f t="shared" si="6"/>
        <v>0</v>
      </c>
      <c r="J25" s="3">
        <f t="shared" si="6"/>
        <v>0</v>
      </c>
      <c r="K25" s="3">
        <f t="shared" si="6"/>
        <v>0</v>
      </c>
      <c r="L25" s="3">
        <f t="shared" si="6"/>
        <v>0</v>
      </c>
      <c r="M25" s="3">
        <f t="shared" si="6"/>
        <v>0</v>
      </c>
      <c r="N25" s="3">
        <f t="shared" si="6"/>
        <v>0</v>
      </c>
      <c r="O25" s="3">
        <f t="shared" si="6"/>
        <v>0</v>
      </c>
      <c r="P25" s="3">
        <f t="shared" si="6"/>
        <v>0</v>
      </c>
      <c r="Q25" s="3">
        <f t="shared" si="6"/>
        <v>0</v>
      </c>
      <c r="R25" s="3">
        <f t="shared" si="6"/>
        <v>0</v>
      </c>
      <c r="S25" s="3">
        <f t="shared" si="6"/>
        <v>0</v>
      </c>
      <c r="T25" s="3">
        <f t="shared" si="6"/>
        <v>0</v>
      </c>
      <c r="U25" s="3">
        <f t="shared" si="6"/>
        <v>0</v>
      </c>
      <c r="V25" s="3">
        <f t="shared" si="6"/>
        <v>0</v>
      </c>
      <c r="W25" s="3">
        <f t="shared" si="6"/>
        <v>0</v>
      </c>
      <c r="X25" s="3">
        <f t="shared" si="6"/>
        <v>0</v>
      </c>
      <c r="Y25" s="3">
        <f t="shared" si="6"/>
        <v>0</v>
      </c>
      <c r="Z25" s="3">
        <f t="shared" si="6"/>
        <v>0</v>
      </c>
      <c r="AA25" s="3">
        <f t="shared" si="6"/>
        <v>0</v>
      </c>
    </row>
    <row r="26" spans="1:27" x14ac:dyDescent="0.35">
      <c r="A26" s="681"/>
      <c r="B26" s="11" t="str">
        <f t="shared" si="3"/>
        <v>Cooling</v>
      </c>
      <c r="C26" s="3">
        <f t="shared" si="3"/>
        <v>0</v>
      </c>
      <c r="D26" s="3">
        <f t="shared" si="5"/>
        <v>3648</v>
      </c>
      <c r="E26" s="3">
        <f t="shared" si="6"/>
        <v>26980</v>
      </c>
      <c r="F26" s="3">
        <f t="shared" si="6"/>
        <v>76998</v>
      </c>
      <c r="G26" s="3">
        <f t="shared" si="6"/>
        <v>134566</v>
      </c>
      <c r="H26" s="3">
        <f t="shared" si="6"/>
        <v>158285</v>
      </c>
      <c r="I26" s="3">
        <f t="shared" si="6"/>
        <v>161934</v>
      </c>
      <c r="J26" s="3">
        <f t="shared" si="6"/>
        <v>182344</v>
      </c>
      <c r="K26" s="3">
        <f t="shared" si="6"/>
        <v>338325</v>
      </c>
      <c r="L26" s="3">
        <f t="shared" si="6"/>
        <v>353476</v>
      </c>
      <c r="M26" s="3">
        <f t="shared" si="6"/>
        <v>443094.47344940016</v>
      </c>
      <c r="N26" s="3">
        <f t="shared" si="6"/>
        <v>676181.82974058075</v>
      </c>
      <c r="O26" s="3">
        <f t="shared" si="6"/>
        <v>676181.82974058075</v>
      </c>
      <c r="P26" s="3">
        <f t="shared" si="6"/>
        <v>676181.82974058075</v>
      </c>
      <c r="Q26" s="3">
        <f t="shared" si="6"/>
        <v>676181.82974058075</v>
      </c>
      <c r="R26" s="3">
        <f t="shared" si="6"/>
        <v>676181.82974058075</v>
      </c>
      <c r="S26" s="3">
        <f t="shared" si="6"/>
        <v>676181.82974058075</v>
      </c>
      <c r="T26" s="3">
        <f t="shared" si="6"/>
        <v>676181.82974058075</v>
      </c>
      <c r="U26" s="3">
        <f t="shared" si="6"/>
        <v>676181.82974058075</v>
      </c>
      <c r="V26" s="3">
        <f t="shared" si="6"/>
        <v>676181.82974058075</v>
      </c>
      <c r="W26" s="3">
        <f t="shared" si="6"/>
        <v>676181.82974058075</v>
      </c>
      <c r="X26" s="3">
        <f t="shared" si="6"/>
        <v>676181.82974058075</v>
      </c>
      <c r="Y26" s="3">
        <f t="shared" si="6"/>
        <v>676181.82974058075</v>
      </c>
      <c r="Z26" s="3">
        <f t="shared" si="6"/>
        <v>676181.82974058075</v>
      </c>
      <c r="AA26" s="3">
        <f t="shared" si="6"/>
        <v>676181.82974058075</v>
      </c>
    </row>
    <row r="27" spans="1:27" x14ac:dyDescent="0.35">
      <c r="A27" s="681"/>
      <c r="B27" s="12" t="str">
        <f t="shared" si="3"/>
        <v>Ext Lighting</v>
      </c>
      <c r="C27" s="3">
        <f t="shared" si="3"/>
        <v>0</v>
      </c>
      <c r="D27" s="3">
        <f t="shared" si="5"/>
        <v>0</v>
      </c>
      <c r="E27" s="3">
        <f t="shared" si="6"/>
        <v>0</v>
      </c>
      <c r="F27" s="3">
        <f t="shared" si="6"/>
        <v>0</v>
      </c>
      <c r="G27" s="3">
        <f t="shared" si="6"/>
        <v>0</v>
      </c>
      <c r="H27" s="3">
        <f t="shared" si="6"/>
        <v>0</v>
      </c>
      <c r="I27" s="3">
        <f t="shared" si="6"/>
        <v>0</v>
      </c>
      <c r="J27" s="3">
        <f t="shared" si="6"/>
        <v>0</v>
      </c>
      <c r="K27" s="3">
        <f t="shared" si="6"/>
        <v>0</v>
      </c>
      <c r="L27" s="3">
        <f t="shared" si="6"/>
        <v>0</v>
      </c>
      <c r="M27" s="3">
        <f t="shared" si="6"/>
        <v>3157.9876247033058</v>
      </c>
      <c r="N27" s="3">
        <f t="shared" si="6"/>
        <v>31732.509108424605</v>
      </c>
      <c r="O27" s="3">
        <f t="shared" si="6"/>
        <v>31732.509108424605</v>
      </c>
      <c r="P27" s="3">
        <f t="shared" si="6"/>
        <v>31732.509108424605</v>
      </c>
      <c r="Q27" s="3">
        <f t="shared" si="6"/>
        <v>31732.509108424605</v>
      </c>
      <c r="R27" s="3">
        <f t="shared" si="6"/>
        <v>31732.509108424605</v>
      </c>
      <c r="S27" s="3">
        <f t="shared" si="6"/>
        <v>31732.509108424605</v>
      </c>
      <c r="T27" s="3">
        <f t="shared" si="6"/>
        <v>31732.509108424605</v>
      </c>
      <c r="U27" s="3">
        <f t="shared" si="6"/>
        <v>31732.509108424605</v>
      </c>
      <c r="V27" s="3">
        <f t="shared" si="6"/>
        <v>31732.509108424605</v>
      </c>
      <c r="W27" s="3">
        <f t="shared" si="6"/>
        <v>31732.509108424605</v>
      </c>
      <c r="X27" s="3">
        <f t="shared" si="6"/>
        <v>31732.509108424605</v>
      </c>
      <c r="Y27" s="3">
        <f t="shared" si="6"/>
        <v>31732.509108424605</v>
      </c>
      <c r="Z27" s="3">
        <f t="shared" si="6"/>
        <v>31732.509108424605</v>
      </c>
      <c r="AA27" s="3">
        <f t="shared" si="6"/>
        <v>31732.509108424605</v>
      </c>
    </row>
    <row r="28" spans="1:27" x14ac:dyDescent="0.35">
      <c r="A28" s="681"/>
      <c r="B28" s="11" t="str">
        <f t="shared" si="3"/>
        <v>Heating</v>
      </c>
      <c r="C28" s="3">
        <f t="shared" si="3"/>
        <v>0</v>
      </c>
      <c r="D28" s="3">
        <f t="shared" si="5"/>
        <v>0</v>
      </c>
      <c r="E28" s="3">
        <f t="shared" si="6"/>
        <v>0</v>
      </c>
      <c r="F28" s="3">
        <f t="shared" si="6"/>
        <v>0</v>
      </c>
      <c r="G28" s="3">
        <f t="shared" si="6"/>
        <v>0</v>
      </c>
      <c r="H28" s="3">
        <f t="shared" si="6"/>
        <v>0</v>
      </c>
      <c r="I28" s="3">
        <f t="shared" si="6"/>
        <v>0</v>
      </c>
      <c r="J28" s="3">
        <f t="shared" si="6"/>
        <v>0</v>
      </c>
      <c r="K28" s="3">
        <f t="shared" si="6"/>
        <v>0</v>
      </c>
      <c r="L28" s="3">
        <f t="shared" si="6"/>
        <v>0</v>
      </c>
      <c r="M28" s="3">
        <f t="shared" si="6"/>
        <v>0</v>
      </c>
      <c r="N28" s="3">
        <f t="shared" si="6"/>
        <v>0</v>
      </c>
      <c r="O28" s="3">
        <f t="shared" si="6"/>
        <v>0</v>
      </c>
      <c r="P28" s="3">
        <f t="shared" si="6"/>
        <v>0</v>
      </c>
      <c r="Q28" s="3">
        <f t="shared" si="6"/>
        <v>0</v>
      </c>
      <c r="R28" s="3">
        <f t="shared" si="6"/>
        <v>0</v>
      </c>
      <c r="S28" s="3">
        <f t="shared" si="6"/>
        <v>0</v>
      </c>
      <c r="T28" s="3">
        <f t="shared" si="6"/>
        <v>0</v>
      </c>
      <c r="U28" s="3">
        <f t="shared" si="6"/>
        <v>0</v>
      </c>
      <c r="V28" s="3">
        <f t="shared" si="6"/>
        <v>0</v>
      </c>
      <c r="W28" s="3">
        <f t="shared" si="6"/>
        <v>0</v>
      </c>
      <c r="X28" s="3">
        <f t="shared" si="6"/>
        <v>0</v>
      </c>
      <c r="Y28" s="3">
        <f t="shared" si="6"/>
        <v>0</v>
      </c>
      <c r="Z28" s="3">
        <f t="shared" si="6"/>
        <v>0</v>
      </c>
      <c r="AA28" s="3">
        <f t="shared" si="6"/>
        <v>0</v>
      </c>
    </row>
    <row r="29" spans="1:27" x14ac:dyDescent="0.35">
      <c r="A29" s="681"/>
      <c r="B29" s="11" t="str">
        <f t="shared" si="3"/>
        <v>HVAC</v>
      </c>
      <c r="C29" s="3">
        <f t="shared" si="3"/>
        <v>0</v>
      </c>
      <c r="D29" s="3">
        <f t="shared" si="5"/>
        <v>0</v>
      </c>
      <c r="E29" s="3">
        <f t="shared" ref="E29:AA32" si="7">IF(SUM($C$19:$N$19)=0,0,D29+E11)</f>
        <v>0</v>
      </c>
      <c r="F29" s="3">
        <f t="shared" si="7"/>
        <v>15599</v>
      </c>
      <c r="G29" s="3">
        <f t="shared" si="7"/>
        <v>15599</v>
      </c>
      <c r="H29" s="3">
        <f t="shared" si="7"/>
        <v>15599</v>
      </c>
      <c r="I29" s="3">
        <f t="shared" si="7"/>
        <v>19705</v>
      </c>
      <c r="J29" s="3">
        <f t="shared" si="7"/>
        <v>19705</v>
      </c>
      <c r="K29" s="3">
        <f t="shared" si="7"/>
        <v>28372</v>
      </c>
      <c r="L29" s="3">
        <f t="shared" si="7"/>
        <v>102059</v>
      </c>
      <c r="M29" s="3">
        <f t="shared" si="7"/>
        <v>345775.80865404371</v>
      </c>
      <c r="N29" s="3">
        <f t="shared" si="7"/>
        <v>871176.34679004329</v>
      </c>
      <c r="O29" s="3">
        <f t="shared" si="7"/>
        <v>871176.34679004329</v>
      </c>
      <c r="P29" s="3">
        <f t="shared" si="7"/>
        <v>871176.34679004329</v>
      </c>
      <c r="Q29" s="3">
        <f t="shared" si="7"/>
        <v>871176.34679004329</v>
      </c>
      <c r="R29" s="3">
        <f t="shared" si="7"/>
        <v>871176.34679004329</v>
      </c>
      <c r="S29" s="3">
        <f t="shared" si="7"/>
        <v>871176.34679004329</v>
      </c>
      <c r="T29" s="3">
        <f t="shared" si="7"/>
        <v>871176.34679004329</v>
      </c>
      <c r="U29" s="3">
        <f t="shared" si="7"/>
        <v>871176.34679004329</v>
      </c>
      <c r="V29" s="3">
        <f t="shared" si="7"/>
        <v>871176.34679004329</v>
      </c>
      <c r="W29" s="3">
        <f t="shared" si="7"/>
        <v>871176.34679004329</v>
      </c>
      <c r="X29" s="3">
        <f t="shared" si="7"/>
        <v>871176.34679004329</v>
      </c>
      <c r="Y29" s="3">
        <f t="shared" si="7"/>
        <v>871176.34679004329</v>
      </c>
      <c r="Z29" s="3">
        <f t="shared" si="7"/>
        <v>871176.34679004329</v>
      </c>
      <c r="AA29" s="3">
        <f t="shared" si="7"/>
        <v>871176.34679004329</v>
      </c>
    </row>
    <row r="30" spans="1:27" x14ac:dyDescent="0.35">
      <c r="A30" s="681"/>
      <c r="B30" s="11" t="str">
        <f t="shared" si="3"/>
        <v>Lighting</v>
      </c>
      <c r="C30" s="3">
        <f t="shared" si="3"/>
        <v>0</v>
      </c>
      <c r="D30" s="3">
        <f t="shared" si="5"/>
        <v>533373</v>
      </c>
      <c r="E30" s="3">
        <f t="shared" si="7"/>
        <v>2193973.7400000002</v>
      </c>
      <c r="F30" s="3">
        <f t="shared" si="7"/>
        <v>3112368.74</v>
      </c>
      <c r="G30" s="3">
        <f t="shared" si="7"/>
        <v>4030657.74</v>
      </c>
      <c r="H30" s="3">
        <f t="shared" si="7"/>
        <v>5847355.7400000002</v>
      </c>
      <c r="I30" s="3">
        <f t="shared" si="7"/>
        <v>6397783.7400000002</v>
      </c>
      <c r="J30" s="3">
        <f t="shared" si="7"/>
        <v>7037015.7400000002</v>
      </c>
      <c r="K30" s="3">
        <f t="shared" si="7"/>
        <v>8549554.7400000002</v>
      </c>
      <c r="L30" s="3">
        <f t="shared" si="7"/>
        <v>10062477.74</v>
      </c>
      <c r="M30" s="3">
        <f t="shared" si="7"/>
        <v>11392482.197783358</v>
      </c>
      <c r="N30" s="3">
        <f t="shared" si="7"/>
        <v>16341399.040888876</v>
      </c>
      <c r="O30" s="3">
        <f t="shared" si="7"/>
        <v>16341399.040888876</v>
      </c>
      <c r="P30" s="3">
        <f t="shared" si="7"/>
        <v>16341399.040888876</v>
      </c>
      <c r="Q30" s="3">
        <f t="shared" si="7"/>
        <v>16341399.040888876</v>
      </c>
      <c r="R30" s="3">
        <f t="shared" si="7"/>
        <v>16341399.040888876</v>
      </c>
      <c r="S30" s="3">
        <f t="shared" si="7"/>
        <v>16341399.040888876</v>
      </c>
      <c r="T30" s="3">
        <f t="shared" si="7"/>
        <v>16341399.040888876</v>
      </c>
      <c r="U30" s="3">
        <f t="shared" si="7"/>
        <v>16341399.040888876</v>
      </c>
      <c r="V30" s="3">
        <f t="shared" si="7"/>
        <v>16341399.040888876</v>
      </c>
      <c r="W30" s="3">
        <f t="shared" si="7"/>
        <v>16341399.040888876</v>
      </c>
      <c r="X30" s="3">
        <f t="shared" si="7"/>
        <v>16341399.040888876</v>
      </c>
      <c r="Y30" s="3">
        <f t="shared" si="7"/>
        <v>16341399.040888876</v>
      </c>
      <c r="Z30" s="3">
        <f t="shared" si="7"/>
        <v>16341399.040888876</v>
      </c>
      <c r="AA30" s="3">
        <f t="shared" si="7"/>
        <v>16341399.040888876</v>
      </c>
    </row>
    <row r="31" spans="1:27" x14ac:dyDescent="0.35">
      <c r="A31" s="681"/>
      <c r="B31" s="11" t="str">
        <f t="shared" si="3"/>
        <v>Miscellaneous</v>
      </c>
      <c r="C31" s="3">
        <f t="shared" si="3"/>
        <v>0</v>
      </c>
      <c r="D31" s="3">
        <f t="shared" si="5"/>
        <v>0</v>
      </c>
      <c r="E31" s="3">
        <f t="shared" si="7"/>
        <v>2891</v>
      </c>
      <c r="F31" s="3">
        <f t="shared" si="7"/>
        <v>11266</v>
      </c>
      <c r="G31" s="3">
        <f t="shared" si="7"/>
        <v>11266</v>
      </c>
      <c r="H31" s="3">
        <f t="shared" si="7"/>
        <v>11266</v>
      </c>
      <c r="I31" s="3">
        <f t="shared" si="7"/>
        <v>15493</v>
      </c>
      <c r="J31" s="3">
        <f t="shared" si="7"/>
        <v>15493</v>
      </c>
      <c r="K31" s="3">
        <f t="shared" si="7"/>
        <v>15493</v>
      </c>
      <c r="L31" s="3">
        <f t="shared" si="7"/>
        <v>15493</v>
      </c>
      <c r="M31" s="3">
        <f t="shared" si="7"/>
        <v>42015.161947844099</v>
      </c>
      <c r="N31" s="3">
        <f t="shared" si="7"/>
        <v>168457.72767898737</v>
      </c>
      <c r="O31" s="3">
        <f t="shared" si="7"/>
        <v>168457.72767898737</v>
      </c>
      <c r="P31" s="3">
        <f t="shared" si="7"/>
        <v>168457.72767898737</v>
      </c>
      <c r="Q31" s="3">
        <f t="shared" si="7"/>
        <v>168457.72767898737</v>
      </c>
      <c r="R31" s="3">
        <f t="shared" si="7"/>
        <v>168457.72767898737</v>
      </c>
      <c r="S31" s="3">
        <f t="shared" si="7"/>
        <v>168457.72767898737</v>
      </c>
      <c r="T31" s="3">
        <f t="shared" si="7"/>
        <v>168457.72767898737</v>
      </c>
      <c r="U31" s="3">
        <f t="shared" si="7"/>
        <v>168457.72767898737</v>
      </c>
      <c r="V31" s="3">
        <f t="shared" si="7"/>
        <v>168457.72767898737</v>
      </c>
      <c r="W31" s="3">
        <f t="shared" si="7"/>
        <v>168457.72767898737</v>
      </c>
      <c r="X31" s="3">
        <f t="shared" si="7"/>
        <v>168457.72767898737</v>
      </c>
      <c r="Y31" s="3">
        <f t="shared" si="7"/>
        <v>168457.72767898737</v>
      </c>
      <c r="Z31" s="3">
        <f t="shared" si="7"/>
        <v>168457.72767898737</v>
      </c>
      <c r="AA31" s="3">
        <f t="shared" si="7"/>
        <v>168457.72767898737</v>
      </c>
    </row>
    <row r="32" spans="1:27" ht="15" customHeight="1" x14ac:dyDescent="0.35">
      <c r="A32" s="681"/>
      <c r="B32" s="11" t="str">
        <f t="shared" si="3"/>
        <v>Motors</v>
      </c>
      <c r="C32" s="3">
        <f t="shared" si="3"/>
        <v>0</v>
      </c>
      <c r="D32" s="3">
        <f t="shared" si="5"/>
        <v>0</v>
      </c>
      <c r="E32" s="3">
        <f t="shared" si="7"/>
        <v>0</v>
      </c>
      <c r="F32" s="3">
        <f t="shared" si="7"/>
        <v>0</v>
      </c>
      <c r="G32" s="3">
        <f t="shared" si="7"/>
        <v>0</v>
      </c>
      <c r="H32" s="3">
        <f t="shared" si="7"/>
        <v>0</v>
      </c>
      <c r="I32" s="3">
        <f t="shared" si="7"/>
        <v>0</v>
      </c>
      <c r="J32" s="3">
        <f t="shared" si="7"/>
        <v>0</v>
      </c>
      <c r="K32" s="3">
        <f t="shared" si="7"/>
        <v>0</v>
      </c>
      <c r="L32" s="3">
        <f t="shared" si="7"/>
        <v>0</v>
      </c>
      <c r="M32" s="3">
        <f t="shared" si="7"/>
        <v>253.33043081426393</v>
      </c>
      <c r="N32" s="3">
        <f t="shared" si="7"/>
        <v>766.83241904594661</v>
      </c>
      <c r="O32" s="3">
        <f t="shared" si="7"/>
        <v>766.83241904594661</v>
      </c>
      <c r="P32" s="3">
        <f t="shared" si="7"/>
        <v>766.83241904594661</v>
      </c>
      <c r="Q32" s="3">
        <f t="shared" si="7"/>
        <v>766.83241904594661</v>
      </c>
      <c r="R32" s="3">
        <f t="shared" si="7"/>
        <v>766.83241904594661</v>
      </c>
      <c r="S32" s="3">
        <f t="shared" si="7"/>
        <v>766.83241904594661</v>
      </c>
      <c r="T32" s="3">
        <f t="shared" si="7"/>
        <v>766.83241904594661</v>
      </c>
      <c r="U32" s="3">
        <f t="shared" si="7"/>
        <v>766.83241904594661</v>
      </c>
      <c r="V32" s="3">
        <f t="shared" si="7"/>
        <v>766.83241904594661</v>
      </c>
      <c r="W32" s="3">
        <f t="shared" si="7"/>
        <v>766.83241904594661</v>
      </c>
      <c r="X32" s="3">
        <f t="shared" si="7"/>
        <v>766.83241904594661</v>
      </c>
      <c r="Y32" s="3">
        <f t="shared" si="7"/>
        <v>766.83241904594661</v>
      </c>
      <c r="Z32" s="3">
        <f t="shared" si="7"/>
        <v>766.83241904594661</v>
      </c>
      <c r="AA32" s="3">
        <f t="shared" si="7"/>
        <v>766.83241904594661</v>
      </c>
    </row>
    <row r="33" spans="1:27" x14ac:dyDescent="0.35">
      <c r="A33" s="681"/>
      <c r="B33" s="11" t="str">
        <f t="shared" si="3"/>
        <v>Process</v>
      </c>
      <c r="C33" s="3">
        <f t="shared" si="3"/>
        <v>0</v>
      </c>
      <c r="D33" s="3">
        <f t="shared" si="5"/>
        <v>0</v>
      </c>
      <c r="E33" s="3">
        <f t="shared" ref="E33:AA35" si="8">IF(SUM($C$19:$N$19)=0,0,D33+E15)</f>
        <v>0</v>
      </c>
      <c r="F33" s="3">
        <f t="shared" si="8"/>
        <v>0</v>
      </c>
      <c r="G33" s="3">
        <f t="shared" si="8"/>
        <v>0</v>
      </c>
      <c r="H33" s="3">
        <f t="shared" si="8"/>
        <v>0</v>
      </c>
      <c r="I33" s="3">
        <f t="shared" si="8"/>
        <v>0</v>
      </c>
      <c r="J33" s="3">
        <f t="shared" si="8"/>
        <v>0</v>
      </c>
      <c r="K33" s="3">
        <f t="shared" si="8"/>
        <v>0</v>
      </c>
      <c r="L33" s="3">
        <f t="shared" si="8"/>
        <v>0</v>
      </c>
      <c r="M33" s="3">
        <f t="shared" si="8"/>
        <v>0</v>
      </c>
      <c r="N33" s="3">
        <f t="shared" si="8"/>
        <v>0</v>
      </c>
      <c r="O33" s="3">
        <f t="shared" si="8"/>
        <v>0</v>
      </c>
      <c r="P33" s="3">
        <f t="shared" si="8"/>
        <v>0</v>
      </c>
      <c r="Q33" s="3">
        <f t="shared" si="8"/>
        <v>0</v>
      </c>
      <c r="R33" s="3">
        <f t="shared" si="8"/>
        <v>0</v>
      </c>
      <c r="S33" s="3">
        <f t="shared" si="8"/>
        <v>0</v>
      </c>
      <c r="T33" s="3">
        <f t="shared" si="8"/>
        <v>0</v>
      </c>
      <c r="U33" s="3">
        <f t="shared" si="8"/>
        <v>0</v>
      </c>
      <c r="V33" s="3">
        <f t="shared" si="8"/>
        <v>0</v>
      </c>
      <c r="W33" s="3">
        <f t="shared" si="8"/>
        <v>0</v>
      </c>
      <c r="X33" s="3">
        <f t="shared" si="8"/>
        <v>0</v>
      </c>
      <c r="Y33" s="3">
        <f t="shared" si="8"/>
        <v>0</v>
      </c>
      <c r="Z33" s="3">
        <f t="shared" si="8"/>
        <v>0</v>
      </c>
      <c r="AA33" s="3">
        <f t="shared" si="8"/>
        <v>0</v>
      </c>
    </row>
    <row r="34" spans="1:27" x14ac:dyDescent="0.35">
      <c r="A34" s="681"/>
      <c r="B34" s="11" t="str">
        <f t="shared" si="3"/>
        <v>Refrigeration</v>
      </c>
      <c r="C34" s="3">
        <f t="shared" si="3"/>
        <v>0</v>
      </c>
      <c r="D34" s="3">
        <f t="shared" si="5"/>
        <v>0</v>
      </c>
      <c r="E34" s="3">
        <f t="shared" si="8"/>
        <v>2403</v>
      </c>
      <c r="F34" s="3">
        <f t="shared" si="8"/>
        <v>2403</v>
      </c>
      <c r="G34" s="3">
        <f t="shared" si="8"/>
        <v>3623</v>
      </c>
      <c r="H34" s="3">
        <f t="shared" si="8"/>
        <v>11344</v>
      </c>
      <c r="I34" s="3">
        <f t="shared" si="8"/>
        <v>11344</v>
      </c>
      <c r="J34" s="3">
        <f t="shared" si="8"/>
        <v>11344</v>
      </c>
      <c r="K34" s="3">
        <f t="shared" si="8"/>
        <v>81299</v>
      </c>
      <c r="L34" s="3">
        <f t="shared" si="8"/>
        <v>293132</v>
      </c>
      <c r="M34" s="3">
        <f t="shared" si="8"/>
        <v>294887.32426316221</v>
      </c>
      <c r="N34" s="3">
        <f t="shared" si="8"/>
        <v>299930.20723575074</v>
      </c>
      <c r="O34" s="3">
        <f t="shared" si="8"/>
        <v>299930.20723575074</v>
      </c>
      <c r="P34" s="3">
        <f t="shared" si="8"/>
        <v>299930.20723575074</v>
      </c>
      <c r="Q34" s="3">
        <f t="shared" si="8"/>
        <v>299930.20723575074</v>
      </c>
      <c r="R34" s="3">
        <f t="shared" si="8"/>
        <v>299930.20723575074</v>
      </c>
      <c r="S34" s="3">
        <f t="shared" si="8"/>
        <v>299930.20723575074</v>
      </c>
      <c r="T34" s="3">
        <f t="shared" si="8"/>
        <v>299930.20723575074</v>
      </c>
      <c r="U34" s="3">
        <f t="shared" si="8"/>
        <v>299930.20723575074</v>
      </c>
      <c r="V34" s="3">
        <f t="shared" si="8"/>
        <v>299930.20723575074</v>
      </c>
      <c r="W34" s="3">
        <f t="shared" si="8"/>
        <v>299930.20723575074</v>
      </c>
      <c r="X34" s="3">
        <f t="shared" si="8"/>
        <v>299930.20723575074</v>
      </c>
      <c r="Y34" s="3">
        <f t="shared" si="8"/>
        <v>299930.20723575074</v>
      </c>
      <c r="Z34" s="3">
        <f t="shared" si="8"/>
        <v>299930.20723575074</v>
      </c>
      <c r="AA34" s="3">
        <f t="shared" si="8"/>
        <v>299930.20723575074</v>
      </c>
    </row>
    <row r="35" spans="1:27" x14ac:dyDescent="0.35">
      <c r="A35" s="681"/>
      <c r="B35" s="11" t="str">
        <f t="shared" si="3"/>
        <v>Water Heating</v>
      </c>
      <c r="C35" s="3">
        <f t="shared" si="3"/>
        <v>0</v>
      </c>
      <c r="D35" s="3">
        <f t="shared" si="5"/>
        <v>0</v>
      </c>
      <c r="E35" s="3">
        <f t="shared" si="8"/>
        <v>0</v>
      </c>
      <c r="F35" s="3">
        <f t="shared" si="8"/>
        <v>0</v>
      </c>
      <c r="G35" s="3">
        <f t="shared" si="8"/>
        <v>0</v>
      </c>
      <c r="H35" s="3">
        <f t="shared" si="8"/>
        <v>0</v>
      </c>
      <c r="I35" s="3">
        <f t="shared" si="8"/>
        <v>21156</v>
      </c>
      <c r="J35" s="3">
        <f t="shared" si="8"/>
        <v>21156</v>
      </c>
      <c r="K35" s="3">
        <f t="shared" si="8"/>
        <v>21156</v>
      </c>
      <c r="L35" s="3">
        <f t="shared" si="8"/>
        <v>21156</v>
      </c>
      <c r="M35" s="3">
        <f t="shared" si="8"/>
        <v>21156</v>
      </c>
      <c r="N35" s="3">
        <f t="shared" si="8"/>
        <v>21156</v>
      </c>
      <c r="O35" s="3">
        <f t="shared" si="8"/>
        <v>21156</v>
      </c>
      <c r="P35" s="3">
        <f t="shared" si="8"/>
        <v>21156</v>
      </c>
      <c r="Q35" s="3">
        <f t="shared" si="8"/>
        <v>21156</v>
      </c>
      <c r="R35" s="3">
        <f t="shared" si="8"/>
        <v>21156</v>
      </c>
      <c r="S35" s="3">
        <f t="shared" si="8"/>
        <v>21156</v>
      </c>
      <c r="T35" s="3">
        <f t="shared" si="8"/>
        <v>21156</v>
      </c>
      <c r="U35" s="3">
        <f t="shared" si="8"/>
        <v>21156</v>
      </c>
      <c r="V35" s="3">
        <f t="shared" si="8"/>
        <v>21156</v>
      </c>
      <c r="W35" s="3">
        <f t="shared" si="8"/>
        <v>21156</v>
      </c>
      <c r="X35" s="3">
        <f t="shared" si="8"/>
        <v>21156</v>
      </c>
      <c r="Y35" s="3">
        <f t="shared" si="8"/>
        <v>21156</v>
      </c>
      <c r="Z35" s="3">
        <f t="shared" si="8"/>
        <v>21156</v>
      </c>
      <c r="AA35" s="3">
        <f t="shared" si="8"/>
        <v>21156</v>
      </c>
    </row>
    <row r="36" spans="1:27" ht="15" customHeight="1" x14ac:dyDescent="0.35">
      <c r="A36" s="681"/>
      <c r="B36" s="11" t="str">
        <f t="shared" si="3"/>
        <v xml:space="preserve"> </v>
      </c>
      <c r="C36" s="3"/>
      <c r="D36" s="3"/>
      <c r="E36" s="3"/>
      <c r="F36" s="3"/>
      <c r="G36" s="3"/>
      <c r="H36" s="3"/>
      <c r="I36" s="3"/>
      <c r="J36" s="3"/>
      <c r="K36" s="3"/>
      <c r="L36" s="3"/>
      <c r="M36" s="3"/>
      <c r="N36" s="3"/>
      <c r="O36" s="3"/>
      <c r="P36" s="3"/>
      <c r="Q36" s="3"/>
      <c r="R36" s="3"/>
      <c r="S36" s="3"/>
      <c r="T36" s="3"/>
      <c r="U36" s="3"/>
      <c r="V36" s="3"/>
      <c r="W36" s="3"/>
      <c r="X36" s="3"/>
      <c r="Y36" s="3"/>
      <c r="Z36" s="3"/>
      <c r="AA36" s="3"/>
    </row>
    <row r="37" spans="1:27" ht="15" customHeight="1" thickBot="1" x14ac:dyDescent="0.4">
      <c r="A37" s="682"/>
      <c r="B37" s="188" t="str">
        <f t="shared" si="3"/>
        <v>Monthly kWh</v>
      </c>
      <c r="C37" s="232">
        <f>SUM(C23:C36)</f>
        <v>0</v>
      </c>
      <c r="D37" s="232">
        <f t="shared" ref="D37" si="9">SUM(D23:D36)</f>
        <v>537021</v>
      </c>
      <c r="E37" s="232">
        <f t="shared" ref="E37" si="10">SUM(E23:E36)</f>
        <v>2226247.7400000002</v>
      </c>
      <c r="F37" s="232">
        <f t="shared" ref="F37" si="11">SUM(F23:F36)</f>
        <v>3218634.74</v>
      </c>
      <c r="G37" s="232">
        <f t="shared" ref="G37" si="12">SUM(G23:G36)</f>
        <v>4195711.74</v>
      </c>
      <c r="H37" s="232">
        <f t="shared" ref="H37" si="13">SUM(H23:H36)</f>
        <v>6043849.7400000002</v>
      </c>
      <c r="I37" s="232">
        <f t="shared" ref="I37" si="14">SUM(I23:I36)</f>
        <v>6627415.7400000002</v>
      </c>
      <c r="J37" s="232">
        <f t="shared" ref="J37" si="15">SUM(J23:J36)</f>
        <v>7287057.7400000002</v>
      </c>
      <c r="K37" s="232">
        <f t="shared" ref="K37" si="16">SUM(K23:K36)</f>
        <v>9034199.7400000002</v>
      </c>
      <c r="L37" s="232">
        <f t="shared" ref="L37" si="17">SUM(L23:L36)</f>
        <v>11059950.9</v>
      </c>
      <c r="M37" s="232">
        <f t="shared" ref="M37" si="18">SUM(M23:M36)</f>
        <v>12756113.424369847</v>
      </c>
      <c r="N37" s="232">
        <f t="shared" ref="N37" si="19">SUM(N23:N36)</f>
        <v>18626390.217370909</v>
      </c>
      <c r="O37" s="232">
        <f t="shared" ref="O37" si="20">SUM(O23:O36)</f>
        <v>18626390.217370909</v>
      </c>
      <c r="P37" s="232">
        <f t="shared" ref="P37" si="21">SUM(P23:P36)</f>
        <v>18626390.217370909</v>
      </c>
      <c r="Q37" s="232">
        <f t="shared" ref="Q37" si="22">SUM(Q23:Q36)</f>
        <v>18626390.217370909</v>
      </c>
      <c r="R37" s="232">
        <f t="shared" ref="R37" si="23">SUM(R23:R36)</f>
        <v>18626390.217370909</v>
      </c>
      <c r="S37" s="232">
        <f t="shared" ref="S37" si="24">SUM(S23:S36)</f>
        <v>18626390.217370909</v>
      </c>
      <c r="T37" s="232">
        <f t="shared" ref="T37" si="25">SUM(T23:T36)</f>
        <v>18626390.217370909</v>
      </c>
      <c r="U37" s="232">
        <f t="shared" ref="U37" si="26">SUM(U23:U36)</f>
        <v>18626390.217370909</v>
      </c>
      <c r="V37" s="232">
        <f t="shared" ref="V37" si="27">SUM(V23:V36)</f>
        <v>18626390.217370909</v>
      </c>
      <c r="W37" s="232">
        <f t="shared" ref="W37" si="28">SUM(W23:W36)</f>
        <v>18626390.217370909</v>
      </c>
      <c r="X37" s="232">
        <f t="shared" ref="X37" si="29">SUM(X23:X36)</f>
        <v>18626390.217370909</v>
      </c>
      <c r="Y37" s="232">
        <f t="shared" ref="Y37" si="30">SUM(Y23:Y36)</f>
        <v>18626390.217370909</v>
      </c>
      <c r="Z37" s="232">
        <f t="shared" ref="Z37" si="31">SUM(Z23:Z36)</f>
        <v>18626390.217370909</v>
      </c>
      <c r="AA37" s="232">
        <f t="shared" ref="AA37" si="32">SUM(AA23:AA36)</f>
        <v>18626390.217370909</v>
      </c>
    </row>
    <row r="38" spans="1:27" x14ac:dyDescent="0.35">
      <c r="A38" s="8"/>
      <c r="B38" s="252"/>
      <c r="C38" s="9"/>
      <c r="D38" s="252"/>
      <c r="E38" s="9"/>
      <c r="F38" s="252"/>
      <c r="G38" s="252"/>
      <c r="H38" s="9"/>
      <c r="I38" s="252"/>
      <c r="J38" s="252"/>
      <c r="K38" s="9"/>
      <c r="L38" s="252"/>
      <c r="M38" s="252"/>
      <c r="N38" s="300" t="s">
        <v>201</v>
      </c>
      <c r="O38" s="299">
        <f>SUM(C5:N18)</f>
        <v>18626390.217370909</v>
      </c>
      <c r="P38" s="252"/>
      <c r="Q38" s="9"/>
      <c r="R38" s="252"/>
      <c r="S38" s="252"/>
      <c r="T38" s="9"/>
      <c r="U38" s="252"/>
      <c r="V38" s="252"/>
      <c r="W38" s="9"/>
      <c r="X38" s="252"/>
      <c r="Y38" s="252"/>
      <c r="Z38" s="9"/>
      <c r="AA38" s="252"/>
    </row>
    <row r="39" spans="1:27" ht="15" thickBot="1" x14ac:dyDescent="0.4">
      <c r="C39" s="253"/>
      <c r="D39" s="129"/>
      <c r="E39" s="253"/>
      <c r="F39" s="129"/>
      <c r="G39" s="129"/>
      <c r="H39" s="253"/>
      <c r="I39" s="129"/>
      <c r="J39" s="129"/>
      <c r="K39" s="253"/>
      <c r="L39" s="129"/>
      <c r="M39" s="129"/>
      <c r="N39" s="253"/>
      <c r="O39" s="129"/>
      <c r="P39" s="129"/>
      <c r="Q39" s="253"/>
      <c r="R39" s="129"/>
      <c r="S39" s="129"/>
      <c r="T39" s="253"/>
      <c r="U39" s="129"/>
      <c r="V39" s="129"/>
      <c r="W39" s="253"/>
      <c r="X39" s="129"/>
      <c r="Y39" s="129"/>
      <c r="Z39" s="253"/>
      <c r="AA39" s="129"/>
    </row>
    <row r="40" spans="1:27" ht="16" thickBot="1" x14ac:dyDescent="0.4">
      <c r="A40" s="683" t="s">
        <v>16</v>
      </c>
      <c r="B40" s="17" t="s">
        <v>10</v>
      </c>
      <c r="C40" s="145">
        <f>C$4</f>
        <v>44927</v>
      </c>
      <c r="D40" s="145">
        <f t="shared" ref="D40:AA40" si="33">D$4</f>
        <v>44958</v>
      </c>
      <c r="E40" s="145">
        <f t="shared" si="33"/>
        <v>44986</v>
      </c>
      <c r="F40" s="145">
        <f t="shared" si="33"/>
        <v>45017</v>
      </c>
      <c r="G40" s="145">
        <f t="shared" si="33"/>
        <v>45047</v>
      </c>
      <c r="H40" s="145">
        <f t="shared" si="33"/>
        <v>45078</v>
      </c>
      <c r="I40" s="145">
        <f t="shared" si="33"/>
        <v>45108</v>
      </c>
      <c r="J40" s="145">
        <f t="shared" si="33"/>
        <v>45139</v>
      </c>
      <c r="K40" s="145">
        <f t="shared" si="33"/>
        <v>45170</v>
      </c>
      <c r="L40" s="145">
        <f t="shared" si="33"/>
        <v>45200</v>
      </c>
      <c r="M40" s="145">
        <f t="shared" si="33"/>
        <v>45231</v>
      </c>
      <c r="N40" s="145">
        <f t="shared" si="33"/>
        <v>45261</v>
      </c>
      <c r="O40" s="145">
        <f t="shared" si="33"/>
        <v>45292</v>
      </c>
      <c r="P40" s="145">
        <f t="shared" si="33"/>
        <v>45323</v>
      </c>
      <c r="Q40" s="145">
        <f t="shared" si="33"/>
        <v>45352</v>
      </c>
      <c r="R40" s="145">
        <f t="shared" si="33"/>
        <v>45383</v>
      </c>
      <c r="S40" s="145">
        <f t="shared" si="33"/>
        <v>45413</v>
      </c>
      <c r="T40" s="145">
        <f t="shared" si="33"/>
        <v>45444</v>
      </c>
      <c r="U40" s="145">
        <f t="shared" si="33"/>
        <v>45474</v>
      </c>
      <c r="V40" s="145">
        <f t="shared" si="33"/>
        <v>45505</v>
      </c>
      <c r="W40" s="145">
        <f t="shared" si="33"/>
        <v>45536</v>
      </c>
      <c r="X40" s="145">
        <f t="shared" si="33"/>
        <v>45566</v>
      </c>
      <c r="Y40" s="145">
        <f t="shared" si="33"/>
        <v>45597</v>
      </c>
      <c r="Z40" s="145">
        <f t="shared" si="33"/>
        <v>45627</v>
      </c>
      <c r="AA40" s="145">
        <f t="shared" si="33"/>
        <v>45658</v>
      </c>
    </row>
    <row r="41" spans="1:27" ht="15" customHeight="1" x14ac:dyDescent="0.35">
      <c r="A41" s="684"/>
      <c r="B41" s="11" t="str">
        <f t="shared" ref="B41:B55" si="34">B23</f>
        <v>Air Comp</v>
      </c>
      <c r="C41" s="3">
        <v>0</v>
      </c>
      <c r="D41" s="3">
        <v>0</v>
      </c>
      <c r="E41" s="3">
        <v>0</v>
      </c>
      <c r="F41" s="3">
        <v>0</v>
      </c>
      <c r="G41" s="3">
        <f>F41</f>
        <v>0</v>
      </c>
      <c r="H41" s="3">
        <f t="shared" ref="H41:AA41" si="35">G41</f>
        <v>0</v>
      </c>
      <c r="I41" s="3">
        <f t="shared" si="35"/>
        <v>0</v>
      </c>
      <c r="J41" s="3">
        <f t="shared" si="35"/>
        <v>0</v>
      </c>
      <c r="K41" s="3">
        <f t="shared" si="35"/>
        <v>0</v>
      </c>
      <c r="L41" s="3">
        <f t="shared" si="35"/>
        <v>0</v>
      </c>
      <c r="M41" s="3">
        <f t="shared" si="35"/>
        <v>0</v>
      </c>
      <c r="N41" s="3">
        <f t="shared" si="35"/>
        <v>0</v>
      </c>
      <c r="O41" s="3">
        <f t="shared" si="35"/>
        <v>0</v>
      </c>
      <c r="P41" s="3">
        <f t="shared" si="35"/>
        <v>0</v>
      </c>
      <c r="Q41" s="3">
        <f t="shared" si="35"/>
        <v>0</v>
      </c>
      <c r="R41" s="3">
        <f t="shared" si="35"/>
        <v>0</v>
      </c>
      <c r="S41" s="3">
        <f t="shared" si="35"/>
        <v>0</v>
      </c>
      <c r="T41" s="3">
        <f t="shared" si="35"/>
        <v>0</v>
      </c>
      <c r="U41" s="3">
        <f t="shared" si="35"/>
        <v>0</v>
      </c>
      <c r="V41" s="3">
        <f t="shared" si="35"/>
        <v>0</v>
      </c>
      <c r="W41" s="3">
        <f t="shared" si="35"/>
        <v>0</v>
      </c>
      <c r="X41" s="3">
        <f t="shared" si="35"/>
        <v>0</v>
      </c>
      <c r="Y41" s="3">
        <f t="shared" si="35"/>
        <v>0</v>
      </c>
      <c r="Z41" s="3">
        <f t="shared" si="35"/>
        <v>0</v>
      </c>
      <c r="AA41" s="3">
        <f t="shared" si="35"/>
        <v>0</v>
      </c>
    </row>
    <row r="42" spans="1:27" x14ac:dyDescent="0.35">
      <c r="A42" s="684"/>
      <c r="B42" s="12" t="str">
        <f t="shared" si="34"/>
        <v>Building Shell</v>
      </c>
      <c r="C42" s="3">
        <v>0</v>
      </c>
      <c r="D42" s="3">
        <v>0</v>
      </c>
      <c r="E42" s="3">
        <v>0</v>
      </c>
      <c r="F42" s="3">
        <v>0</v>
      </c>
      <c r="G42" s="3">
        <f t="shared" ref="G42:AA42" si="36">F42</f>
        <v>0</v>
      </c>
      <c r="H42" s="3">
        <f t="shared" si="36"/>
        <v>0</v>
      </c>
      <c r="I42" s="3">
        <f t="shared" si="36"/>
        <v>0</v>
      </c>
      <c r="J42" s="3">
        <f t="shared" si="36"/>
        <v>0</v>
      </c>
      <c r="K42" s="3">
        <f t="shared" si="36"/>
        <v>0</v>
      </c>
      <c r="L42" s="3">
        <f t="shared" si="36"/>
        <v>0</v>
      </c>
      <c r="M42" s="3">
        <f t="shared" si="36"/>
        <v>0</v>
      </c>
      <c r="N42" s="3">
        <f t="shared" si="36"/>
        <v>0</v>
      </c>
      <c r="O42" s="3">
        <f t="shared" si="36"/>
        <v>0</v>
      </c>
      <c r="P42" s="3">
        <f t="shared" si="36"/>
        <v>0</v>
      </c>
      <c r="Q42" s="3">
        <f t="shared" si="36"/>
        <v>0</v>
      </c>
      <c r="R42" s="3">
        <f t="shared" si="36"/>
        <v>0</v>
      </c>
      <c r="S42" s="3">
        <f t="shared" si="36"/>
        <v>0</v>
      </c>
      <c r="T42" s="3">
        <f t="shared" si="36"/>
        <v>0</v>
      </c>
      <c r="U42" s="3">
        <f t="shared" si="36"/>
        <v>0</v>
      </c>
      <c r="V42" s="3">
        <f t="shared" si="36"/>
        <v>0</v>
      </c>
      <c r="W42" s="3">
        <f t="shared" si="36"/>
        <v>0</v>
      </c>
      <c r="X42" s="3">
        <f t="shared" si="36"/>
        <v>0</v>
      </c>
      <c r="Y42" s="3">
        <f t="shared" si="36"/>
        <v>0</v>
      </c>
      <c r="Z42" s="3">
        <f t="shared" si="36"/>
        <v>0</v>
      </c>
      <c r="AA42" s="3">
        <f t="shared" si="36"/>
        <v>0</v>
      </c>
    </row>
    <row r="43" spans="1:27" x14ac:dyDescent="0.35">
      <c r="A43" s="684"/>
      <c r="B43" s="11" t="str">
        <f t="shared" si="34"/>
        <v>Cooking</v>
      </c>
      <c r="C43" s="3">
        <v>0</v>
      </c>
      <c r="D43" s="3">
        <v>0</v>
      </c>
      <c r="E43" s="3">
        <v>0</v>
      </c>
      <c r="F43" s="3">
        <v>0</v>
      </c>
      <c r="G43" s="3">
        <f t="shared" ref="G43:AA43" si="37">F43</f>
        <v>0</v>
      </c>
      <c r="H43" s="3">
        <f t="shared" si="37"/>
        <v>0</v>
      </c>
      <c r="I43" s="3">
        <f t="shared" si="37"/>
        <v>0</v>
      </c>
      <c r="J43" s="3">
        <f t="shared" si="37"/>
        <v>0</v>
      </c>
      <c r="K43" s="3">
        <f t="shared" si="37"/>
        <v>0</v>
      </c>
      <c r="L43" s="3">
        <f t="shared" si="37"/>
        <v>0</v>
      </c>
      <c r="M43" s="3">
        <f t="shared" si="37"/>
        <v>0</v>
      </c>
      <c r="N43" s="3">
        <f t="shared" si="37"/>
        <v>0</v>
      </c>
      <c r="O43" s="3">
        <f t="shared" si="37"/>
        <v>0</v>
      </c>
      <c r="P43" s="3">
        <f t="shared" si="37"/>
        <v>0</v>
      </c>
      <c r="Q43" s="3">
        <f t="shared" si="37"/>
        <v>0</v>
      </c>
      <c r="R43" s="3">
        <f t="shared" si="37"/>
        <v>0</v>
      </c>
      <c r="S43" s="3">
        <f t="shared" si="37"/>
        <v>0</v>
      </c>
      <c r="T43" s="3">
        <f t="shared" si="37"/>
        <v>0</v>
      </c>
      <c r="U43" s="3">
        <f t="shared" si="37"/>
        <v>0</v>
      </c>
      <c r="V43" s="3">
        <f t="shared" si="37"/>
        <v>0</v>
      </c>
      <c r="W43" s="3">
        <f t="shared" si="37"/>
        <v>0</v>
      </c>
      <c r="X43" s="3">
        <f t="shared" si="37"/>
        <v>0</v>
      </c>
      <c r="Y43" s="3">
        <f t="shared" si="37"/>
        <v>0</v>
      </c>
      <c r="Z43" s="3">
        <f t="shared" si="37"/>
        <v>0</v>
      </c>
      <c r="AA43" s="3">
        <f t="shared" si="37"/>
        <v>0</v>
      </c>
    </row>
    <row r="44" spans="1:27" x14ac:dyDescent="0.35">
      <c r="A44" s="684"/>
      <c r="B44" s="11" t="str">
        <f t="shared" si="34"/>
        <v>Cooling</v>
      </c>
      <c r="C44" s="3">
        <v>0</v>
      </c>
      <c r="D44" s="3">
        <v>0</v>
      </c>
      <c r="E44" s="3">
        <v>0</v>
      </c>
      <c r="F44" s="3">
        <v>0</v>
      </c>
      <c r="G44" s="3">
        <f t="shared" ref="G44:AA44" si="38">F44</f>
        <v>0</v>
      </c>
      <c r="H44" s="3">
        <f t="shared" si="38"/>
        <v>0</v>
      </c>
      <c r="I44" s="3">
        <f t="shared" si="38"/>
        <v>0</v>
      </c>
      <c r="J44" s="3">
        <f t="shared" si="38"/>
        <v>0</v>
      </c>
      <c r="K44" s="3">
        <f t="shared" si="38"/>
        <v>0</v>
      </c>
      <c r="L44" s="3">
        <f t="shared" si="38"/>
        <v>0</v>
      </c>
      <c r="M44" s="3">
        <f t="shared" si="38"/>
        <v>0</v>
      </c>
      <c r="N44" s="3">
        <f t="shared" si="38"/>
        <v>0</v>
      </c>
      <c r="O44" s="3">
        <f t="shared" si="38"/>
        <v>0</v>
      </c>
      <c r="P44" s="3">
        <f t="shared" si="38"/>
        <v>0</v>
      </c>
      <c r="Q44" s="3">
        <f t="shared" si="38"/>
        <v>0</v>
      </c>
      <c r="R44" s="3">
        <f t="shared" si="38"/>
        <v>0</v>
      </c>
      <c r="S44" s="3">
        <f t="shared" si="38"/>
        <v>0</v>
      </c>
      <c r="T44" s="3">
        <f t="shared" si="38"/>
        <v>0</v>
      </c>
      <c r="U44" s="3">
        <f t="shared" si="38"/>
        <v>0</v>
      </c>
      <c r="V44" s="3">
        <f t="shared" si="38"/>
        <v>0</v>
      </c>
      <c r="W44" s="3">
        <f t="shared" si="38"/>
        <v>0</v>
      </c>
      <c r="X44" s="3">
        <f t="shared" si="38"/>
        <v>0</v>
      </c>
      <c r="Y44" s="3">
        <f t="shared" si="38"/>
        <v>0</v>
      </c>
      <c r="Z44" s="3">
        <f t="shared" si="38"/>
        <v>0</v>
      </c>
      <c r="AA44" s="3">
        <f t="shared" si="38"/>
        <v>0</v>
      </c>
    </row>
    <row r="45" spans="1:27" x14ac:dyDescent="0.35">
      <c r="A45" s="684"/>
      <c r="B45" s="12" t="str">
        <f t="shared" si="34"/>
        <v>Ext Lighting</v>
      </c>
      <c r="C45" s="3">
        <v>0</v>
      </c>
      <c r="D45" s="3">
        <v>0</v>
      </c>
      <c r="E45" s="3">
        <v>0</v>
      </c>
      <c r="F45" s="3">
        <v>0</v>
      </c>
      <c r="G45" s="3">
        <f t="shared" ref="G45:AA45" si="39">F45</f>
        <v>0</v>
      </c>
      <c r="H45" s="3">
        <f t="shared" si="39"/>
        <v>0</v>
      </c>
      <c r="I45" s="3">
        <f t="shared" si="39"/>
        <v>0</v>
      </c>
      <c r="J45" s="3">
        <f t="shared" si="39"/>
        <v>0</v>
      </c>
      <c r="K45" s="3">
        <f t="shared" si="39"/>
        <v>0</v>
      </c>
      <c r="L45" s="3">
        <f t="shared" si="39"/>
        <v>0</v>
      </c>
      <c r="M45" s="3">
        <f t="shared" si="39"/>
        <v>0</v>
      </c>
      <c r="N45" s="3">
        <f t="shared" si="39"/>
        <v>0</v>
      </c>
      <c r="O45" s="3">
        <f t="shared" si="39"/>
        <v>0</v>
      </c>
      <c r="P45" s="3">
        <f t="shared" si="39"/>
        <v>0</v>
      </c>
      <c r="Q45" s="3">
        <f t="shared" si="39"/>
        <v>0</v>
      </c>
      <c r="R45" s="3">
        <f t="shared" si="39"/>
        <v>0</v>
      </c>
      <c r="S45" s="3">
        <f t="shared" si="39"/>
        <v>0</v>
      </c>
      <c r="T45" s="3">
        <f t="shared" si="39"/>
        <v>0</v>
      </c>
      <c r="U45" s="3">
        <f t="shared" si="39"/>
        <v>0</v>
      </c>
      <c r="V45" s="3">
        <f t="shared" si="39"/>
        <v>0</v>
      </c>
      <c r="W45" s="3">
        <f t="shared" si="39"/>
        <v>0</v>
      </c>
      <c r="X45" s="3">
        <f t="shared" si="39"/>
        <v>0</v>
      </c>
      <c r="Y45" s="3">
        <f t="shared" si="39"/>
        <v>0</v>
      </c>
      <c r="Z45" s="3">
        <f t="shared" si="39"/>
        <v>0</v>
      </c>
      <c r="AA45" s="3">
        <f t="shared" si="39"/>
        <v>0</v>
      </c>
    </row>
    <row r="46" spans="1:27" x14ac:dyDescent="0.35">
      <c r="A46" s="684"/>
      <c r="B46" s="11" t="str">
        <f t="shared" si="34"/>
        <v>Heating</v>
      </c>
      <c r="C46" s="3">
        <v>0</v>
      </c>
      <c r="D46" s="3">
        <v>0</v>
      </c>
      <c r="E46" s="3">
        <v>0</v>
      </c>
      <c r="F46" s="3">
        <v>0</v>
      </c>
      <c r="G46" s="3">
        <f t="shared" ref="G46:AA46" si="40">F46</f>
        <v>0</v>
      </c>
      <c r="H46" s="3">
        <f t="shared" si="40"/>
        <v>0</v>
      </c>
      <c r="I46" s="3">
        <f t="shared" si="40"/>
        <v>0</v>
      </c>
      <c r="J46" s="3">
        <f t="shared" si="40"/>
        <v>0</v>
      </c>
      <c r="K46" s="3">
        <f t="shared" si="40"/>
        <v>0</v>
      </c>
      <c r="L46" s="3">
        <f t="shared" si="40"/>
        <v>0</v>
      </c>
      <c r="M46" s="3">
        <f t="shared" si="40"/>
        <v>0</v>
      </c>
      <c r="N46" s="3">
        <f t="shared" si="40"/>
        <v>0</v>
      </c>
      <c r="O46" s="3">
        <f t="shared" si="40"/>
        <v>0</v>
      </c>
      <c r="P46" s="3">
        <f t="shared" si="40"/>
        <v>0</v>
      </c>
      <c r="Q46" s="3">
        <f t="shared" si="40"/>
        <v>0</v>
      </c>
      <c r="R46" s="3">
        <f t="shared" si="40"/>
        <v>0</v>
      </c>
      <c r="S46" s="3">
        <f t="shared" si="40"/>
        <v>0</v>
      </c>
      <c r="T46" s="3">
        <f t="shared" si="40"/>
        <v>0</v>
      </c>
      <c r="U46" s="3">
        <f t="shared" si="40"/>
        <v>0</v>
      </c>
      <c r="V46" s="3">
        <f t="shared" si="40"/>
        <v>0</v>
      </c>
      <c r="W46" s="3">
        <f t="shared" si="40"/>
        <v>0</v>
      </c>
      <c r="X46" s="3">
        <f t="shared" si="40"/>
        <v>0</v>
      </c>
      <c r="Y46" s="3">
        <f t="shared" si="40"/>
        <v>0</v>
      </c>
      <c r="Z46" s="3">
        <f t="shared" si="40"/>
        <v>0</v>
      </c>
      <c r="AA46" s="3">
        <f t="shared" si="40"/>
        <v>0</v>
      </c>
    </row>
    <row r="47" spans="1:27" x14ac:dyDescent="0.35">
      <c r="A47" s="684"/>
      <c r="B47" s="11" t="str">
        <f t="shared" si="34"/>
        <v>HVAC</v>
      </c>
      <c r="C47" s="3">
        <v>0</v>
      </c>
      <c r="D47" s="3">
        <v>0</v>
      </c>
      <c r="E47" s="3">
        <v>0</v>
      </c>
      <c r="F47" s="3">
        <v>0</v>
      </c>
      <c r="G47" s="3">
        <f t="shared" ref="G47:AA47" si="41">F47</f>
        <v>0</v>
      </c>
      <c r="H47" s="3">
        <f t="shared" si="41"/>
        <v>0</v>
      </c>
      <c r="I47" s="3">
        <f t="shared" si="41"/>
        <v>0</v>
      </c>
      <c r="J47" s="3">
        <f t="shared" si="41"/>
        <v>0</v>
      </c>
      <c r="K47" s="3">
        <f t="shared" si="41"/>
        <v>0</v>
      </c>
      <c r="L47" s="3">
        <f t="shared" si="41"/>
        <v>0</v>
      </c>
      <c r="M47" s="3">
        <f t="shared" si="41"/>
        <v>0</v>
      </c>
      <c r="N47" s="3">
        <f t="shared" si="41"/>
        <v>0</v>
      </c>
      <c r="O47" s="3">
        <f t="shared" si="41"/>
        <v>0</v>
      </c>
      <c r="P47" s="3">
        <f t="shared" si="41"/>
        <v>0</v>
      </c>
      <c r="Q47" s="3">
        <f t="shared" si="41"/>
        <v>0</v>
      </c>
      <c r="R47" s="3">
        <f t="shared" si="41"/>
        <v>0</v>
      </c>
      <c r="S47" s="3">
        <f t="shared" si="41"/>
        <v>0</v>
      </c>
      <c r="T47" s="3">
        <f t="shared" si="41"/>
        <v>0</v>
      </c>
      <c r="U47" s="3">
        <f t="shared" si="41"/>
        <v>0</v>
      </c>
      <c r="V47" s="3">
        <f t="shared" si="41"/>
        <v>0</v>
      </c>
      <c r="W47" s="3">
        <f t="shared" si="41"/>
        <v>0</v>
      </c>
      <c r="X47" s="3">
        <f t="shared" si="41"/>
        <v>0</v>
      </c>
      <c r="Y47" s="3">
        <f t="shared" si="41"/>
        <v>0</v>
      </c>
      <c r="Z47" s="3">
        <f t="shared" si="41"/>
        <v>0</v>
      </c>
      <c r="AA47" s="3">
        <f t="shared" si="41"/>
        <v>0</v>
      </c>
    </row>
    <row r="48" spans="1:27" x14ac:dyDescent="0.35">
      <c r="A48" s="684"/>
      <c r="B48" s="11" t="str">
        <f t="shared" si="34"/>
        <v>Lighting</v>
      </c>
      <c r="C48" s="3">
        <v>0</v>
      </c>
      <c r="D48" s="3">
        <v>0</v>
      </c>
      <c r="E48" s="3">
        <v>0</v>
      </c>
      <c r="F48" s="3">
        <v>0</v>
      </c>
      <c r="G48" s="3">
        <f t="shared" ref="G48:AA48" si="42">F48</f>
        <v>0</v>
      </c>
      <c r="H48" s="3">
        <f t="shared" si="42"/>
        <v>0</v>
      </c>
      <c r="I48" s="3">
        <f t="shared" si="42"/>
        <v>0</v>
      </c>
      <c r="J48" s="3">
        <f t="shared" si="42"/>
        <v>0</v>
      </c>
      <c r="K48" s="3">
        <f t="shared" si="42"/>
        <v>0</v>
      </c>
      <c r="L48" s="3">
        <f t="shared" si="42"/>
        <v>0</v>
      </c>
      <c r="M48" s="3">
        <f t="shared" si="42"/>
        <v>0</v>
      </c>
      <c r="N48" s="3">
        <f t="shared" si="42"/>
        <v>0</v>
      </c>
      <c r="O48" s="3">
        <f t="shared" si="42"/>
        <v>0</v>
      </c>
      <c r="P48" s="3">
        <f t="shared" si="42"/>
        <v>0</v>
      </c>
      <c r="Q48" s="3">
        <f t="shared" si="42"/>
        <v>0</v>
      </c>
      <c r="R48" s="3">
        <f t="shared" si="42"/>
        <v>0</v>
      </c>
      <c r="S48" s="3">
        <f t="shared" si="42"/>
        <v>0</v>
      </c>
      <c r="T48" s="3">
        <f t="shared" si="42"/>
        <v>0</v>
      </c>
      <c r="U48" s="3">
        <f t="shared" si="42"/>
        <v>0</v>
      </c>
      <c r="V48" s="3">
        <f t="shared" si="42"/>
        <v>0</v>
      </c>
      <c r="W48" s="3">
        <f t="shared" si="42"/>
        <v>0</v>
      </c>
      <c r="X48" s="3">
        <f t="shared" si="42"/>
        <v>0</v>
      </c>
      <c r="Y48" s="3">
        <f t="shared" si="42"/>
        <v>0</v>
      </c>
      <c r="Z48" s="3">
        <f t="shared" si="42"/>
        <v>0</v>
      </c>
      <c r="AA48" s="3">
        <f t="shared" si="42"/>
        <v>0</v>
      </c>
    </row>
    <row r="49" spans="1:27" x14ac:dyDescent="0.35">
      <c r="A49" s="684"/>
      <c r="B49" s="11" t="str">
        <f t="shared" si="34"/>
        <v>Miscellaneous</v>
      </c>
      <c r="C49" s="3">
        <v>0</v>
      </c>
      <c r="D49" s="3">
        <v>0</v>
      </c>
      <c r="E49" s="3">
        <v>0</v>
      </c>
      <c r="F49" s="3">
        <v>0</v>
      </c>
      <c r="G49" s="3">
        <f t="shared" ref="G49:AA49" si="43">F49</f>
        <v>0</v>
      </c>
      <c r="H49" s="3">
        <f t="shared" si="43"/>
        <v>0</v>
      </c>
      <c r="I49" s="3">
        <f t="shared" si="43"/>
        <v>0</v>
      </c>
      <c r="J49" s="3">
        <f t="shared" si="43"/>
        <v>0</v>
      </c>
      <c r="K49" s="3">
        <f t="shared" si="43"/>
        <v>0</v>
      </c>
      <c r="L49" s="3">
        <f t="shared" si="43"/>
        <v>0</v>
      </c>
      <c r="M49" s="3">
        <f t="shared" si="43"/>
        <v>0</v>
      </c>
      <c r="N49" s="3">
        <f t="shared" si="43"/>
        <v>0</v>
      </c>
      <c r="O49" s="3">
        <f t="shared" si="43"/>
        <v>0</v>
      </c>
      <c r="P49" s="3">
        <f t="shared" si="43"/>
        <v>0</v>
      </c>
      <c r="Q49" s="3">
        <f t="shared" si="43"/>
        <v>0</v>
      </c>
      <c r="R49" s="3">
        <f t="shared" si="43"/>
        <v>0</v>
      </c>
      <c r="S49" s="3">
        <f t="shared" si="43"/>
        <v>0</v>
      </c>
      <c r="T49" s="3">
        <f t="shared" si="43"/>
        <v>0</v>
      </c>
      <c r="U49" s="3">
        <f t="shared" si="43"/>
        <v>0</v>
      </c>
      <c r="V49" s="3">
        <f t="shared" si="43"/>
        <v>0</v>
      </c>
      <c r="W49" s="3">
        <f t="shared" si="43"/>
        <v>0</v>
      </c>
      <c r="X49" s="3">
        <f t="shared" si="43"/>
        <v>0</v>
      </c>
      <c r="Y49" s="3">
        <f t="shared" si="43"/>
        <v>0</v>
      </c>
      <c r="Z49" s="3">
        <f t="shared" si="43"/>
        <v>0</v>
      </c>
      <c r="AA49" s="3">
        <f t="shared" si="43"/>
        <v>0</v>
      </c>
    </row>
    <row r="50" spans="1:27" ht="15" customHeight="1" x14ac:dyDescent="0.35">
      <c r="A50" s="684"/>
      <c r="B50" s="11" t="str">
        <f t="shared" si="34"/>
        <v>Motors</v>
      </c>
      <c r="C50" s="3">
        <v>0</v>
      </c>
      <c r="D50" s="3">
        <v>0</v>
      </c>
      <c r="E50" s="3">
        <v>0</v>
      </c>
      <c r="F50" s="3">
        <v>0</v>
      </c>
      <c r="G50" s="3">
        <f t="shared" ref="G50:AA50" si="44">F50</f>
        <v>0</v>
      </c>
      <c r="H50" s="3">
        <f t="shared" si="44"/>
        <v>0</v>
      </c>
      <c r="I50" s="3">
        <f t="shared" si="44"/>
        <v>0</v>
      </c>
      <c r="J50" s="3">
        <f t="shared" si="44"/>
        <v>0</v>
      </c>
      <c r="K50" s="3">
        <f t="shared" si="44"/>
        <v>0</v>
      </c>
      <c r="L50" s="3">
        <f t="shared" si="44"/>
        <v>0</v>
      </c>
      <c r="M50" s="3">
        <f t="shared" si="44"/>
        <v>0</v>
      </c>
      <c r="N50" s="3">
        <f t="shared" si="44"/>
        <v>0</v>
      </c>
      <c r="O50" s="3">
        <f t="shared" si="44"/>
        <v>0</v>
      </c>
      <c r="P50" s="3">
        <f t="shared" si="44"/>
        <v>0</v>
      </c>
      <c r="Q50" s="3">
        <f t="shared" si="44"/>
        <v>0</v>
      </c>
      <c r="R50" s="3">
        <f t="shared" si="44"/>
        <v>0</v>
      </c>
      <c r="S50" s="3">
        <f t="shared" si="44"/>
        <v>0</v>
      </c>
      <c r="T50" s="3">
        <f t="shared" si="44"/>
        <v>0</v>
      </c>
      <c r="U50" s="3">
        <f t="shared" si="44"/>
        <v>0</v>
      </c>
      <c r="V50" s="3">
        <f t="shared" si="44"/>
        <v>0</v>
      </c>
      <c r="W50" s="3">
        <f t="shared" si="44"/>
        <v>0</v>
      </c>
      <c r="X50" s="3">
        <f t="shared" si="44"/>
        <v>0</v>
      </c>
      <c r="Y50" s="3">
        <f t="shared" si="44"/>
        <v>0</v>
      </c>
      <c r="Z50" s="3">
        <f t="shared" si="44"/>
        <v>0</v>
      </c>
      <c r="AA50" s="3">
        <f t="shared" si="44"/>
        <v>0</v>
      </c>
    </row>
    <row r="51" spans="1:27" x14ac:dyDescent="0.35">
      <c r="A51" s="684"/>
      <c r="B51" s="11" t="str">
        <f t="shared" si="34"/>
        <v>Process</v>
      </c>
      <c r="C51" s="3">
        <v>0</v>
      </c>
      <c r="D51" s="3">
        <v>0</v>
      </c>
      <c r="E51" s="3">
        <v>0</v>
      </c>
      <c r="F51" s="3">
        <v>0</v>
      </c>
      <c r="G51" s="3">
        <f t="shared" ref="G51:AA51" si="45">F51</f>
        <v>0</v>
      </c>
      <c r="H51" s="3">
        <f t="shared" si="45"/>
        <v>0</v>
      </c>
      <c r="I51" s="3">
        <f t="shared" si="45"/>
        <v>0</v>
      </c>
      <c r="J51" s="3">
        <f t="shared" si="45"/>
        <v>0</v>
      </c>
      <c r="K51" s="3">
        <f t="shared" si="45"/>
        <v>0</v>
      </c>
      <c r="L51" s="3">
        <f t="shared" si="45"/>
        <v>0</v>
      </c>
      <c r="M51" s="3">
        <f t="shared" si="45"/>
        <v>0</v>
      </c>
      <c r="N51" s="3">
        <f t="shared" si="45"/>
        <v>0</v>
      </c>
      <c r="O51" s="3">
        <f t="shared" si="45"/>
        <v>0</v>
      </c>
      <c r="P51" s="3">
        <f t="shared" si="45"/>
        <v>0</v>
      </c>
      <c r="Q51" s="3">
        <f t="shared" si="45"/>
        <v>0</v>
      </c>
      <c r="R51" s="3">
        <f t="shared" si="45"/>
        <v>0</v>
      </c>
      <c r="S51" s="3">
        <f t="shared" si="45"/>
        <v>0</v>
      </c>
      <c r="T51" s="3">
        <f t="shared" si="45"/>
        <v>0</v>
      </c>
      <c r="U51" s="3">
        <f t="shared" si="45"/>
        <v>0</v>
      </c>
      <c r="V51" s="3">
        <f t="shared" si="45"/>
        <v>0</v>
      </c>
      <c r="W51" s="3">
        <f t="shared" si="45"/>
        <v>0</v>
      </c>
      <c r="X51" s="3">
        <f t="shared" si="45"/>
        <v>0</v>
      </c>
      <c r="Y51" s="3">
        <f t="shared" si="45"/>
        <v>0</v>
      </c>
      <c r="Z51" s="3">
        <f t="shared" si="45"/>
        <v>0</v>
      </c>
      <c r="AA51" s="3">
        <f t="shared" si="45"/>
        <v>0</v>
      </c>
    </row>
    <row r="52" spans="1:27" x14ac:dyDescent="0.35">
      <c r="A52" s="684"/>
      <c r="B52" s="11" t="str">
        <f t="shared" si="34"/>
        <v>Refrigeration</v>
      </c>
      <c r="C52" s="3">
        <v>0</v>
      </c>
      <c r="D52" s="3">
        <v>0</v>
      </c>
      <c r="E52" s="3">
        <v>0</v>
      </c>
      <c r="F52" s="3">
        <v>0</v>
      </c>
      <c r="G52" s="3">
        <f t="shared" ref="G52:AA52" si="46">F52</f>
        <v>0</v>
      </c>
      <c r="H52" s="3">
        <f t="shared" si="46"/>
        <v>0</v>
      </c>
      <c r="I52" s="3">
        <f t="shared" si="46"/>
        <v>0</v>
      </c>
      <c r="J52" s="3">
        <f t="shared" si="46"/>
        <v>0</v>
      </c>
      <c r="K52" s="3">
        <f t="shared" si="46"/>
        <v>0</v>
      </c>
      <c r="L52" s="3">
        <f t="shared" si="46"/>
        <v>0</v>
      </c>
      <c r="M52" s="3">
        <f t="shared" si="46"/>
        <v>0</v>
      </c>
      <c r="N52" s="3">
        <f t="shared" si="46"/>
        <v>0</v>
      </c>
      <c r="O52" s="3">
        <f t="shared" si="46"/>
        <v>0</v>
      </c>
      <c r="P52" s="3">
        <f t="shared" si="46"/>
        <v>0</v>
      </c>
      <c r="Q52" s="3">
        <f t="shared" si="46"/>
        <v>0</v>
      </c>
      <c r="R52" s="3">
        <f t="shared" si="46"/>
        <v>0</v>
      </c>
      <c r="S52" s="3">
        <f t="shared" si="46"/>
        <v>0</v>
      </c>
      <c r="T52" s="3">
        <f t="shared" si="46"/>
        <v>0</v>
      </c>
      <c r="U52" s="3">
        <f t="shared" si="46"/>
        <v>0</v>
      </c>
      <c r="V52" s="3">
        <f t="shared" si="46"/>
        <v>0</v>
      </c>
      <c r="W52" s="3">
        <f t="shared" si="46"/>
        <v>0</v>
      </c>
      <c r="X52" s="3">
        <f t="shared" si="46"/>
        <v>0</v>
      </c>
      <c r="Y52" s="3">
        <f t="shared" si="46"/>
        <v>0</v>
      </c>
      <c r="Z52" s="3">
        <f t="shared" si="46"/>
        <v>0</v>
      </c>
      <c r="AA52" s="3">
        <f t="shared" si="46"/>
        <v>0</v>
      </c>
    </row>
    <row r="53" spans="1:27" x14ac:dyDescent="0.35">
      <c r="A53" s="684"/>
      <c r="B53" s="11" t="str">
        <f t="shared" si="34"/>
        <v>Water Heating</v>
      </c>
      <c r="C53" s="3">
        <v>0</v>
      </c>
      <c r="D53" s="3">
        <v>0</v>
      </c>
      <c r="E53" s="3">
        <v>0</v>
      </c>
      <c r="F53" s="3">
        <v>0</v>
      </c>
      <c r="G53" s="3">
        <f t="shared" ref="G53:AA53" si="47">F53</f>
        <v>0</v>
      </c>
      <c r="H53" s="3">
        <f t="shared" si="47"/>
        <v>0</v>
      </c>
      <c r="I53" s="3">
        <f t="shared" si="47"/>
        <v>0</v>
      </c>
      <c r="J53" s="3">
        <f t="shared" si="47"/>
        <v>0</v>
      </c>
      <c r="K53" s="3">
        <f t="shared" si="47"/>
        <v>0</v>
      </c>
      <c r="L53" s="3">
        <f t="shared" si="47"/>
        <v>0</v>
      </c>
      <c r="M53" s="3">
        <f t="shared" si="47"/>
        <v>0</v>
      </c>
      <c r="N53" s="3">
        <f t="shared" si="47"/>
        <v>0</v>
      </c>
      <c r="O53" s="3">
        <f t="shared" si="47"/>
        <v>0</v>
      </c>
      <c r="P53" s="3">
        <f t="shared" si="47"/>
        <v>0</v>
      </c>
      <c r="Q53" s="3">
        <f t="shared" si="47"/>
        <v>0</v>
      </c>
      <c r="R53" s="3">
        <f t="shared" si="47"/>
        <v>0</v>
      </c>
      <c r="S53" s="3">
        <f t="shared" si="47"/>
        <v>0</v>
      </c>
      <c r="T53" s="3">
        <f t="shared" si="47"/>
        <v>0</v>
      </c>
      <c r="U53" s="3">
        <f t="shared" si="47"/>
        <v>0</v>
      </c>
      <c r="V53" s="3">
        <f t="shared" si="47"/>
        <v>0</v>
      </c>
      <c r="W53" s="3">
        <f t="shared" si="47"/>
        <v>0</v>
      </c>
      <c r="X53" s="3">
        <f t="shared" si="47"/>
        <v>0</v>
      </c>
      <c r="Y53" s="3">
        <f t="shared" si="47"/>
        <v>0</v>
      </c>
      <c r="Z53" s="3">
        <f t="shared" si="47"/>
        <v>0</v>
      </c>
      <c r="AA53" s="3">
        <f t="shared" si="47"/>
        <v>0</v>
      </c>
    </row>
    <row r="54" spans="1:27" ht="15" customHeight="1" x14ac:dyDescent="0.35">
      <c r="A54" s="684"/>
      <c r="B54" s="11" t="str">
        <f t="shared" si="34"/>
        <v xml:space="preserve"> </v>
      </c>
      <c r="C54" s="3"/>
      <c r="D54" s="3"/>
      <c r="E54" s="3"/>
      <c r="F54" s="3"/>
      <c r="G54" s="3"/>
      <c r="H54" s="3"/>
      <c r="I54" s="3"/>
      <c r="J54" s="3"/>
      <c r="K54" s="3"/>
      <c r="L54" s="3"/>
      <c r="M54" s="3"/>
      <c r="N54" s="3"/>
      <c r="O54" s="3"/>
      <c r="P54" s="3"/>
      <c r="Q54" s="3"/>
      <c r="R54" s="3"/>
      <c r="S54" s="3"/>
      <c r="T54" s="3"/>
      <c r="U54" s="3"/>
      <c r="V54" s="3"/>
      <c r="W54" s="3"/>
      <c r="X54" s="3"/>
      <c r="Y54" s="3"/>
      <c r="Z54" s="3"/>
      <c r="AA54" s="3"/>
    </row>
    <row r="55" spans="1:27" ht="15" customHeight="1" thickBot="1" x14ac:dyDescent="0.4">
      <c r="A55" s="685"/>
      <c r="B55" s="188" t="str">
        <f t="shared" si="34"/>
        <v>Monthly kWh</v>
      </c>
      <c r="C55" s="232">
        <f>SUM(C41:C54)</f>
        <v>0</v>
      </c>
      <c r="D55" s="232">
        <f t="shared" ref="D55:AA55" si="48">SUM(D41:D54)</f>
        <v>0</v>
      </c>
      <c r="E55" s="232">
        <f t="shared" si="48"/>
        <v>0</v>
      </c>
      <c r="F55" s="232">
        <f t="shared" si="48"/>
        <v>0</v>
      </c>
      <c r="G55" s="232">
        <f t="shared" si="48"/>
        <v>0</v>
      </c>
      <c r="H55" s="232">
        <f t="shared" si="48"/>
        <v>0</v>
      </c>
      <c r="I55" s="232">
        <f t="shared" si="48"/>
        <v>0</v>
      </c>
      <c r="J55" s="232">
        <f t="shared" si="48"/>
        <v>0</v>
      </c>
      <c r="K55" s="232">
        <f t="shared" si="48"/>
        <v>0</v>
      </c>
      <c r="L55" s="232">
        <f t="shared" si="48"/>
        <v>0</v>
      </c>
      <c r="M55" s="232">
        <f t="shared" si="48"/>
        <v>0</v>
      </c>
      <c r="N55" s="232">
        <f t="shared" si="48"/>
        <v>0</v>
      </c>
      <c r="O55" s="232">
        <f t="shared" si="48"/>
        <v>0</v>
      </c>
      <c r="P55" s="232">
        <f t="shared" si="48"/>
        <v>0</v>
      </c>
      <c r="Q55" s="232">
        <f t="shared" si="48"/>
        <v>0</v>
      </c>
      <c r="R55" s="232">
        <f t="shared" si="48"/>
        <v>0</v>
      </c>
      <c r="S55" s="232">
        <f t="shared" si="48"/>
        <v>0</v>
      </c>
      <c r="T55" s="232">
        <f t="shared" si="48"/>
        <v>0</v>
      </c>
      <c r="U55" s="232">
        <f t="shared" si="48"/>
        <v>0</v>
      </c>
      <c r="V55" s="232">
        <f t="shared" si="48"/>
        <v>0</v>
      </c>
      <c r="W55" s="232">
        <f t="shared" si="48"/>
        <v>0</v>
      </c>
      <c r="X55" s="232">
        <f t="shared" si="48"/>
        <v>0</v>
      </c>
      <c r="Y55" s="232">
        <f t="shared" si="48"/>
        <v>0</v>
      </c>
      <c r="Z55" s="232">
        <f t="shared" si="48"/>
        <v>0</v>
      </c>
      <c r="AA55" s="232">
        <f t="shared" si="48"/>
        <v>0</v>
      </c>
    </row>
    <row r="56" spans="1:27" x14ac:dyDescent="0.35">
      <c r="A56" s="8"/>
      <c r="B56" s="252"/>
      <c r="C56" s="9"/>
      <c r="D56" s="252"/>
      <c r="E56" s="9"/>
      <c r="F56" s="252"/>
      <c r="G56" s="252"/>
      <c r="H56" s="9"/>
      <c r="I56" s="252"/>
      <c r="J56" s="252"/>
      <c r="K56" s="9"/>
      <c r="L56" s="252"/>
      <c r="M56" s="252"/>
      <c r="N56" s="9"/>
      <c r="O56" s="252"/>
      <c r="P56" s="252"/>
      <c r="Q56" s="9"/>
      <c r="R56" s="252"/>
      <c r="S56" s="252"/>
      <c r="T56" s="9"/>
      <c r="U56" s="252"/>
      <c r="V56" s="252"/>
      <c r="W56" s="9"/>
      <c r="X56" s="252"/>
      <c r="Y56" s="252"/>
      <c r="Z56" s="9"/>
      <c r="AA56" s="252"/>
    </row>
    <row r="57" spans="1:27" ht="15" thickBot="1" x14ac:dyDescent="0.4">
      <c r="A57" s="203" t="s">
        <v>182</v>
      </c>
      <c r="B57" s="203"/>
      <c r="C57" s="203"/>
      <c r="D57" s="203"/>
      <c r="E57" s="203"/>
      <c r="F57" s="203"/>
      <c r="G57" s="203"/>
      <c r="H57" s="203"/>
      <c r="I57" s="203"/>
      <c r="J57" s="393"/>
      <c r="K57" s="253"/>
      <c r="L57" s="129"/>
      <c r="M57" s="129"/>
      <c r="N57" s="253"/>
      <c r="O57" s="129"/>
      <c r="P57" s="129"/>
      <c r="Q57" s="253"/>
      <c r="R57" s="129"/>
      <c r="S57" s="129"/>
      <c r="T57" s="253"/>
      <c r="U57" s="129"/>
      <c r="V57" s="129"/>
      <c r="W57" s="253"/>
      <c r="X57" s="129"/>
      <c r="Y57" s="129"/>
      <c r="Z57" s="253"/>
      <c r="AA57" s="129"/>
    </row>
    <row r="58" spans="1:27" ht="16" thickBot="1" x14ac:dyDescent="0.4">
      <c r="A58" s="686" t="s">
        <v>17</v>
      </c>
      <c r="B58" s="234" t="s">
        <v>162</v>
      </c>
      <c r="C58" s="145">
        <f>C$4</f>
        <v>44927</v>
      </c>
      <c r="D58" s="145">
        <f t="shared" ref="D58:AA58" si="49">D$4</f>
        <v>44958</v>
      </c>
      <c r="E58" s="145">
        <f t="shared" si="49"/>
        <v>44986</v>
      </c>
      <c r="F58" s="145">
        <f t="shared" si="49"/>
        <v>45017</v>
      </c>
      <c r="G58" s="145">
        <f t="shared" si="49"/>
        <v>45047</v>
      </c>
      <c r="H58" s="145">
        <f t="shared" si="49"/>
        <v>45078</v>
      </c>
      <c r="I58" s="145">
        <f t="shared" si="49"/>
        <v>45108</v>
      </c>
      <c r="J58" s="145">
        <f t="shared" si="49"/>
        <v>45139</v>
      </c>
      <c r="K58" s="145">
        <f t="shared" si="49"/>
        <v>45170</v>
      </c>
      <c r="L58" s="145">
        <f t="shared" si="49"/>
        <v>45200</v>
      </c>
      <c r="M58" s="145">
        <f t="shared" si="49"/>
        <v>45231</v>
      </c>
      <c r="N58" s="145">
        <f t="shared" si="49"/>
        <v>45261</v>
      </c>
      <c r="O58" s="145">
        <f t="shared" si="49"/>
        <v>45292</v>
      </c>
      <c r="P58" s="145">
        <f t="shared" si="49"/>
        <v>45323</v>
      </c>
      <c r="Q58" s="145">
        <f t="shared" si="49"/>
        <v>45352</v>
      </c>
      <c r="R58" s="145">
        <f t="shared" si="49"/>
        <v>45383</v>
      </c>
      <c r="S58" s="145">
        <f t="shared" si="49"/>
        <v>45413</v>
      </c>
      <c r="T58" s="145">
        <f t="shared" si="49"/>
        <v>45444</v>
      </c>
      <c r="U58" s="145">
        <f t="shared" si="49"/>
        <v>45474</v>
      </c>
      <c r="V58" s="145">
        <f t="shared" si="49"/>
        <v>45505</v>
      </c>
      <c r="W58" s="145">
        <f t="shared" si="49"/>
        <v>45536</v>
      </c>
      <c r="X58" s="145">
        <f t="shared" si="49"/>
        <v>45566</v>
      </c>
      <c r="Y58" s="145">
        <f t="shared" si="49"/>
        <v>45597</v>
      </c>
      <c r="Z58" s="145">
        <f t="shared" si="49"/>
        <v>45627</v>
      </c>
      <c r="AA58" s="145">
        <f t="shared" si="49"/>
        <v>45658</v>
      </c>
    </row>
    <row r="59" spans="1:27" ht="15" customHeight="1" x14ac:dyDescent="0.35">
      <c r="A59" s="687"/>
      <c r="B59" s="13" t="str">
        <f t="shared" ref="B59:B71" si="50">B41</f>
        <v>Air Comp</v>
      </c>
      <c r="C59" s="26">
        <f>((C5*0.5)-C41)*C78*C$93*C$2</f>
        <v>0</v>
      </c>
      <c r="D59" s="26">
        <f>((D5*0.5)+C23-D41)*D78*D$93*D$2</f>
        <v>0</v>
      </c>
      <c r="E59" s="26">
        <f t="shared" ref="E59:I59" si="51">((E5*0.5)+D23-E41)*E78*E$93*E$2</f>
        <v>0</v>
      </c>
      <c r="F59" s="26">
        <f t="shared" si="51"/>
        <v>0</v>
      </c>
      <c r="G59" s="26">
        <f t="shared" si="51"/>
        <v>0</v>
      </c>
      <c r="H59" s="26">
        <f t="shared" si="51"/>
        <v>0</v>
      </c>
      <c r="I59" s="26">
        <f t="shared" si="51"/>
        <v>0</v>
      </c>
      <c r="J59" s="102">
        <f>((J5*0.5)+I23-J41)*J78*J$93*J$2</f>
        <v>0</v>
      </c>
      <c r="K59" s="26">
        <f t="shared" ref="K59:AA59" si="52">((K5*0.5)+J23-K41)*K78*K$93*K$2</f>
        <v>0</v>
      </c>
      <c r="L59" s="26">
        <f t="shared" si="52"/>
        <v>0</v>
      </c>
      <c r="M59" s="26">
        <f t="shared" si="52"/>
        <v>0</v>
      </c>
      <c r="N59" s="26">
        <f t="shared" si="52"/>
        <v>0</v>
      </c>
      <c r="O59" s="26">
        <f t="shared" si="52"/>
        <v>0</v>
      </c>
      <c r="P59" s="26">
        <f t="shared" si="52"/>
        <v>0</v>
      </c>
      <c r="Q59" s="26">
        <f t="shared" si="52"/>
        <v>0</v>
      </c>
      <c r="R59" s="26">
        <f t="shared" si="52"/>
        <v>0</v>
      </c>
      <c r="S59" s="26">
        <f t="shared" si="52"/>
        <v>0</v>
      </c>
      <c r="T59" s="26">
        <f t="shared" si="52"/>
        <v>0</v>
      </c>
      <c r="U59" s="26">
        <f t="shared" si="52"/>
        <v>0</v>
      </c>
      <c r="V59" s="26">
        <f t="shared" si="52"/>
        <v>0</v>
      </c>
      <c r="W59" s="26">
        <f t="shared" si="52"/>
        <v>0</v>
      </c>
      <c r="X59" s="26">
        <f t="shared" si="52"/>
        <v>0</v>
      </c>
      <c r="Y59" s="26">
        <f t="shared" si="52"/>
        <v>0</v>
      </c>
      <c r="Z59" s="26">
        <f t="shared" si="52"/>
        <v>0</v>
      </c>
      <c r="AA59" s="26">
        <f t="shared" si="52"/>
        <v>0</v>
      </c>
    </row>
    <row r="60" spans="1:27" ht="15.5" x14ac:dyDescent="0.35">
      <c r="A60" s="687"/>
      <c r="B60" s="13" t="str">
        <f t="shared" si="50"/>
        <v>Building Shell</v>
      </c>
      <c r="C60" s="26">
        <f t="shared" ref="C60:C71" si="53">((C6*0.5)-C42)*C79*C$93*C$2</f>
        <v>0</v>
      </c>
      <c r="D60" s="26">
        <f t="shared" ref="D60:AA60" si="54">((D6*0.5)+C24-D42)*D79*D$93*D$2</f>
        <v>0</v>
      </c>
      <c r="E60" s="26">
        <f t="shared" si="54"/>
        <v>0</v>
      </c>
      <c r="F60" s="26">
        <f t="shared" si="54"/>
        <v>0</v>
      </c>
      <c r="G60" s="26">
        <f t="shared" si="54"/>
        <v>0</v>
      </c>
      <c r="H60" s="26">
        <f t="shared" si="54"/>
        <v>0</v>
      </c>
      <c r="I60" s="26">
        <f t="shared" si="54"/>
        <v>0</v>
      </c>
      <c r="J60" s="26">
        <f t="shared" si="54"/>
        <v>0</v>
      </c>
      <c r="K60" s="26">
        <f t="shared" si="54"/>
        <v>0</v>
      </c>
      <c r="L60" s="26">
        <f t="shared" si="54"/>
        <v>219.055488155522</v>
      </c>
      <c r="M60" s="26">
        <f t="shared" si="54"/>
        <v>744.54967248710625</v>
      </c>
      <c r="N60" s="26">
        <f t="shared" si="54"/>
        <v>1182.89080287552</v>
      </c>
      <c r="O60" s="26">
        <f t="shared" si="54"/>
        <v>1152.1603079864542</v>
      </c>
      <c r="P60" s="26">
        <f t="shared" si="54"/>
        <v>946.36660377875535</v>
      </c>
      <c r="Q60" s="26">
        <f t="shared" si="54"/>
        <v>773.1620285106892</v>
      </c>
      <c r="R60" s="26">
        <f t="shared" si="54"/>
        <v>506.78790006250381</v>
      </c>
      <c r="S60" s="26">
        <f t="shared" si="54"/>
        <v>572.09509260477432</v>
      </c>
      <c r="T60" s="26">
        <f t="shared" si="54"/>
        <v>1973.1929407270529</v>
      </c>
      <c r="U60" s="26">
        <f t="shared" si="54"/>
        <v>2656.525898575514</v>
      </c>
      <c r="V60" s="26">
        <f t="shared" si="54"/>
        <v>2481.9973845678542</v>
      </c>
      <c r="W60" s="26">
        <f t="shared" si="54"/>
        <v>1074.8368376246699</v>
      </c>
      <c r="X60" s="26">
        <f t="shared" si="54"/>
        <v>445.1993241672568</v>
      </c>
      <c r="Y60" s="26">
        <f t="shared" si="54"/>
        <v>754.57938343470573</v>
      </c>
      <c r="Z60" s="26">
        <f t="shared" si="54"/>
        <v>1189.2304959383869</v>
      </c>
      <c r="AA60" s="26">
        <f t="shared" si="54"/>
        <v>1152.1603079864542</v>
      </c>
    </row>
    <row r="61" spans="1:27" ht="15.5" x14ac:dyDescent="0.35">
      <c r="A61" s="687"/>
      <c r="B61" s="13" t="str">
        <f t="shared" si="50"/>
        <v>Cooking</v>
      </c>
      <c r="C61" s="26">
        <f t="shared" si="53"/>
        <v>0</v>
      </c>
      <c r="D61" s="26">
        <f t="shared" ref="D61:AA61" si="55">((D7*0.5)+C25-D43)*D80*D$93*D$2</f>
        <v>0</v>
      </c>
      <c r="E61" s="26">
        <f t="shared" si="55"/>
        <v>0</v>
      </c>
      <c r="F61" s="26">
        <f t="shared" si="55"/>
        <v>0</v>
      </c>
      <c r="G61" s="26">
        <f t="shared" si="55"/>
        <v>0</v>
      </c>
      <c r="H61" s="26">
        <f t="shared" si="55"/>
        <v>0</v>
      </c>
      <c r="I61" s="26">
        <f t="shared" si="55"/>
        <v>0</v>
      </c>
      <c r="J61" s="26">
        <f t="shared" si="55"/>
        <v>0</v>
      </c>
      <c r="K61" s="26">
        <f t="shared" si="55"/>
        <v>0</v>
      </c>
      <c r="L61" s="26">
        <f t="shared" si="55"/>
        <v>0</v>
      </c>
      <c r="M61" s="26">
        <f t="shared" si="55"/>
        <v>0</v>
      </c>
      <c r="N61" s="26">
        <f t="shared" si="55"/>
        <v>0</v>
      </c>
      <c r="O61" s="26">
        <f t="shared" si="55"/>
        <v>0</v>
      </c>
      <c r="P61" s="26">
        <f t="shared" si="55"/>
        <v>0</v>
      </c>
      <c r="Q61" s="26">
        <f t="shared" si="55"/>
        <v>0</v>
      </c>
      <c r="R61" s="26">
        <f t="shared" si="55"/>
        <v>0</v>
      </c>
      <c r="S61" s="26">
        <f t="shared" si="55"/>
        <v>0</v>
      </c>
      <c r="T61" s="26">
        <f t="shared" si="55"/>
        <v>0</v>
      </c>
      <c r="U61" s="26">
        <f t="shared" si="55"/>
        <v>0</v>
      </c>
      <c r="V61" s="26">
        <f t="shared" si="55"/>
        <v>0</v>
      </c>
      <c r="W61" s="26">
        <f t="shared" si="55"/>
        <v>0</v>
      </c>
      <c r="X61" s="26">
        <f t="shared" si="55"/>
        <v>0</v>
      </c>
      <c r="Y61" s="26">
        <f t="shared" si="55"/>
        <v>0</v>
      </c>
      <c r="Z61" s="26">
        <f t="shared" si="55"/>
        <v>0</v>
      </c>
      <c r="AA61" s="26">
        <f t="shared" si="55"/>
        <v>0</v>
      </c>
    </row>
    <row r="62" spans="1:27" ht="15.5" x14ac:dyDescent="0.35">
      <c r="A62" s="687"/>
      <c r="B62" s="13" t="str">
        <f t="shared" si="50"/>
        <v>Cooling</v>
      </c>
      <c r="C62" s="26">
        <f t="shared" si="53"/>
        <v>0</v>
      </c>
      <c r="D62" s="26">
        <f t="shared" ref="D62:AA62" si="56">((D8*0.5)+C26-D44)*D81*D$93*D$2</f>
        <v>2.0663860931999997E-2</v>
      </c>
      <c r="E62" s="26">
        <f t="shared" si="56"/>
        <v>5.2456787852040003</v>
      </c>
      <c r="F62" s="26">
        <f t="shared" si="56"/>
        <v>59.462201620540945</v>
      </c>
      <c r="G62" s="26">
        <f t="shared" si="56"/>
        <v>378.75923712686392</v>
      </c>
      <c r="H62" s="26">
        <f t="shared" si="56"/>
        <v>2563.7079537639033</v>
      </c>
      <c r="I62" s="26">
        <f t="shared" si="56"/>
        <v>4004.7005186741162</v>
      </c>
      <c r="J62" s="26">
        <f t="shared" si="56"/>
        <v>4011.3058944210084</v>
      </c>
      <c r="K62" s="26">
        <f t="shared" si="56"/>
        <v>2440.3538864817624</v>
      </c>
      <c r="L62" s="26">
        <f t="shared" si="56"/>
        <v>369.05932315893176</v>
      </c>
      <c r="M62" s="26">
        <f t="shared" si="56"/>
        <v>135.35329338261872</v>
      </c>
      <c r="N62" s="26">
        <f t="shared" si="56"/>
        <v>1.9006439858679496</v>
      </c>
      <c r="O62" s="26">
        <f t="shared" si="56"/>
        <v>0.20108707723741534</v>
      </c>
      <c r="P62" s="26">
        <f t="shared" si="56"/>
        <v>8.0519730087917392</v>
      </c>
      <c r="Q62" s="26">
        <f t="shared" si="56"/>
        <v>246.67275250006429</v>
      </c>
      <c r="R62" s="26">
        <f t="shared" si="56"/>
        <v>837.26985738632766</v>
      </c>
      <c r="S62" s="26">
        <f t="shared" si="56"/>
        <v>2543.8333636497023</v>
      </c>
      <c r="T62" s="26">
        <f t="shared" si="56"/>
        <v>12430.857816818112</v>
      </c>
      <c r="U62" s="26">
        <f t="shared" si="56"/>
        <v>16912.836054575877</v>
      </c>
      <c r="V62" s="26">
        <f t="shared" si="56"/>
        <v>15756.871826481936</v>
      </c>
      <c r="W62" s="26">
        <f t="shared" si="56"/>
        <v>6338.4720664213764</v>
      </c>
      <c r="X62" s="26">
        <f t="shared" si="56"/>
        <v>721.45373717709788</v>
      </c>
      <c r="Y62" s="26">
        <f t="shared" si="56"/>
        <v>229.79369843963093</v>
      </c>
      <c r="Z62" s="26">
        <f t="shared" si="56"/>
        <v>2.2964498120558878</v>
      </c>
      <c r="AA62" s="26">
        <f t="shared" si="56"/>
        <v>0.20108707723741534</v>
      </c>
    </row>
    <row r="63" spans="1:27" ht="15.5" x14ac:dyDescent="0.35">
      <c r="A63" s="687"/>
      <c r="B63" s="13" t="str">
        <f t="shared" si="50"/>
        <v>Ext Lighting</v>
      </c>
      <c r="C63" s="26">
        <f t="shared" si="53"/>
        <v>0</v>
      </c>
      <c r="D63" s="26">
        <f t="shared" ref="D63:AA63" si="57">((D9*0.5)+C27-D45)*D82*D$93*D$2</f>
        <v>0</v>
      </c>
      <c r="E63" s="26">
        <f t="shared" si="57"/>
        <v>0</v>
      </c>
      <c r="F63" s="26">
        <f t="shared" si="57"/>
        <v>0</v>
      </c>
      <c r="G63" s="26">
        <f t="shared" si="57"/>
        <v>0</v>
      </c>
      <c r="H63" s="26">
        <f t="shared" si="57"/>
        <v>0</v>
      </c>
      <c r="I63" s="26">
        <f t="shared" si="57"/>
        <v>0</v>
      </c>
      <c r="J63" s="26">
        <f t="shared" si="57"/>
        <v>0</v>
      </c>
      <c r="K63" s="26">
        <f t="shared" si="57"/>
        <v>0</v>
      </c>
      <c r="L63" s="26">
        <f t="shared" si="57"/>
        <v>0</v>
      </c>
      <c r="M63" s="26">
        <f t="shared" si="57"/>
        <v>7.7644934045752638</v>
      </c>
      <c r="N63" s="26">
        <f t="shared" si="57"/>
        <v>89.523094006946977</v>
      </c>
      <c r="O63" s="26">
        <f t="shared" si="57"/>
        <v>167.13371822455781</v>
      </c>
      <c r="P63" s="26">
        <f t="shared" si="57"/>
        <v>125.69478997176031</v>
      </c>
      <c r="Q63" s="26">
        <f t="shared" si="57"/>
        <v>113.40446023663185</v>
      </c>
      <c r="R63" s="26">
        <f t="shared" si="57"/>
        <v>123.44319907031708</v>
      </c>
      <c r="S63" s="26">
        <f t="shared" si="57"/>
        <v>155.15348007414443</v>
      </c>
      <c r="T63" s="26">
        <f t="shared" si="57"/>
        <v>183.80021610542434</v>
      </c>
      <c r="U63" s="26">
        <f t="shared" si="57"/>
        <v>237.40804233845674</v>
      </c>
      <c r="V63" s="26">
        <f t="shared" si="57"/>
        <v>189.92479189334242</v>
      </c>
      <c r="W63" s="26">
        <f t="shared" si="57"/>
        <v>226.88844031488352</v>
      </c>
      <c r="X63" s="26">
        <f t="shared" si="57"/>
        <v>173.23590051010802</v>
      </c>
      <c r="Y63" s="26">
        <f t="shared" si="57"/>
        <v>156.04042001661452</v>
      </c>
      <c r="Z63" s="26">
        <f t="shared" si="57"/>
        <v>162.84046728933583</v>
      </c>
      <c r="AA63" s="26">
        <f t="shared" si="57"/>
        <v>167.13371822455781</v>
      </c>
    </row>
    <row r="64" spans="1:27" ht="15.5" x14ac:dyDescent="0.35">
      <c r="A64" s="687"/>
      <c r="B64" s="13" t="str">
        <f t="shared" si="50"/>
        <v>Heating</v>
      </c>
      <c r="C64" s="26">
        <f t="shared" si="53"/>
        <v>0</v>
      </c>
      <c r="D64" s="26">
        <f t="shared" ref="D64:AA64" si="58">((D10*0.5)+C28-D46)*D83*D$93*D$2</f>
        <v>0</v>
      </c>
      <c r="E64" s="26">
        <f t="shared" si="58"/>
        <v>0</v>
      </c>
      <c r="F64" s="26">
        <f t="shared" si="58"/>
        <v>0</v>
      </c>
      <c r="G64" s="26">
        <f t="shared" si="58"/>
        <v>0</v>
      </c>
      <c r="H64" s="26">
        <f t="shared" si="58"/>
        <v>0</v>
      </c>
      <c r="I64" s="26">
        <f t="shared" si="58"/>
        <v>0</v>
      </c>
      <c r="J64" s="26">
        <f t="shared" si="58"/>
        <v>0</v>
      </c>
      <c r="K64" s="26">
        <f t="shared" si="58"/>
        <v>0</v>
      </c>
      <c r="L64" s="26">
        <f t="shared" si="58"/>
        <v>0</v>
      </c>
      <c r="M64" s="26">
        <f t="shared" si="58"/>
        <v>0</v>
      </c>
      <c r="N64" s="26">
        <f t="shared" si="58"/>
        <v>0</v>
      </c>
      <c r="O64" s="26">
        <f t="shared" si="58"/>
        <v>0</v>
      </c>
      <c r="P64" s="26">
        <f t="shared" si="58"/>
        <v>0</v>
      </c>
      <c r="Q64" s="26">
        <f t="shared" si="58"/>
        <v>0</v>
      </c>
      <c r="R64" s="26">
        <f t="shared" si="58"/>
        <v>0</v>
      </c>
      <c r="S64" s="26">
        <f t="shared" si="58"/>
        <v>0</v>
      </c>
      <c r="T64" s="26">
        <f t="shared" si="58"/>
        <v>0</v>
      </c>
      <c r="U64" s="26">
        <f t="shared" si="58"/>
        <v>0</v>
      </c>
      <c r="V64" s="26">
        <f t="shared" si="58"/>
        <v>0</v>
      </c>
      <c r="W64" s="26">
        <f t="shared" si="58"/>
        <v>0</v>
      </c>
      <c r="X64" s="26">
        <f t="shared" si="58"/>
        <v>0</v>
      </c>
      <c r="Y64" s="26">
        <f t="shared" si="58"/>
        <v>0</v>
      </c>
      <c r="Z64" s="26">
        <f t="shared" si="58"/>
        <v>0</v>
      </c>
      <c r="AA64" s="26">
        <f t="shared" si="58"/>
        <v>0</v>
      </c>
    </row>
    <row r="65" spans="1:27" ht="15.5" x14ac:dyDescent="0.35">
      <c r="A65" s="687"/>
      <c r="B65" s="13" t="str">
        <f t="shared" si="50"/>
        <v>HVAC</v>
      </c>
      <c r="C65" s="26">
        <f t="shared" si="53"/>
        <v>0</v>
      </c>
      <c r="D65" s="26">
        <f t="shared" ref="D65:AA65" si="59">((D11*0.5)+C29-D47)*D84*D$93*D$2</f>
        <v>0</v>
      </c>
      <c r="E65" s="26">
        <f t="shared" si="59"/>
        <v>0</v>
      </c>
      <c r="F65" s="26">
        <f t="shared" si="59"/>
        <v>16.935284824835026</v>
      </c>
      <c r="G65" s="26">
        <f t="shared" si="59"/>
        <v>39.397006263542394</v>
      </c>
      <c r="H65" s="26">
        <f t="shared" si="59"/>
        <v>135.9729399866508</v>
      </c>
      <c r="I65" s="26">
        <f t="shared" si="59"/>
        <v>217.51034510535661</v>
      </c>
      <c r="J65" s="26">
        <f t="shared" si="59"/>
        <v>226.85570381939854</v>
      </c>
      <c r="K65" s="26">
        <f t="shared" si="59"/>
        <v>119.84553299052673</v>
      </c>
      <c r="L65" s="26">
        <f t="shared" si="59"/>
        <v>134.67198738714683</v>
      </c>
      <c r="M65" s="26">
        <f t="shared" si="59"/>
        <v>783.72685927291855</v>
      </c>
      <c r="N65" s="26">
        <f t="shared" si="59"/>
        <v>3356.4601127434703</v>
      </c>
      <c r="O65" s="26">
        <f t="shared" si="59"/>
        <v>4655.7636963864243</v>
      </c>
      <c r="P65" s="26">
        <f t="shared" si="59"/>
        <v>3824.1720764064439</v>
      </c>
      <c r="Q65" s="26">
        <f t="shared" si="59"/>
        <v>3124.2698423237766</v>
      </c>
      <c r="R65" s="26">
        <f t="shared" si="59"/>
        <v>2047.8788329398487</v>
      </c>
      <c r="S65" s="26">
        <f t="shared" si="59"/>
        <v>2311.7786167143795</v>
      </c>
      <c r="T65" s="26">
        <f t="shared" si="59"/>
        <v>7973.4738262750443</v>
      </c>
      <c r="U65" s="26">
        <f t="shared" si="59"/>
        <v>10734.753446517456</v>
      </c>
      <c r="V65" s="26">
        <f t="shared" si="59"/>
        <v>10029.501309407138</v>
      </c>
      <c r="W65" s="26">
        <f t="shared" si="59"/>
        <v>4343.307344875624</v>
      </c>
      <c r="X65" s="26">
        <f t="shared" si="59"/>
        <v>1799.0056042948281</v>
      </c>
      <c r="Y65" s="26">
        <f t="shared" si="59"/>
        <v>3049.1792462253948</v>
      </c>
      <c r="Z65" s="26">
        <f t="shared" si="59"/>
        <v>4805.5605901767103</v>
      </c>
      <c r="AA65" s="26">
        <f t="shared" si="59"/>
        <v>4655.7636963864243</v>
      </c>
    </row>
    <row r="66" spans="1:27" ht="15.5" x14ac:dyDescent="0.35">
      <c r="A66" s="687"/>
      <c r="B66" s="13" t="str">
        <f t="shared" si="50"/>
        <v>Lighting</v>
      </c>
      <c r="C66" s="26">
        <f t="shared" si="53"/>
        <v>0</v>
      </c>
      <c r="D66" s="26">
        <f t="shared" ref="D66:AA66" si="60">((D12*0.5)+C30-D48)*D85*D$93*D$2</f>
        <v>882.67184963655632</v>
      </c>
      <c r="E66" s="26">
        <f t="shared" si="60"/>
        <v>5059.3103783391134</v>
      </c>
      <c r="F66" s="26">
        <f t="shared" si="60"/>
        <v>10707.045294162999</v>
      </c>
      <c r="G66" s="26">
        <f t="shared" si="60"/>
        <v>19136.768464156408</v>
      </c>
      <c r="H66" s="26">
        <f t="shared" si="60"/>
        <v>30667.715062691841</v>
      </c>
      <c r="I66" s="26">
        <f t="shared" si="60"/>
        <v>50794.925808290056</v>
      </c>
      <c r="J66" s="26">
        <f t="shared" si="60"/>
        <v>44652.229462709685</v>
      </c>
      <c r="K66" s="26">
        <f t="shared" si="60"/>
        <v>54691.23799258432</v>
      </c>
      <c r="L66" s="26">
        <f t="shared" si="60"/>
        <v>47551.186499038253</v>
      </c>
      <c r="M66" s="26">
        <f t="shared" si="60"/>
        <v>46375.650745451298</v>
      </c>
      <c r="N66" s="26">
        <f t="shared" si="60"/>
        <v>61878.317507596665</v>
      </c>
      <c r="O66" s="26">
        <f t="shared" si="60"/>
        <v>75782.238667717567</v>
      </c>
      <c r="P66" s="26">
        <f t="shared" si="60"/>
        <v>56851.202786867259</v>
      </c>
      <c r="Q66" s="26">
        <f t="shared" si="60"/>
        <v>64567.627951062263</v>
      </c>
      <c r="R66" s="26">
        <f t="shared" si="60"/>
        <v>71394.709856675501</v>
      </c>
      <c r="S66" s="26">
        <f t="shared" si="60"/>
        <v>91998.188636160485</v>
      </c>
      <c r="T66" s="26">
        <f t="shared" si="60"/>
        <v>106541.00853257206</v>
      </c>
      <c r="U66" s="26">
        <f t="shared" si="60"/>
        <v>135573.81738956113</v>
      </c>
      <c r="V66" s="26">
        <f t="shared" si="60"/>
        <v>108625.35027809348</v>
      </c>
      <c r="W66" s="26">
        <f t="shared" si="60"/>
        <v>114679.6654496689</v>
      </c>
      <c r="X66" s="26">
        <f t="shared" si="60"/>
        <v>83500.059897650863</v>
      </c>
      <c r="Y66" s="26">
        <f t="shared" si="60"/>
        <v>70645.017917531717</v>
      </c>
      <c r="Z66" s="26">
        <f t="shared" si="60"/>
        <v>72920.069835769435</v>
      </c>
      <c r="AA66" s="26">
        <f t="shared" si="60"/>
        <v>75782.238667717567</v>
      </c>
    </row>
    <row r="67" spans="1:27" ht="15.5" x14ac:dyDescent="0.35">
      <c r="A67" s="687"/>
      <c r="B67" s="13" t="str">
        <f t="shared" si="50"/>
        <v>Miscellaneous</v>
      </c>
      <c r="C67" s="26">
        <f t="shared" si="53"/>
        <v>0</v>
      </c>
      <c r="D67" s="26">
        <f t="shared" ref="D67:AA67" si="61">((D13*0.5)+C31-D49)*D86*D$93*D$2</f>
        <v>0</v>
      </c>
      <c r="E67" s="26">
        <f t="shared" si="61"/>
        <v>5.8940971315380004</v>
      </c>
      <c r="F67" s="26">
        <f t="shared" si="61"/>
        <v>29.783264947593299</v>
      </c>
      <c r="G67" s="26">
        <f t="shared" si="61"/>
        <v>54.656993975363989</v>
      </c>
      <c r="H67" s="26">
        <f t="shared" si="61"/>
        <v>75.87223317150675</v>
      </c>
      <c r="I67" s="26">
        <f t="shared" si="61"/>
        <v>97.03808854133375</v>
      </c>
      <c r="J67" s="26">
        <f t="shared" si="61"/>
        <v>112.50037549998885</v>
      </c>
      <c r="K67" s="26">
        <f t="shared" si="61"/>
        <v>110.24633289296879</v>
      </c>
      <c r="L67" s="26">
        <f t="shared" si="61"/>
        <v>71.763664813235167</v>
      </c>
      <c r="M67" s="26">
        <f t="shared" si="61"/>
        <v>133.83786670661522</v>
      </c>
      <c r="N67" s="26">
        <f t="shared" si="61"/>
        <v>476.00652635836366</v>
      </c>
      <c r="O67" s="26">
        <f t="shared" si="61"/>
        <v>710.61740612277413</v>
      </c>
      <c r="P67" s="26">
        <f t="shared" si="61"/>
        <v>631.15735923832142</v>
      </c>
      <c r="Q67" s="26">
        <f t="shared" si="61"/>
        <v>731.53441735226374</v>
      </c>
      <c r="R67" s="26">
        <f t="shared" si="61"/>
        <v>767.35167536259223</v>
      </c>
      <c r="S67" s="26">
        <f t="shared" si="61"/>
        <v>858.69836791577154</v>
      </c>
      <c r="T67" s="26">
        <f t="shared" si="61"/>
        <v>1191.2141016810258</v>
      </c>
      <c r="U67" s="26">
        <f t="shared" si="61"/>
        <v>1221.7807761116237</v>
      </c>
      <c r="V67" s="26">
        <f t="shared" si="61"/>
        <v>1223.2335648203023</v>
      </c>
      <c r="W67" s="26">
        <f t="shared" si="61"/>
        <v>1198.7250193048942</v>
      </c>
      <c r="X67" s="26">
        <f t="shared" si="61"/>
        <v>780.29716028878192</v>
      </c>
      <c r="Y67" s="26">
        <f t="shared" si="61"/>
        <v>784.09819194872796</v>
      </c>
      <c r="Z67" s="26">
        <f t="shared" si="61"/>
        <v>761.96965730711906</v>
      </c>
      <c r="AA67" s="26">
        <f t="shared" si="61"/>
        <v>710.61740612277413</v>
      </c>
    </row>
    <row r="68" spans="1:27" ht="15.75" customHeight="1" x14ac:dyDescent="0.35">
      <c r="A68" s="687"/>
      <c r="B68" s="13" t="str">
        <f t="shared" si="50"/>
        <v>Motors</v>
      </c>
      <c r="C68" s="26">
        <f t="shared" si="53"/>
        <v>0</v>
      </c>
      <c r="D68" s="26">
        <f t="shared" ref="D68:AA68" si="62">((D14*0.5)+C32-D50)*D87*D$93*D$2</f>
        <v>0</v>
      </c>
      <c r="E68" s="26">
        <f t="shared" si="62"/>
        <v>0</v>
      </c>
      <c r="F68" s="26">
        <f t="shared" si="62"/>
        <v>0</v>
      </c>
      <c r="G68" s="26">
        <f t="shared" si="62"/>
        <v>0</v>
      </c>
      <c r="H68" s="26">
        <f t="shared" si="62"/>
        <v>0</v>
      </c>
      <c r="I68" s="26">
        <f t="shared" si="62"/>
        <v>0</v>
      </c>
      <c r="J68" s="26">
        <f t="shared" si="62"/>
        <v>0</v>
      </c>
      <c r="K68" s="26">
        <f t="shared" si="62"/>
        <v>0</v>
      </c>
      <c r="L68" s="26">
        <f t="shared" si="62"/>
        <v>0</v>
      </c>
      <c r="M68" s="26">
        <f t="shared" si="62"/>
        <v>0.58957204131821361</v>
      </c>
      <c r="N68" s="26">
        <f t="shared" si="62"/>
        <v>2.3072053381448989</v>
      </c>
      <c r="O68" s="26">
        <f t="shared" si="62"/>
        <v>3.2347846077544711</v>
      </c>
      <c r="P68" s="26">
        <f t="shared" si="62"/>
        <v>2.8730764165694276</v>
      </c>
      <c r="Q68" s="26">
        <f t="shared" si="62"/>
        <v>3.3300004375137697</v>
      </c>
      <c r="R68" s="26">
        <f t="shared" si="62"/>
        <v>3.4930433265642025</v>
      </c>
      <c r="S68" s="26">
        <f t="shared" si="62"/>
        <v>3.9088604350312206</v>
      </c>
      <c r="T68" s="26">
        <f t="shared" si="62"/>
        <v>5.4224974050130568</v>
      </c>
      <c r="U68" s="26">
        <f t="shared" si="62"/>
        <v>5.5616392373217023</v>
      </c>
      <c r="V68" s="26">
        <f t="shared" si="62"/>
        <v>5.5682524422793387</v>
      </c>
      <c r="W68" s="26">
        <f t="shared" si="62"/>
        <v>5.4566876746440309</v>
      </c>
      <c r="X68" s="26">
        <f t="shared" si="62"/>
        <v>3.5519721608684951</v>
      </c>
      <c r="Y68" s="26">
        <f t="shared" si="62"/>
        <v>3.5692747467624533</v>
      </c>
      <c r="Z68" s="26">
        <f t="shared" si="62"/>
        <v>3.4685439700687137</v>
      </c>
      <c r="AA68" s="26">
        <f t="shared" si="62"/>
        <v>3.2347846077544711</v>
      </c>
    </row>
    <row r="69" spans="1:27" ht="15.5" x14ac:dyDescent="0.35">
      <c r="A69" s="687"/>
      <c r="B69" s="13" t="str">
        <f t="shared" si="50"/>
        <v>Process</v>
      </c>
      <c r="C69" s="26">
        <f t="shared" si="53"/>
        <v>0</v>
      </c>
      <c r="D69" s="26">
        <f t="shared" ref="D69:AA69" si="63">((D15*0.5)+C33-D51)*D88*D$93*D$2</f>
        <v>0</v>
      </c>
      <c r="E69" s="26">
        <f t="shared" si="63"/>
        <v>0</v>
      </c>
      <c r="F69" s="26">
        <f t="shared" si="63"/>
        <v>0</v>
      </c>
      <c r="G69" s="26">
        <f t="shared" si="63"/>
        <v>0</v>
      </c>
      <c r="H69" s="26">
        <f t="shared" si="63"/>
        <v>0</v>
      </c>
      <c r="I69" s="26">
        <f t="shared" si="63"/>
        <v>0</v>
      </c>
      <c r="J69" s="26">
        <f t="shared" si="63"/>
        <v>0</v>
      </c>
      <c r="K69" s="26">
        <f t="shared" si="63"/>
        <v>0</v>
      </c>
      <c r="L69" s="26">
        <f t="shared" si="63"/>
        <v>0</v>
      </c>
      <c r="M69" s="26">
        <f t="shared" si="63"/>
        <v>0</v>
      </c>
      <c r="N69" s="26">
        <f t="shared" si="63"/>
        <v>0</v>
      </c>
      <c r="O69" s="26">
        <f t="shared" si="63"/>
        <v>0</v>
      </c>
      <c r="P69" s="26">
        <f t="shared" si="63"/>
        <v>0</v>
      </c>
      <c r="Q69" s="26">
        <f t="shared" si="63"/>
        <v>0</v>
      </c>
      <c r="R69" s="26">
        <f t="shared" si="63"/>
        <v>0</v>
      </c>
      <c r="S69" s="26">
        <f t="shared" si="63"/>
        <v>0</v>
      </c>
      <c r="T69" s="26">
        <f t="shared" si="63"/>
        <v>0</v>
      </c>
      <c r="U69" s="26">
        <f t="shared" si="63"/>
        <v>0</v>
      </c>
      <c r="V69" s="26">
        <f t="shared" si="63"/>
        <v>0</v>
      </c>
      <c r="W69" s="26">
        <f t="shared" si="63"/>
        <v>0</v>
      </c>
      <c r="X69" s="26">
        <f t="shared" si="63"/>
        <v>0</v>
      </c>
      <c r="Y69" s="26">
        <f t="shared" si="63"/>
        <v>0</v>
      </c>
      <c r="Z69" s="26">
        <f t="shared" si="63"/>
        <v>0</v>
      </c>
      <c r="AA69" s="26">
        <f t="shared" si="63"/>
        <v>0</v>
      </c>
    </row>
    <row r="70" spans="1:27" ht="15.5" x14ac:dyDescent="0.35">
      <c r="A70" s="687"/>
      <c r="B70" s="13" t="str">
        <f t="shared" si="50"/>
        <v>Refrigeration</v>
      </c>
      <c r="C70" s="26">
        <f t="shared" si="53"/>
        <v>0</v>
      </c>
      <c r="D70" s="26">
        <f t="shared" ref="D70:AA70" si="64">((D16*0.5)+C34-D52)*D89*D$93*D$2</f>
        <v>0</v>
      </c>
      <c r="E70" s="26">
        <f t="shared" si="64"/>
        <v>4.7404877571314996</v>
      </c>
      <c r="F70" s="26">
        <f t="shared" si="64"/>
        <v>10.23584486329845</v>
      </c>
      <c r="G70" s="26">
        <f t="shared" si="64"/>
        <v>14.582966307399598</v>
      </c>
      <c r="H70" s="26">
        <f t="shared" si="64"/>
        <v>51.812235145112062</v>
      </c>
      <c r="I70" s="26">
        <f t="shared" si="64"/>
        <v>85.560302479634387</v>
      </c>
      <c r="J70" s="26">
        <f t="shared" si="64"/>
        <v>85.338225474216003</v>
      </c>
      <c r="K70" s="26">
        <f t="shared" si="64"/>
        <v>332.84204438862213</v>
      </c>
      <c r="L70" s="26">
        <f t="shared" si="64"/>
        <v>859.92259101575758</v>
      </c>
      <c r="M70" s="26">
        <f t="shared" si="64"/>
        <v>1344.0147025587812</v>
      </c>
      <c r="N70" s="26">
        <f t="shared" si="64"/>
        <v>1311.7998065729423</v>
      </c>
      <c r="O70" s="26">
        <f t="shared" si="64"/>
        <v>1241.0899997042029</v>
      </c>
      <c r="P70" s="26">
        <f t="shared" si="64"/>
        <v>1101.2288965739328</v>
      </c>
      <c r="Q70" s="26">
        <f t="shared" si="64"/>
        <v>1260.2714407315075</v>
      </c>
      <c r="R70" s="26">
        <f t="shared" si="64"/>
        <v>1383.1286288014044</v>
      </c>
      <c r="S70" s="26">
        <f t="shared" si="64"/>
        <v>1525.2486587843896</v>
      </c>
      <c r="T70" s="26">
        <f t="shared" si="64"/>
        <v>2180.3867799044297</v>
      </c>
      <c r="U70" s="26">
        <f t="shared" si="64"/>
        <v>2262.1755336627521</v>
      </c>
      <c r="V70" s="26">
        <f t="shared" si="64"/>
        <v>2256.3039185131192</v>
      </c>
      <c r="W70" s="26">
        <f t="shared" si="64"/>
        <v>2155.1414213756116</v>
      </c>
      <c r="X70" s="26">
        <f t="shared" si="64"/>
        <v>1377.6464071087055</v>
      </c>
      <c r="Y70" s="26">
        <f t="shared" si="64"/>
        <v>1371.0794582184278</v>
      </c>
      <c r="Z70" s="26">
        <f t="shared" si="64"/>
        <v>1322.9212893095751</v>
      </c>
      <c r="AA70" s="26">
        <f t="shared" si="64"/>
        <v>1241.0899997042029</v>
      </c>
    </row>
    <row r="71" spans="1:27" ht="15.5" x14ac:dyDescent="0.35">
      <c r="A71" s="687"/>
      <c r="B71" s="13" t="str">
        <f t="shared" si="50"/>
        <v>Water Heating</v>
      </c>
      <c r="C71" s="26">
        <f t="shared" si="53"/>
        <v>0</v>
      </c>
      <c r="D71" s="26">
        <f t="shared" ref="D71:AA71" si="65">((D17*0.5)+C35-D53)*D90*D$93*D$2</f>
        <v>0</v>
      </c>
      <c r="E71" s="26">
        <f t="shared" si="65"/>
        <v>0</v>
      </c>
      <c r="F71" s="26">
        <f t="shared" si="65"/>
        <v>0</v>
      </c>
      <c r="G71" s="26">
        <f t="shared" si="65"/>
        <v>0</v>
      </c>
      <c r="H71" s="26">
        <f t="shared" si="65"/>
        <v>0</v>
      </c>
      <c r="I71" s="26">
        <f t="shared" si="65"/>
        <v>68.355082664846989</v>
      </c>
      <c r="J71" s="26">
        <f t="shared" si="65"/>
        <v>138.41060406033958</v>
      </c>
      <c r="K71" s="26">
        <f t="shared" si="65"/>
        <v>138.17706741063719</v>
      </c>
      <c r="L71" s="26">
        <f t="shared" si="65"/>
        <v>95.157501049274387</v>
      </c>
      <c r="M71" s="26">
        <f t="shared" si="65"/>
        <v>102.9504048363945</v>
      </c>
      <c r="N71" s="26">
        <f t="shared" si="65"/>
        <v>105.75427916988002</v>
      </c>
      <c r="O71" s="26">
        <f t="shared" si="65"/>
        <v>113.51439473289298</v>
      </c>
      <c r="P71" s="26">
        <f t="shared" si="65"/>
        <v>92.894265353518193</v>
      </c>
      <c r="Q71" s="26">
        <f t="shared" si="65"/>
        <v>90.915121787291994</v>
      </c>
      <c r="R71" s="26">
        <f t="shared" si="65"/>
        <v>88.137312373043997</v>
      </c>
      <c r="S71" s="26">
        <f t="shared" si="65"/>
        <v>100.9079878725765</v>
      </c>
      <c r="T71" s="26">
        <f t="shared" si="65"/>
        <v>132.67983361725177</v>
      </c>
      <c r="U71" s="26">
        <f t="shared" si="65"/>
        <v>136.71016532969398</v>
      </c>
      <c r="V71" s="26">
        <f t="shared" si="65"/>
        <v>138.41060406033958</v>
      </c>
      <c r="W71" s="26">
        <f t="shared" si="65"/>
        <v>138.17706741063719</v>
      </c>
      <c r="X71" s="26">
        <f t="shared" si="65"/>
        <v>95.157501049274387</v>
      </c>
      <c r="Y71" s="26">
        <f t="shared" si="65"/>
        <v>102.9504048363945</v>
      </c>
      <c r="Z71" s="26">
        <f t="shared" si="65"/>
        <v>105.75427916988002</v>
      </c>
      <c r="AA71" s="26">
        <f t="shared" si="65"/>
        <v>113.51439473289298</v>
      </c>
    </row>
    <row r="72" spans="1:27" ht="15.75" customHeight="1" x14ac:dyDescent="0.35">
      <c r="A72" s="687"/>
      <c r="B72" s="13" t="str">
        <f t="shared" ref="B72" si="66">B54</f>
        <v xml:space="preserve"> </v>
      </c>
      <c r="C72" s="3"/>
      <c r="D72" s="3"/>
      <c r="E72" s="3"/>
      <c r="F72" s="3"/>
      <c r="G72" s="3"/>
      <c r="H72" s="3"/>
      <c r="I72" s="3"/>
      <c r="J72" s="3"/>
      <c r="K72" s="3"/>
      <c r="L72" s="3"/>
      <c r="M72" s="3"/>
      <c r="N72" s="3"/>
      <c r="O72" s="3"/>
      <c r="P72" s="3"/>
      <c r="Q72" s="3"/>
      <c r="R72" s="3"/>
      <c r="S72" s="3"/>
      <c r="T72" s="3"/>
      <c r="U72" s="3"/>
      <c r="V72" s="3"/>
      <c r="W72" s="3"/>
      <c r="X72" s="3"/>
      <c r="Y72" s="3"/>
      <c r="Z72" s="3"/>
      <c r="AA72" s="3"/>
    </row>
    <row r="73" spans="1:27" ht="15.75" customHeight="1" x14ac:dyDescent="0.35">
      <c r="A73" s="687"/>
      <c r="B73" s="235" t="s">
        <v>26</v>
      </c>
      <c r="C73" s="26">
        <f>SUM(C59:C72)</f>
        <v>0</v>
      </c>
      <c r="D73" s="26">
        <f>SUM(D59:D72)</f>
        <v>882.69251349748833</v>
      </c>
      <c r="E73" s="26">
        <f t="shared" ref="E73:AA73" si="67">SUM(E59:E72)</f>
        <v>5075.1906420129872</v>
      </c>
      <c r="F73" s="26">
        <f t="shared" si="67"/>
        <v>10823.461890419267</v>
      </c>
      <c r="G73" s="26">
        <f t="shared" si="67"/>
        <v>19624.16466782958</v>
      </c>
      <c r="H73" s="26">
        <f t="shared" si="67"/>
        <v>33495.080424759006</v>
      </c>
      <c r="I73" s="26">
        <f t="shared" si="67"/>
        <v>55268.090145755348</v>
      </c>
      <c r="J73" s="26">
        <f t="shared" si="67"/>
        <v>49226.640265984628</v>
      </c>
      <c r="K73" s="26">
        <f t="shared" si="67"/>
        <v>57832.702856748831</v>
      </c>
      <c r="L73" s="26">
        <f t="shared" si="67"/>
        <v>49300.817054618114</v>
      </c>
      <c r="M73" s="26">
        <f t="shared" si="67"/>
        <v>49628.43761014162</v>
      </c>
      <c r="N73" s="26">
        <f t="shared" si="67"/>
        <v>68404.959978647807</v>
      </c>
      <c r="O73" s="26">
        <f t="shared" si="67"/>
        <v>83825.954062559875</v>
      </c>
      <c r="P73" s="26">
        <f t="shared" si="67"/>
        <v>63583.641827615356</v>
      </c>
      <c r="Q73" s="26">
        <f t="shared" si="67"/>
        <v>70911.188014942003</v>
      </c>
      <c r="R73" s="26">
        <f t="shared" si="67"/>
        <v>77152.200305998107</v>
      </c>
      <c r="S73" s="26">
        <f t="shared" si="67"/>
        <v>100069.81306421125</v>
      </c>
      <c r="T73" s="26">
        <f t="shared" si="67"/>
        <v>132612.03654510542</v>
      </c>
      <c r="U73" s="26">
        <f t="shared" si="67"/>
        <v>169741.56894590982</v>
      </c>
      <c r="V73" s="26">
        <f t="shared" si="67"/>
        <v>140707.16193027981</v>
      </c>
      <c r="W73" s="26">
        <f t="shared" si="67"/>
        <v>130160.67033467123</v>
      </c>
      <c r="X73" s="26">
        <f t="shared" si="67"/>
        <v>88895.607504407802</v>
      </c>
      <c r="Y73" s="26">
        <f t="shared" si="67"/>
        <v>77096.307995398383</v>
      </c>
      <c r="Z73" s="26">
        <f t="shared" si="67"/>
        <v>81274.111608742547</v>
      </c>
      <c r="AA73" s="26">
        <f t="shared" si="67"/>
        <v>83825.954062559875</v>
      </c>
    </row>
    <row r="74" spans="1:27" ht="16.5" customHeight="1" thickBot="1" x14ac:dyDescent="0.4">
      <c r="A74" s="688"/>
      <c r="B74" s="137" t="s">
        <v>27</v>
      </c>
      <c r="C74" s="27">
        <f>C73</f>
        <v>0</v>
      </c>
      <c r="D74" s="27">
        <f>C74+D73</f>
        <v>882.69251349748833</v>
      </c>
      <c r="E74" s="27">
        <f t="shared" ref="E74:AA74" si="68">D74+E73</f>
        <v>5957.8831555104753</v>
      </c>
      <c r="F74" s="27">
        <f t="shared" si="68"/>
        <v>16781.345045929742</v>
      </c>
      <c r="G74" s="27">
        <f t="shared" si="68"/>
        <v>36405.509713759326</v>
      </c>
      <c r="H74" s="27">
        <f t="shared" si="68"/>
        <v>69900.590138518339</v>
      </c>
      <c r="I74" s="27">
        <f t="shared" si="68"/>
        <v>125168.68028427369</v>
      </c>
      <c r="J74" s="27">
        <f t="shared" si="68"/>
        <v>174395.32055025833</v>
      </c>
      <c r="K74" s="27">
        <f t="shared" si="68"/>
        <v>232228.02340700716</v>
      </c>
      <c r="L74" s="27">
        <f t="shared" si="68"/>
        <v>281528.84046162525</v>
      </c>
      <c r="M74" s="27">
        <f t="shared" si="68"/>
        <v>331157.27807176689</v>
      </c>
      <c r="N74" s="27">
        <f t="shared" si="68"/>
        <v>399562.23805041471</v>
      </c>
      <c r="O74" s="27">
        <f t="shared" si="68"/>
        <v>483388.19211297459</v>
      </c>
      <c r="P74" s="27">
        <f t="shared" si="68"/>
        <v>546971.83394058992</v>
      </c>
      <c r="Q74" s="27">
        <f t="shared" si="68"/>
        <v>617883.02195553191</v>
      </c>
      <c r="R74" s="27">
        <f t="shared" si="68"/>
        <v>695035.22226153</v>
      </c>
      <c r="S74" s="27">
        <f t="shared" si="68"/>
        <v>795105.03532574128</v>
      </c>
      <c r="T74" s="27">
        <f t="shared" si="68"/>
        <v>927717.07187084667</v>
      </c>
      <c r="U74" s="27">
        <f t="shared" si="68"/>
        <v>1097458.6408167565</v>
      </c>
      <c r="V74" s="27">
        <f t="shared" si="68"/>
        <v>1238165.8027470363</v>
      </c>
      <c r="W74" s="27">
        <f t="shared" si="68"/>
        <v>1368326.4730817075</v>
      </c>
      <c r="X74" s="27">
        <f t="shared" si="68"/>
        <v>1457222.0805861154</v>
      </c>
      <c r="Y74" s="27">
        <f t="shared" si="68"/>
        <v>1534318.3885815137</v>
      </c>
      <c r="Z74" s="27">
        <f t="shared" si="68"/>
        <v>1615592.5001902562</v>
      </c>
      <c r="AA74" s="27">
        <f t="shared" si="68"/>
        <v>1699418.454252816</v>
      </c>
    </row>
    <row r="75" spans="1:27" x14ac:dyDescent="0.35">
      <c r="A75" s="8"/>
      <c r="B75" s="33"/>
      <c r="C75" s="204"/>
      <c r="D75" s="205"/>
      <c r="E75" s="204"/>
      <c r="F75" s="205"/>
      <c r="G75" s="204"/>
      <c r="H75" s="205"/>
      <c r="I75" s="204"/>
      <c r="J75" s="205"/>
      <c r="K75" s="204"/>
      <c r="L75" s="205"/>
      <c r="M75" s="204"/>
      <c r="N75" s="205"/>
      <c r="O75" s="204"/>
      <c r="P75" s="205"/>
      <c r="Q75" s="204"/>
      <c r="R75" s="205"/>
      <c r="S75" s="204"/>
      <c r="T75" s="205"/>
      <c r="U75" s="204"/>
      <c r="V75" s="205"/>
      <c r="W75" s="204"/>
      <c r="X75" s="205"/>
      <c r="Y75" s="204"/>
      <c r="Z75" s="205"/>
      <c r="AA75" s="204"/>
    </row>
    <row r="76" spans="1:27" ht="15" thickBot="1" x14ac:dyDescent="0.4">
      <c r="B76" s="16"/>
      <c r="C76" s="8"/>
      <c r="D76" s="8"/>
      <c r="E76" s="8"/>
      <c r="F76" s="8"/>
      <c r="G76" s="8"/>
      <c r="H76" s="8"/>
      <c r="I76" s="8"/>
      <c r="J76" s="8"/>
      <c r="K76" s="8"/>
      <c r="L76" s="8"/>
      <c r="M76" s="8"/>
      <c r="N76" s="8"/>
      <c r="O76" s="8"/>
      <c r="P76" s="8"/>
      <c r="Q76" s="8"/>
      <c r="R76" s="8"/>
      <c r="S76" s="8"/>
      <c r="T76" s="8"/>
      <c r="U76" s="8"/>
      <c r="V76" s="8"/>
      <c r="W76" s="8"/>
      <c r="X76" s="8"/>
      <c r="Y76" s="8"/>
      <c r="Z76" s="8"/>
      <c r="AA76" s="8"/>
    </row>
    <row r="77" spans="1:27" ht="16" thickBot="1" x14ac:dyDescent="0.4">
      <c r="A77" s="689" t="s">
        <v>12</v>
      </c>
      <c r="B77" s="234" t="s">
        <v>163</v>
      </c>
      <c r="C77" s="145">
        <f>C$4</f>
        <v>44927</v>
      </c>
      <c r="D77" s="145">
        <f t="shared" ref="D77:AA77" si="69">D$4</f>
        <v>44958</v>
      </c>
      <c r="E77" s="145">
        <f t="shared" si="69"/>
        <v>44986</v>
      </c>
      <c r="F77" s="145">
        <f t="shared" si="69"/>
        <v>45017</v>
      </c>
      <c r="G77" s="145">
        <f t="shared" si="69"/>
        <v>45047</v>
      </c>
      <c r="H77" s="145">
        <f t="shared" si="69"/>
        <v>45078</v>
      </c>
      <c r="I77" s="145">
        <f t="shared" si="69"/>
        <v>45108</v>
      </c>
      <c r="J77" s="145">
        <f t="shared" si="69"/>
        <v>45139</v>
      </c>
      <c r="K77" s="145">
        <f t="shared" si="69"/>
        <v>45170</v>
      </c>
      <c r="L77" s="145">
        <f t="shared" si="69"/>
        <v>45200</v>
      </c>
      <c r="M77" s="145">
        <f t="shared" si="69"/>
        <v>45231</v>
      </c>
      <c r="N77" s="145">
        <f t="shared" si="69"/>
        <v>45261</v>
      </c>
      <c r="O77" s="145">
        <f t="shared" si="69"/>
        <v>45292</v>
      </c>
      <c r="P77" s="145">
        <f t="shared" si="69"/>
        <v>45323</v>
      </c>
      <c r="Q77" s="145">
        <f t="shared" si="69"/>
        <v>45352</v>
      </c>
      <c r="R77" s="145">
        <f t="shared" si="69"/>
        <v>45383</v>
      </c>
      <c r="S77" s="145">
        <f t="shared" si="69"/>
        <v>45413</v>
      </c>
      <c r="T77" s="145">
        <f t="shared" si="69"/>
        <v>45444</v>
      </c>
      <c r="U77" s="145">
        <f t="shared" si="69"/>
        <v>45474</v>
      </c>
      <c r="V77" s="145">
        <f t="shared" si="69"/>
        <v>45505</v>
      </c>
      <c r="W77" s="145">
        <f t="shared" si="69"/>
        <v>45536</v>
      </c>
      <c r="X77" s="145">
        <f t="shared" si="69"/>
        <v>45566</v>
      </c>
      <c r="Y77" s="145">
        <f t="shared" si="69"/>
        <v>45597</v>
      </c>
      <c r="Z77" s="145">
        <f t="shared" si="69"/>
        <v>45627</v>
      </c>
      <c r="AA77" s="145">
        <f t="shared" si="69"/>
        <v>45658</v>
      </c>
    </row>
    <row r="78" spans="1:27" ht="15.75" customHeight="1" x14ac:dyDescent="0.35">
      <c r="A78" s="690"/>
      <c r="B78" s="13" t="str">
        <f>B59</f>
        <v>Air Comp</v>
      </c>
      <c r="C78" s="293">
        <v>8.5109000000000004E-2</v>
      </c>
      <c r="D78" s="293">
        <v>7.7715000000000006E-2</v>
      </c>
      <c r="E78" s="293">
        <v>8.6136000000000004E-2</v>
      </c>
      <c r="F78" s="293">
        <v>7.9796000000000006E-2</v>
      </c>
      <c r="G78" s="293">
        <v>8.5334999999999994E-2</v>
      </c>
      <c r="H78" s="293">
        <v>8.1994999999999998E-2</v>
      </c>
      <c r="I78" s="293">
        <v>8.4098999999999993E-2</v>
      </c>
      <c r="J78" s="293">
        <v>8.4198999999999996E-2</v>
      </c>
      <c r="K78" s="293">
        <v>8.2512000000000002E-2</v>
      </c>
      <c r="L78" s="293">
        <v>8.5277000000000006E-2</v>
      </c>
      <c r="M78" s="293">
        <v>8.2588999999999996E-2</v>
      </c>
      <c r="N78" s="293">
        <v>8.5237999999999994E-2</v>
      </c>
      <c r="O78" s="295">
        <f>C78</f>
        <v>8.5109000000000004E-2</v>
      </c>
      <c r="P78" s="295">
        <f t="shared" ref="P78:P90" si="70">D78</f>
        <v>7.7715000000000006E-2</v>
      </c>
      <c r="Q78" s="295">
        <f t="shared" ref="Q78:Q90" si="71">E78</f>
        <v>8.6136000000000004E-2</v>
      </c>
      <c r="R78" s="295">
        <f t="shared" ref="R78:R90" si="72">F78</f>
        <v>7.9796000000000006E-2</v>
      </c>
      <c r="S78" s="295">
        <f t="shared" ref="S78:S90" si="73">G78</f>
        <v>8.5334999999999994E-2</v>
      </c>
      <c r="T78" s="295">
        <f t="shared" ref="T78:T90" si="74">H78</f>
        <v>8.1994999999999998E-2</v>
      </c>
      <c r="U78" s="295">
        <f t="shared" ref="U78:U90" si="75">I78</f>
        <v>8.4098999999999993E-2</v>
      </c>
      <c r="V78" s="295">
        <f t="shared" ref="V78:V90" si="76">J78</f>
        <v>8.4198999999999996E-2</v>
      </c>
      <c r="W78" s="295">
        <f t="shared" ref="W78:W90" si="77">K78</f>
        <v>8.2512000000000002E-2</v>
      </c>
      <c r="X78" s="295">
        <f t="shared" ref="X78:X90" si="78">L78</f>
        <v>8.5277000000000006E-2</v>
      </c>
      <c r="Y78" s="295">
        <f t="shared" ref="Y78:Y90" si="79">M78</f>
        <v>8.2588999999999996E-2</v>
      </c>
      <c r="Z78" s="295">
        <f t="shared" ref="Z78:Z90" si="80">N78</f>
        <v>8.5237999999999994E-2</v>
      </c>
      <c r="AA78" s="295">
        <f t="shared" ref="AA78:AA90" si="81">O78</f>
        <v>8.5109000000000004E-2</v>
      </c>
    </row>
    <row r="79" spans="1:27" ht="15.5" x14ac:dyDescent="0.35">
      <c r="A79" s="690"/>
      <c r="B79" s="13" t="str">
        <f t="shared" ref="B79:B90" si="82">B60</f>
        <v>Building Shell</v>
      </c>
      <c r="C79" s="293">
        <v>0.107824</v>
      </c>
      <c r="D79" s="293">
        <v>9.1051999999999994E-2</v>
      </c>
      <c r="E79" s="293">
        <v>7.1135000000000004E-2</v>
      </c>
      <c r="F79" s="293">
        <v>4.1179E-2</v>
      </c>
      <c r="G79" s="293">
        <v>4.4423999999999998E-2</v>
      </c>
      <c r="H79" s="293">
        <v>0.106128</v>
      </c>
      <c r="I79" s="293">
        <v>0.14288100000000001</v>
      </c>
      <c r="J79" s="293">
        <v>0.133494</v>
      </c>
      <c r="K79" s="293">
        <v>5.781E-2</v>
      </c>
      <c r="L79" s="293">
        <v>3.8018000000000003E-2</v>
      </c>
      <c r="M79" s="293">
        <v>6.2103999999999999E-2</v>
      </c>
      <c r="N79" s="293">
        <v>0.10395</v>
      </c>
      <c r="O79" s="295">
        <f t="shared" ref="O79:O90" si="83">C79</f>
        <v>0.107824</v>
      </c>
      <c r="P79" s="295">
        <f t="shared" si="70"/>
        <v>9.1051999999999994E-2</v>
      </c>
      <c r="Q79" s="295">
        <f t="shared" si="71"/>
        <v>7.1135000000000004E-2</v>
      </c>
      <c r="R79" s="295">
        <f t="shared" si="72"/>
        <v>4.1179E-2</v>
      </c>
      <c r="S79" s="295">
        <f t="shared" si="73"/>
        <v>4.4423999999999998E-2</v>
      </c>
      <c r="T79" s="295">
        <f t="shared" si="74"/>
        <v>0.106128</v>
      </c>
      <c r="U79" s="295">
        <f t="shared" si="75"/>
        <v>0.14288100000000001</v>
      </c>
      <c r="V79" s="295">
        <f t="shared" si="76"/>
        <v>0.133494</v>
      </c>
      <c r="W79" s="295">
        <f t="shared" si="77"/>
        <v>5.781E-2</v>
      </c>
      <c r="X79" s="295">
        <f t="shared" si="78"/>
        <v>3.8018000000000003E-2</v>
      </c>
      <c r="Y79" s="295">
        <f t="shared" si="79"/>
        <v>6.2103999999999999E-2</v>
      </c>
      <c r="Z79" s="295">
        <f t="shared" si="80"/>
        <v>0.10395</v>
      </c>
      <c r="AA79" s="295">
        <f t="shared" si="81"/>
        <v>0.107824</v>
      </c>
    </row>
    <row r="80" spans="1:27" ht="15.5" x14ac:dyDescent="0.35">
      <c r="A80" s="690"/>
      <c r="B80" s="13" t="str">
        <f t="shared" si="82"/>
        <v>Cooking</v>
      </c>
      <c r="C80" s="293">
        <v>8.6096000000000006E-2</v>
      </c>
      <c r="D80" s="293">
        <v>7.8608999999999998E-2</v>
      </c>
      <c r="E80" s="293">
        <v>8.1547999999999995E-2</v>
      </c>
      <c r="F80" s="293">
        <v>7.2947999999999999E-2</v>
      </c>
      <c r="G80" s="293">
        <v>8.6277000000000006E-2</v>
      </c>
      <c r="H80" s="293">
        <v>8.3294000000000007E-2</v>
      </c>
      <c r="I80" s="293">
        <v>8.5859000000000005E-2</v>
      </c>
      <c r="J80" s="293">
        <v>8.5885000000000003E-2</v>
      </c>
      <c r="K80" s="293">
        <v>8.3474999999999994E-2</v>
      </c>
      <c r="L80" s="293">
        <v>8.6262000000000005E-2</v>
      </c>
      <c r="M80" s="293">
        <v>8.3496000000000001E-2</v>
      </c>
      <c r="N80" s="293">
        <v>8.6250999999999994E-2</v>
      </c>
      <c r="O80" s="295">
        <f t="shared" si="83"/>
        <v>8.6096000000000006E-2</v>
      </c>
      <c r="P80" s="295">
        <f t="shared" si="70"/>
        <v>7.8608999999999998E-2</v>
      </c>
      <c r="Q80" s="295">
        <f t="shared" si="71"/>
        <v>8.1547999999999995E-2</v>
      </c>
      <c r="R80" s="295">
        <f t="shared" si="72"/>
        <v>7.2947999999999999E-2</v>
      </c>
      <c r="S80" s="295">
        <f t="shared" si="73"/>
        <v>8.6277000000000006E-2</v>
      </c>
      <c r="T80" s="295">
        <f t="shared" si="74"/>
        <v>8.3294000000000007E-2</v>
      </c>
      <c r="U80" s="295">
        <f t="shared" si="75"/>
        <v>8.5859000000000005E-2</v>
      </c>
      <c r="V80" s="295">
        <f t="shared" si="76"/>
        <v>8.5885000000000003E-2</v>
      </c>
      <c r="W80" s="295">
        <f t="shared" si="77"/>
        <v>8.3474999999999994E-2</v>
      </c>
      <c r="X80" s="295">
        <f t="shared" si="78"/>
        <v>8.6262000000000005E-2</v>
      </c>
      <c r="Y80" s="295">
        <f t="shared" si="79"/>
        <v>8.3496000000000001E-2</v>
      </c>
      <c r="Z80" s="295">
        <f t="shared" si="80"/>
        <v>8.6250999999999994E-2</v>
      </c>
      <c r="AA80" s="295">
        <f t="shared" si="81"/>
        <v>8.6096000000000006E-2</v>
      </c>
    </row>
    <row r="81" spans="1:27" ht="15.5" x14ac:dyDescent="0.35">
      <c r="A81" s="690"/>
      <c r="B81" s="13" t="str">
        <f t="shared" si="82"/>
        <v>Cooling</v>
      </c>
      <c r="C81" s="293">
        <v>6.0000000000000002E-6</v>
      </c>
      <c r="D81" s="293">
        <v>2.4699999999999999E-4</v>
      </c>
      <c r="E81" s="293">
        <v>7.2360000000000002E-3</v>
      </c>
      <c r="F81" s="293">
        <v>2.1690999999999998E-2</v>
      </c>
      <c r="G81" s="293">
        <v>6.2979999999999994E-2</v>
      </c>
      <c r="H81" s="293">
        <v>0.21317</v>
      </c>
      <c r="I81" s="293">
        <v>0.29002899999999998</v>
      </c>
      <c r="J81" s="293">
        <v>0.270206</v>
      </c>
      <c r="K81" s="293">
        <v>0.108695</v>
      </c>
      <c r="L81" s="293">
        <v>1.9643000000000001E-2</v>
      </c>
      <c r="M81" s="293">
        <v>6.0299999999999998E-3</v>
      </c>
      <c r="N81" s="293">
        <v>6.3999999999999997E-5</v>
      </c>
      <c r="O81" s="295">
        <f t="shared" si="83"/>
        <v>6.0000000000000002E-6</v>
      </c>
      <c r="P81" s="295">
        <f t="shared" si="70"/>
        <v>2.4699999999999999E-4</v>
      </c>
      <c r="Q81" s="295">
        <f t="shared" si="71"/>
        <v>7.2360000000000002E-3</v>
      </c>
      <c r="R81" s="295">
        <f t="shared" si="72"/>
        <v>2.1690999999999998E-2</v>
      </c>
      <c r="S81" s="295">
        <f t="shared" si="73"/>
        <v>6.2979999999999994E-2</v>
      </c>
      <c r="T81" s="295">
        <f t="shared" si="74"/>
        <v>0.21317</v>
      </c>
      <c r="U81" s="295">
        <f t="shared" si="75"/>
        <v>0.29002899999999998</v>
      </c>
      <c r="V81" s="295">
        <f t="shared" si="76"/>
        <v>0.270206</v>
      </c>
      <c r="W81" s="295">
        <f t="shared" si="77"/>
        <v>0.108695</v>
      </c>
      <c r="X81" s="295">
        <f t="shared" si="78"/>
        <v>1.9643000000000001E-2</v>
      </c>
      <c r="Y81" s="295">
        <f t="shared" si="79"/>
        <v>6.0299999999999998E-3</v>
      </c>
      <c r="Z81" s="295">
        <f t="shared" si="80"/>
        <v>6.3999999999999997E-5</v>
      </c>
      <c r="AA81" s="295">
        <f t="shared" si="81"/>
        <v>6.0000000000000002E-6</v>
      </c>
    </row>
    <row r="82" spans="1:27" ht="15.5" x14ac:dyDescent="0.35">
      <c r="A82" s="690"/>
      <c r="B82" s="13" t="str">
        <f t="shared" si="82"/>
        <v>Ext Lighting</v>
      </c>
      <c r="C82" s="293">
        <v>0.106265</v>
      </c>
      <c r="D82" s="293">
        <v>8.2161999999999999E-2</v>
      </c>
      <c r="E82" s="293">
        <v>7.0887000000000006E-2</v>
      </c>
      <c r="F82" s="293">
        <v>6.8145999999999998E-2</v>
      </c>
      <c r="G82" s="293">
        <v>8.1852999999999995E-2</v>
      </c>
      <c r="H82" s="293">
        <v>6.7163E-2</v>
      </c>
      <c r="I82" s="293">
        <v>8.6751999999999996E-2</v>
      </c>
      <c r="J82" s="293">
        <v>6.9401000000000004E-2</v>
      </c>
      <c r="K82" s="293">
        <v>8.2907999999999996E-2</v>
      </c>
      <c r="L82" s="293">
        <v>0.100507</v>
      </c>
      <c r="M82" s="293">
        <v>8.7251999999999996E-2</v>
      </c>
      <c r="N82" s="293">
        <v>9.6703999999999998E-2</v>
      </c>
      <c r="O82" s="295">
        <f t="shared" si="83"/>
        <v>0.106265</v>
      </c>
      <c r="P82" s="295">
        <f t="shared" si="70"/>
        <v>8.2161999999999999E-2</v>
      </c>
      <c r="Q82" s="295">
        <f t="shared" si="71"/>
        <v>7.0887000000000006E-2</v>
      </c>
      <c r="R82" s="295">
        <f t="shared" si="72"/>
        <v>6.8145999999999998E-2</v>
      </c>
      <c r="S82" s="295">
        <f t="shared" si="73"/>
        <v>8.1852999999999995E-2</v>
      </c>
      <c r="T82" s="295">
        <f t="shared" si="74"/>
        <v>6.7163E-2</v>
      </c>
      <c r="U82" s="295">
        <f t="shared" si="75"/>
        <v>8.6751999999999996E-2</v>
      </c>
      <c r="V82" s="295">
        <f t="shared" si="76"/>
        <v>6.9401000000000004E-2</v>
      </c>
      <c r="W82" s="295">
        <f t="shared" si="77"/>
        <v>8.2907999999999996E-2</v>
      </c>
      <c r="X82" s="295">
        <f t="shared" si="78"/>
        <v>0.100507</v>
      </c>
      <c r="Y82" s="295">
        <f t="shared" si="79"/>
        <v>8.7251999999999996E-2</v>
      </c>
      <c r="Z82" s="295">
        <f t="shared" si="80"/>
        <v>9.6703999999999998E-2</v>
      </c>
      <c r="AA82" s="295">
        <f t="shared" si="81"/>
        <v>0.106265</v>
      </c>
    </row>
    <row r="83" spans="1:27" ht="15.5" x14ac:dyDescent="0.35">
      <c r="A83" s="690"/>
      <c r="B83" s="13" t="str">
        <f t="shared" si="82"/>
        <v>Heating</v>
      </c>
      <c r="C83" s="293">
        <v>0.210397</v>
      </c>
      <c r="D83" s="293">
        <v>0.17743600000000001</v>
      </c>
      <c r="E83" s="293">
        <v>0.13192400000000001</v>
      </c>
      <c r="F83" s="293">
        <v>5.9718E-2</v>
      </c>
      <c r="G83" s="293">
        <v>2.6769000000000001E-2</v>
      </c>
      <c r="H83" s="293">
        <v>4.2950000000000002E-3</v>
      </c>
      <c r="I83" s="293">
        <v>2.895E-3</v>
      </c>
      <c r="J83" s="293">
        <v>3.4320000000000002E-3</v>
      </c>
      <c r="K83" s="293">
        <v>9.4020000000000006E-3</v>
      </c>
      <c r="L83" s="293">
        <v>5.5496999999999998E-2</v>
      </c>
      <c r="M83" s="293">
        <v>0.115452</v>
      </c>
      <c r="N83" s="293">
        <v>0.20278099999999999</v>
      </c>
      <c r="O83" s="295">
        <f t="shared" si="83"/>
        <v>0.210397</v>
      </c>
      <c r="P83" s="295">
        <f t="shared" si="70"/>
        <v>0.17743600000000001</v>
      </c>
      <c r="Q83" s="295">
        <f t="shared" si="71"/>
        <v>0.13192400000000001</v>
      </c>
      <c r="R83" s="295">
        <f t="shared" si="72"/>
        <v>5.9718E-2</v>
      </c>
      <c r="S83" s="295">
        <f t="shared" si="73"/>
        <v>2.6769000000000001E-2</v>
      </c>
      <c r="T83" s="295">
        <f t="shared" si="74"/>
        <v>4.2950000000000002E-3</v>
      </c>
      <c r="U83" s="295">
        <f t="shared" si="75"/>
        <v>2.895E-3</v>
      </c>
      <c r="V83" s="295">
        <f t="shared" si="76"/>
        <v>3.4320000000000002E-3</v>
      </c>
      <c r="W83" s="295">
        <f t="shared" si="77"/>
        <v>9.4020000000000006E-3</v>
      </c>
      <c r="X83" s="295">
        <f t="shared" si="78"/>
        <v>5.5496999999999998E-2</v>
      </c>
      <c r="Y83" s="295">
        <f t="shared" si="79"/>
        <v>0.115452</v>
      </c>
      <c r="Z83" s="295">
        <f t="shared" si="80"/>
        <v>0.20278099999999999</v>
      </c>
      <c r="AA83" s="295">
        <f t="shared" si="81"/>
        <v>0.210397</v>
      </c>
    </row>
    <row r="84" spans="1:27" ht="15.5" x14ac:dyDescent="0.35">
      <c r="A84" s="690"/>
      <c r="B84" s="13" t="str">
        <f t="shared" si="82"/>
        <v>HVAC</v>
      </c>
      <c r="C84" s="293">
        <v>0.107824</v>
      </c>
      <c r="D84" s="293">
        <v>9.1051999999999994E-2</v>
      </c>
      <c r="E84" s="293">
        <v>7.1135000000000004E-2</v>
      </c>
      <c r="F84" s="293">
        <v>4.1179E-2</v>
      </c>
      <c r="G84" s="293">
        <v>4.4423999999999998E-2</v>
      </c>
      <c r="H84" s="293">
        <v>0.106128</v>
      </c>
      <c r="I84" s="293">
        <v>0.14288100000000001</v>
      </c>
      <c r="J84" s="293">
        <v>0.133494</v>
      </c>
      <c r="K84" s="293">
        <v>5.781E-2</v>
      </c>
      <c r="L84" s="293">
        <v>3.8018000000000003E-2</v>
      </c>
      <c r="M84" s="293">
        <v>6.2103999999999999E-2</v>
      </c>
      <c r="N84" s="293">
        <v>0.10395</v>
      </c>
      <c r="O84" s="295">
        <f t="shared" si="83"/>
        <v>0.107824</v>
      </c>
      <c r="P84" s="295">
        <f t="shared" si="70"/>
        <v>9.1051999999999994E-2</v>
      </c>
      <c r="Q84" s="295">
        <f t="shared" si="71"/>
        <v>7.1135000000000004E-2</v>
      </c>
      <c r="R84" s="295">
        <f t="shared" si="72"/>
        <v>4.1179E-2</v>
      </c>
      <c r="S84" s="295">
        <f t="shared" si="73"/>
        <v>4.4423999999999998E-2</v>
      </c>
      <c r="T84" s="295">
        <f t="shared" si="74"/>
        <v>0.106128</v>
      </c>
      <c r="U84" s="295">
        <f t="shared" si="75"/>
        <v>0.14288100000000001</v>
      </c>
      <c r="V84" s="295">
        <f t="shared" si="76"/>
        <v>0.133494</v>
      </c>
      <c r="W84" s="295">
        <f t="shared" si="77"/>
        <v>5.781E-2</v>
      </c>
      <c r="X84" s="295">
        <f t="shared" si="78"/>
        <v>3.8018000000000003E-2</v>
      </c>
      <c r="Y84" s="295">
        <f t="shared" si="79"/>
        <v>6.2103999999999999E-2</v>
      </c>
      <c r="Z84" s="295">
        <f t="shared" si="80"/>
        <v>0.10395</v>
      </c>
      <c r="AA84" s="295">
        <f t="shared" si="81"/>
        <v>0.107824</v>
      </c>
    </row>
    <row r="85" spans="1:27" ht="15.5" x14ac:dyDescent="0.35">
      <c r="A85" s="690"/>
      <c r="B85" s="13" t="str">
        <f t="shared" si="82"/>
        <v>Lighting</v>
      </c>
      <c r="C85" s="293">
        <v>9.3563999999999994E-2</v>
      </c>
      <c r="D85" s="293">
        <v>7.2162000000000004E-2</v>
      </c>
      <c r="E85" s="293">
        <v>7.8372999999999998E-2</v>
      </c>
      <c r="F85" s="293">
        <v>7.6534000000000005E-2</v>
      </c>
      <c r="G85" s="293">
        <v>9.4246999999999997E-2</v>
      </c>
      <c r="H85" s="293">
        <v>7.5599E-2</v>
      </c>
      <c r="I85" s="293">
        <v>9.6199999999999994E-2</v>
      </c>
      <c r="J85" s="293">
        <v>7.7077999999999994E-2</v>
      </c>
      <c r="K85" s="293">
        <v>8.1374000000000002E-2</v>
      </c>
      <c r="L85" s="293">
        <v>9.4072000000000003E-2</v>
      </c>
      <c r="M85" s="293">
        <v>7.6706999999999997E-2</v>
      </c>
      <c r="N85" s="293">
        <v>8.4089999999999998E-2</v>
      </c>
      <c r="O85" s="295">
        <f t="shared" si="83"/>
        <v>9.3563999999999994E-2</v>
      </c>
      <c r="P85" s="295">
        <f t="shared" si="70"/>
        <v>7.2162000000000004E-2</v>
      </c>
      <c r="Q85" s="295">
        <f t="shared" si="71"/>
        <v>7.8372999999999998E-2</v>
      </c>
      <c r="R85" s="295">
        <f t="shared" si="72"/>
        <v>7.6534000000000005E-2</v>
      </c>
      <c r="S85" s="295">
        <f t="shared" si="73"/>
        <v>9.4246999999999997E-2</v>
      </c>
      <c r="T85" s="295">
        <f t="shared" si="74"/>
        <v>7.5599E-2</v>
      </c>
      <c r="U85" s="295">
        <f t="shared" si="75"/>
        <v>9.6199999999999994E-2</v>
      </c>
      <c r="V85" s="295">
        <f t="shared" si="76"/>
        <v>7.7077999999999994E-2</v>
      </c>
      <c r="W85" s="295">
        <f t="shared" si="77"/>
        <v>8.1374000000000002E-2</v>
      </c>
      <c r="X85" s="295">
        <f t="shared" si="78"/>
        <v>9.4072000000000003E-2</v>
      </c>
      <c r="Y85" s="295">
        <f t="shared" si="79"/>
        <v>7.6706999999999997E-2</v>
      </c>
      <c r="Z85" s="295">
        <f t="shared" si="80"/>
        <v>8.4089999999999998E-2</v>
      </c>
      <c r="AA85" s="295">
        <f t="shared" si="81"/>
        <v>9.3563999999999994E-2</v>
      </c>
    </row>
    <row r="86" spans="1:27" ht="15.5" x14ac:dyDescent="0.35">
      <c r="A86" s="690"/>
      <c r="B86" s="13" t="str">
        <f t="shared" si="82"/>
        <v>Miscellaneous</v>
      </c>
      <c r="C86" s="293">
        <v>8.5109000000000004E-2</v>
      </c>
      <c r="D86" s="293">
        <v>7.7715000000000006E-2</v>
      </c>
      <c r="E86" s="293">
        <v>8.6136000000000004E-2</v>
      </c>
      <c r="F86" s="293">
        <v>7.9796000000000006E-2</v>
      </c>
      <c r="G86" s="293">
        <v>8.5334999999999994E-2</v>
      </c>
      <c r="H86" s="293">
        <v>8.1994999999999998E-2</v>
      </c>
      <c r="I86" s="293">
        <v>8.4098999999999993E-2</v>
      </c>
      <c r="J86" s="293">
        <v>8.4198999999999996E-2</v>
      </c>
      <c r="K86" s="293">
        <v>8.2512000000000002E-2</v>
      </c>
      <c r="L86" s="293">
        <v>8.5277000000000006E-2</v>
      </c>
      <c r="M86" s="293">
        <v>8.2588999999999996E-2</v>
      </c>
      <c r="N86" s="293">
        <v>8.5237999999999994E-2</v>
      </c>
      <c r="O86" s="295">
        <f t="shared" si="83"/>
        <v>8.5109000000000004E-2</v>
      </c>
      <c r="P86" s="295">
        <f t="shared" si="70"/>
        <v>7.7715000000000006E-2</v>
      </c>
      <c r="Q86" s="295">
        <f t="shared" si="71"/>
        <v>8.6136000000000004E-2</v>
      </c>
      <c r="R86" s="295">
        <f t="shared" si="72"/>
        <v>7.9796000000000006E-2</v>
      </c>
      <c r="S86" s="295">
        <f t="shared" si="73"/>
        <v>8.5334999999999994E-2</v>
      </c>
      <c r="T86" s="295">
        <f t="shared" si="74"/>
        <v>8.1994999999999998E-2</v>
      </c>
      <c r="U86" s="295">
        <f t="shared" si="75"/>
        <v>8.4098999999999993E-2</v>
      </c>
      <c r="V86" s="295">
        <f t="shared" si="76"/>
        <v>8.4198999999999996E-2</v>
      </c>
      <c r="W86" s="295">
        <f t="shared" si="77"/>
        <v>8.2512000000000002E-2</v>
      </c>
      <c r="X86" s="295">
        <f t="shared" si="78"/>
        <v>8.5277000000000006E-2</v>
      </c>
      <c r="Y86" s="295">
        <f t="shared" si="79"/>
        <v>8.2588999999999996E-2</v>
      </c>
      <c r="Z86" s="295">
        <f t="shared" si="80"/>
        <v>8.5237999999999994E-2</v>
      </c>
      <c r="AA86" s="295">
        <f t="shared" si="81"/>
        <v>8.5109000000000004E-2</v>
      </c>
    </row>
    <row r="87" spans="1:27" ht="15.5" x14ac:dyDescent="0.35">
      <c r="A87" s="690"/>
      <c r="B87" s="13" t="str">
        <f t="shared" si="82"/>
        <v>Motors</v>
      </c>
      <c r="C87" s="293">
        <v>8.5109000000000004E-2</v>
      </c>
      <c r="D87" s="293">
        <v>7.7715000000000006E-2</v>
      </c>
      <c r="E87" s="293">
        <v>8.6136000000000004E-2</v>
      </c>
      <c r="F87" s="293">
        <v>7.9796000000000006E-2</v>
      </c>
      <c r="G87" s="293">
        <v>8.5334999999999994E-2</v>
      </c>
      <c r="H87" s="293">
        <v>8.1994999999999998E-2</v>
      </c>
      <c r="I87" s="293">
        <v>8.4098999999999993E-2</v>
      </c>
      <c r="J87" s="293">
        <v>8.4198999999999996E-2</v>
      </c>
      <c r="K87" s="293">
        <v>8.2512000000000002E-2</v>
      </c>
      <c r="L87" s="293">
        <v>8.5277000000000006E-2</v>
      </c>
      <c r="M87" s="293">
        <v>8.2588999999999996E-2</v>
      </c>
      <c r="N87" s="293">
        <v>8.5237999999999994E-2</v>
      </c>
      <c r="O87" s="295">
        <f t="shared" si="83"/>
        <v>8.5109000000000004E-2</v>
      </c>
      <c r="P87" s="295">
        <f t="shared" si="70"/>
        <v>7.7715000000000006E-2</v>
      </c>
      <c r="Q87" s="295">
        <f t="shared" si="71"/>
        <v>8.6136000000000004E-2</v>
      </c>
      <c r="R87" s="295">
        <f t="shared" si="72"/>
        <v>7.9796000000000006E-2</v>
      </c>
      <c r="S87" s="295">
        <f t="shared" si="73"/>
        <v>8.5334999999999994E-2</v>
      </c>
      <c r="T87" s="295">
        <f t="shared" si="74"/>
        <v>8.1994999999999998E-2</v>
      </c>
      <c r="U87" s="295">
        <f t="shared" si="75"/>
        <v>8.4098999999999993E-2</v>
      </c>
      <c r="V87" s="295">
        <f t="shared" si="76"/>
        <v>8.4198999999999996E-2</v>
      </c>
      <c r="W87" s="295">
        <f t="shared" si="77"/>
        <v>8.2512000000000002E-2</v>
      </c>
      <c r="X87" s="295">
        <f t="shared" si="78"/>
        <v>8.5277000000000006E-2</v>
      </c>
      <c r="Y87" s="295">
        <f t="shared" si="79"/>
        <v>8.2588999999999996E-2</v>
      </c>
      <c r="Z87" s="295">
        <f t="shared" si="80"/>
        <v>8.5237999999999994E-2</v>
      </c>
      <c r="AA87" s="295">
        <f t="shared" si="81"/>
        <v>8.5109000000000004E-2</v>
      </c>
    </row>
    <row r="88" spans="1:27" ht="15.5" x14ac:dyDescent="0.35">
      <c r="A88" s="690"/>
      <c r="B88" s="13" t="str">
        <f t="shared" si="82"/>
        <v>Process</v>
      </c>
      <c r="C88" s="293">
        <v>8.5109000000000004E-2</v>
      </c>
      <c r="D88" s="293">
        <v>7.7715000000000006E-2</v>
      </c>
      <c r="E88" s="293">
        <v>8.6136000000000004E-2</v>
      </c>
      <c r="F88" s="293">
        <v>7.9796000000000006E-2</v>
      </c>
      <c r="G88" s="293">
        <v>8.5334999999999994E-2</v>
      </c>
      <c r="H88" s="293">
        <v>8.1994999999999998E-2</v>
      </c>
      <c r="I88" s="293">
        <v>8.4098999999999993E-2</v>
      </c>
      <c r="J88" s="293">
        <v>8.4198999999999996E-2</v>
      </c>
      <c r="K88" s="293">
        <v>8.2512000000000002E-2</v>
      </c>
      <c r="L88" s="293">
        <v>8.5277000000000006E-2</v>
      </c>
      <c r="M88" s="293">
        <v>8.2588999999999996E-2</v>
      </c>
      <c r="N88" s="293">
        <v>8.5237999999999994E-2</v>
      </c>
      <c r="O88" s="295">
        <f t="shared" si="83"/>
        <v>8.5109000000000004E-2</v>
      </c>
      <c r="P88" s="295">
        <f t="shared" si="70"/>
        <v>7.7715000000000006E-2</v>
      </c>
      <c r="Q88" s="295">
        <f t="shared" si="71"/>
        <v>8.6136000000000004E-2</v>
      </c>
      <c r="R88" s="295">
        <f t="shared" si="72"/>
        <v>7.9796000000000006E-2</v>
      </c>
      <c r="S88" s="295">
        <f t="shared" si="73"/>
        <v>8.5334999999999994E-2</v>
      </c>
      <c r="T88" s="295">
        <f t="shared" si="74"/>
        <v>8.1994999999999998E-2</v>
      </c>
      <c r="U88" s="295">
        <f t="shared" si="75"/>
        <v>8.4098999999999993E-2</v>
      </c>
      <c r="V88" s="295">
        <f t="shared" si="76"/>
        <v>8.4198999999999996E-2</v>
      </c>
      <c r="W88" s="295">
        <f t="shared" si="77"/>
        <v>8.2512000000000002E-2</v>
      </c>
      <c r="X88" s="295">
        <f t="shared" si="78"/>
        <v>8.5277000000000006E-2</v>
      </c>
      <c r="Y88" s="295">
        <f t="shared" si="79"/>
        <v>8.2588999999999996E-2</v>
      </c>
      <c r="Z88" s="295">
        <f t="shared" si="80"/>
        <v>8.5237999999999994E-2</v>
      </c>
      <c r="AA88" s="295">
        <f t="shared" si="81"/>
        <v>8.5109000000000004E-2</v>
      </c>
    </row>
    <row r="89" spans="1:27" ht="15.5" x14ac:dyDescent="0.35">
      <c r="A89" s="690"/>
      <c r="B89" s="13" t="str">
        <f t="shared" si="82"/>
        <v>Refrigeration</v>
      </c>
      <c r="C89" s="293">
        <v>8.3486000000000005E-2</v>
      </c>
      <c r="D89" s="293">
        <v>7.6158000000000003E-2</v>
      </c>
      <c r="E89" s="293">
        <v>8.3346000000000003E-2</v>
      </c>
      <c r="F89" s="293">
        <v>8.0782999999999994E-2</v>
      </c>
      <c r="G89" s="293">
        <v>8.5133E-2</v>
      </c>
      <c r="H89" s="293">
        <v>8.4294999999999995E-2</v>
      </c>
      <c r="I89" s="293">
        <v>8.7456999999999993E-2</v>
      </c>
      <c r="J89" s="293">
        <v>8.7230000000000002E-2</v>
      </c>
      <c r="K89" s="293">
        <v>8.3319000000000004E-2</v>
      </c>
      <c r="L89" s="293">
        <v>8.4562999999999999E-2</v>
      </c>
      <c r="M89" s="293">
        <v>8.1112000000000004E-2</v>
      </c>
      <c r="N89" s="293">
        <v>8.3118999999999998E-2</v>
      </c>
      <c r="O89" s="295">
        <f t="shared" si="83"/>
        <v>8.3486000000000005E-2</v>
      </c>
      <c r="P89" s="295">
        <f t="shared" si="70"/>
        <v>7.6158000000000003E-2</v>
      </c>
      <c r="Q89" s="295">
        <f t="shared" si="71"/>
        <v>8.3346000000000003E-2</v>
      </c>
      <c r="R89" s="295">
        <f t="shared" si="72"/>
        <v>8.0782999999999994E-2</v>
      </c>
      <c r="S89" s="295">
        <f t="shared" si="73"/>
        <v>8.5133E-2</v>
      </c>
      <c r="T89" s="295">
        <f t="shared" si="74"/>
        <v>8.4294999999999995E-2</v>
      </c>
      <c r="U89" s="295">
        <f t="shared" si="75"/>
        <v>8.7456999999999993E-2</v>
      </c>
      <c r="V89" s="295">
        <f t="shared" si="76"/>
        <v>8.7230000000000002E-2</v>
      </c>
      <c r="W89" s="295">
        <f t="shared" si="77"/>
        <v>8.3319000000000004E-2</v>
      </c>
      <c r="X89" s="295">
        <f t="shared" si="78"/>
        <v>8.4562999999999999E-2</v>
      </c>
      <c r="Y89" s="295">
        <f t="shared" si="79"/>
        <v>8.1112000000000004E-2</v>
      </c>
      <c r="Z89" s="295">
        <f t="shared" si="80"/>
        <v>8.3118999999999998E-2</v>
      </c>
      <c r="AA89" s="295">
        <f t="shared" si="81"/>
        <v>8.3486000000000005E-2</v>
      </c>
    </row>
    <row r="90" spans="1:27" ht="16" thickBot="1" x14ac:dyDescent="0.4">
      <c r="A90" s="691"/>
      <c r="B90" s="14" t="str">
        <f t="shared" si="82"/>
        <v>Water Heating</v>
      </c>
      <c r="C90" s="294">
        <v>0.108255</v>
      </c>
      <c r="D90" s="294">
        <v>9.1078000000000006E-2</v>
      </c>
      <c r="E90" s="294">
        <v>8.5239999999999996E-2</v>
      </c>
      <c r="F90" s="294">
        <v>7.2980000000000003E-2</v>
      </c>
      <c r="G90" s="294">
        <v>7.9849000000000003E-2</v>
      </c>
      <c r="H90" s="294">
        <v>7.2720999999999994E-2</v>
      </c>
      <c r="I90" s="294">
        <v>7.4929999999999997E-2</v>
      </c>
      <c r="J90" s="294">
        <v>7.5861999999999999E-2</v>
      </c>
      <c r="K90" s="294">
        <v>7.5733999999999996E-2</v>
      </c>
      <c r="L90" s="294">
        <v>8.2808000000000007E-2</v>
      </c>
      <c r="M90" s="294">
        <v>8.6345000000000005E-2</v>
      </c>
      <c r="N90" s="294">
        <v>9.4200000000000006E-2</v>
      </c>
      <c r="O90" s="296">
        <f t="shared" si="83"/>
        <v>0.108255</v>
      </c>
      <c r="P90" s="296">
        <f t="shared" si="70"/>
        <v>9.1078000000000006E-2</v>
      </c>
      <c r="Q90" s="296">
        <f t="shared" si="71"/>
        <v>8.5239999999999996E-2</v>
      </c>
      <c r="R90" s="296">
        <f t="shared" si="72"/>
        <v>7.2980000000000003E-2</v>
      </c>
      <c r="S90" s="296">
        <f t="shared" si="73"/>
        <v>7.9849000000000003E-2</v>
      </c>
      <c r="T90" s="296">
        <f t="shared" si="74"/>
        <v>7.2720999999999994E-2</v>
      </c>
      <c r="U90" s="296">
        <f t="shared" si="75"/>
        <v>7.4929999999999997E-2</v>
      </c>
      <c r="V90" s="296">
        <f t="shared" si="76"/>
        <v>7.5861999999999999E-2</v>
      </c>
      <c r="W90" s="296">
        <f t="shared" si="77"/>
        <v>7.5733999999999996E-2</v>
      </c>
      <c r="X90" s="296">
        <f t="shared" si="78"/>
        <v>8.2808000000000007E-2</v>
      </c>
      <c r="Y90" s="296">
        <f t="shared" si="79"/>
        <v>8.6345000000000005E-2</v>
      </c>
      <c r="Z90" s="296">
        <f t="shared" si="80"/>
        <v>9.4200000000000006E-2</v>
      </c>
      <c r="AA90" s="296">
        <f t="shared" si="81"/>
        <v>0.108255</v>
      </c>
    </row>
    <row r="91" spans="1:27" ht="15" thickBot="1" x14ac:dyDescent="0.4"/>
    <row r="92" spans="1:27" ht="15" thickBot="1" x14ac:dyDescent="0.4">
      <c r="A92" s="19"/>
      <c r="B92" s="675" t="s">
        <v>167</v>
      </c>
      <c r="C92" s="145">
        <f>C$4</f>
        <v>44927</v>
      </c>
      <c r="D92" s="145">
        <f t="shared" ref="D92:AA92" si="84">D$4</f>
        <v>44958</v>
      </c>
      <c r="E92" s="145">
        <f t="shared" si="84"/>
        <v>44986</v>
      </c>
      <c r="F92" s="145">
        <f t="shared" si="84"/>
        <v>45017</v>
      </c>
      <c r="G92" s="145">
        <f t="shared" si="84"/>
        <v>45047</v>
      </c>
      <c r="H92" s="145">
        <f t="shared" si="84"/>
        <v>45078</v>
      </c>
      <c r="I92" s="145">
        <f t="shared" si="84"/>
        <v>45108</v>
      </c>
      <c r="J92" s="145">
        <f t="shared" si="84"/>
        <v>45139</v>
      </c>
      <c r="K92" s="145">
        <f t="shared" si="84"/>
        <v>45170</v>
      </c>
      <c r="L92" s="145">
        <f t="shared" si="84"/>
        <v>45200</v>
      </c>
      <c r="M92" s="145">
        <f t="shared" si="84"/>
        <v>45231</v>
      </c>
      <c r="N92" s="145">
        <f t="shared" si="84"/>
        <v>45261</v>
      </c>
      <c r="O92" s="145">
        <f t="shared" si="84"/>
        <v>45292</v>
      </c>
      <c r="P92" s="145">
        <f t="shared" si="84"/>
        <v>45323</v>
      </c>
      <c r="Q92" s="145">
        <f t="shared" si="84"/>
        <v>45352</v>
      </c>
      <c r="R92" s="145">
        <f t="shared" si="84"/>
        <v>45383</v>
      </c>
      <c r="S92" s="145">
        <f t="shared" si="84"/>
        <v>45413</v>
      </c>
      <c r="T92" s="145">
        <f t="shared" si="84"/>
        <v>45444</v>
      </c>
      <c r="U92" s="145">
        <f t="shared" si="84"/>
        <v>45474</v>
      </c>
      <c r="V92" s="145">
        <f t="shared" si="84"/>
        <v>45505</v>
      </c>
      <c r="W92" s="145">
        <f t="shared" si="84"/>
        <v>45536</v>
      </c>
      <c r="X92" s="145">
        <f t="shared" si="84"/>
        <v>45566</v>
      </c>
      <c r="Y92" s="145">
        <f t="shared" si="84"/>
        <v>45597</v>
      </c>
      <c r="Z92" s="145">
        <f t="shared" si="84"/>
        <v>45627</v>
      </c>
      <c r="AA92" s="145">
        <f t="shared" si="84"/>
        <v>45658</v>
      </c>
    </row>
    <row r="93" spans="1:27" ht="15" thickBot="1" x14ac:dyDescent="0.4">
      <c r="A93" s="19"/>
      <c r="B93" s="676"/>
      <c r="C93" s="368">
        <v>5.5282999999999999E-2</v>
      </c>
      <c r="D93" s="368">
        <v>5.5594999999999999E-2</v>
      </c>
      <c r="E93" s="368">
        <v>5.738E-2</v>
      </c>
      <c r="F93" s="368">
        <v>6.3913999999999999E-2</v>
      </c>
      <c r="G93" s="368">
        <v>6.8912000000000001E-2</v>
      </c>
      <c r="H93" s="368">
        <v>9.9557000000000007E-2</v>
      </c>
      <c r="I93" s="396">
        <v>0.104534</v>
      </c>
      <c r="J93" s="396">
        <v>0.104534</v>
      </c>
      <c r="K93" s="396">
        <v>0.104534</v>
      </c>
      <c r="L93" s="396">
        <v>6.5838999999999995E-2</v>
      </c>
      <c r="M93" s="396">
        <v>6.8312999999999999E-2</v>
      </c>
      <c r="N93" s="396">
        <v>6.4322000000000004E-2</v>
      </c>
      <c r="O93" s="396">
        <v>6.0077999999999999E-2</v>
      </c>
      <c r="P93" s="396">
        <v>5.8437000000000003E-2</v>
      </c>
      <c r="Q93" s="396">
        <v>6.1108999999999997E-2</v>
      </c>
      <c r="R93" s="396">
        <v>6.9194000000000006E-2</v>
      </c>
      <c r="S93" s="396">
        <v>7.2404999999999997E-2</v>
      </c>
      <c r="T93" s="396">
        <v>0.104534</v>
      </c>
      <c r="U93" s="396">
        <v>0.104534</v>
      </c>
      <c r="V93" s="396">
        <v>0.104534</v>
      </c>
      <c r="W93" s="396">
        <v>0.104534</v>
      </c>
      <c r="X93" s="396">
        <v>6.5838999999999995E-2</v>
      </c>
      <c r="Y93" s="396">
        <v>6.8312999999999999E-2</v>
      </c>
      <c r="Z93" s="396">
        <v>6.4322000000000004E-2</v>
      </c>
      <c r="AA93" s="396">
        <v>6.0077999999999999E-2</v>
      </c>
    </row>
    <row r="94" spans="1:27" x14ac:dyDescent="0.35">
      <c r="C94" s="367" t="s">
        <v>238</v>
      </c>
      <c r="I94" s="397" t="s">
        <v>261</v>
      </c>
    </row>
    <row r="111" spans="4:10" x14ac:dyDescent="0.35">
      <c r="J111" s="5"/>
    </row>
    <row r="112" spans="4:10" x14ac:dyDescent="0.35">
      <c r="D112" s="6"/>
    </row>
  </sheetData>
  <mergeCells count="6">
    <mergeCell ref="B92:B93"/>
    <mergeCell ref="A4:A19"/>
    <mergeCell ref="A22:A37"/>
    <mergeCell ref="A40:A55"/>
    <mergeCell ref="A58:A74"/>
    <mergeCell ref="A77:A90"/>
  </mergeCells>
  <pageMargins left="0.7" right="0.7" top="0.75" bottom="0.75" header="0.3" footer="0.3"/>
  <pageSetup orientation="portrait" r:id="rId1"/>
  <headerFooter>
    <oddFooter>&amp;RSchedule JNG-D7.G</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theme="0" tint="-0.34998626667073579"/>
  </sheetPr>
  <dimension ref="A1:AA202"/>
  <sheetViews>
    <sheetView zoomScale="80" zoomScaleNormal="80" workbookViewId="0">
      <pane xSplit="2" topLeftCell="C1" activePane="topRight" state="frozen"/>
      <selection activeCell="J80" sqref="J80"/>
      <selection pane="topRight" activeCell="B107" sqref="A107:XFD202"/>
    </sheetView>
  </sheetViews>
  <sheetFormatPr defaultRowHeight="14.5" x14ac:dyDescent="0.35"/>
  <cols>
    <col min="1" max="1" width="9.453125" customWidth="1"/>
    <col min="2" max="2" width="24.6328125" customWidth="1"/>
    <col min="3" max="15" width="14" customWidth="1"/>
    <col min="16" max="16" width="12.54296875" bestFit="1" customWidth="1"/>
    <col min="17" max="17" width="12.54296875" customWidth="1"/>
    <col min="18" max="18" width="12.36328125" customWidth="1"/>
    <col min="19" max="19" width="13.453125" customWidth="1"/>
    <col min="20" max="24" width="14.36328125" customWidth="1"/>
    <col min="25" max="26" width="13.453125" customWidth="1"/>
    <col min="27" max="27" width="15" customWidth="1"/>
  </cols>
  <sheetData>
    <row r="1" spans="1:27" s="2" customFormat="1" ht="15" thickBot="1" x14ac:dyDescent="0.4">
      <c r="A1" s="18"/>
      <c r="B1" s="18"/>
      <c r="C1" s="18"/>
      <c r="D1" s="18"/>
      <c r="E1" s="18"/>
      <c r="F1" s="18"/>
      <c r="G1" s="18"/>
      <c r="H1" s="18"/>
      <c r="I1" s="18"/>
      <c r="J1" s="18"/>
      <c r="K1" s="18"/>
      <c r="L1" s="18"/>
      <c r="M1" s="18"/>
      <c r="N1" s="18"/>
      <c r="O1" s="18"/>
      <c r="P1" s="18"/>
      <c r="Q1" s="18"/>
      <c r="R1" s="18"/>
      <c r="S1" s="18"/>
      <c r="T1" s="18"/>
      <c r="U1" s="18"/>
      <c r="V1" s="18"/>
      <c r="W1" s="18"/>
      <c r="X1" s="18"/>
      <c r="Y1" s="18"/>
      <c r="Z1" s="18"/>
      <c r="AA1" s="18"/>
    </row>
    <row r="2" spans="1:27" ht="15" thickBot="1" x14ac:dyDescent="0.4">
      <c r="A2" s="18"/>
      <c r="B2" s="28" t="s">
        <v>13</v>
      </c>
      <c r="C2" s="349">
        <f>' 1M - RES'!C2</f>
        <v>0.82499999999999996</v>
      </c>
      <c r="D2" s="349">
        <f>C2</f>
        <v>0.82499999999999996</v>
      </c>
      <c r="E2" s="343">
        <f t="shared" ref="E2:AA2" si="0">D2</f>
        <v>0.82499999999999996</v>
      </c>
      <c r="F2" s="351">
        <f t="shared" si="0"/>
        <v>0.82499999999999996</v>
      </c>
      <c r="G2" s="351">
        <f t="shared" si="0"/>
        <v>0.82499999999999996</v>
      </c>
      <c r="H2" s="351">
        <f t="shared" si="0"/>
        <v>0.82499999999999996</v>
      </c>
      <c r="I2" s="351">
        <f t="shared" si="0"/>
        <v>0.82499999999999996</v>
      </c>
      <c r="J2" s="351">
        <f t="shared" si="0"/>
        <v>0.82499999999999996</v>
      </c>
      <c r="K2" s="351">
        <f t="shared" si="0"/>
        <v>0.82499999999999996</v>
      </c>
      <c r="L2" s="351">
        <f t="shared" si="0"/>
        <v>0.82499999999999996</v>
      </c>
      <c r="M2" s="351">
        <f t="shared" si="0"/>
        <v>0.82499999999999996</v>
      </c>
      <c r="N2" s="351">
        <f t="shared" si="0"/>
        <v>0.82499999999999996</v>
      </c>
      <c r="O2" s="351">
        <f t="shared" si="0"/>
        <v>0.82499999999999996</v>
      </c>
      <c r="P2" s="351">
        <f t="shared" si="0"/>
        <v>0.82499999999999996</v>
      </c>
      <c r="Q2" s="351">
        <f t="shared" si="0"/>
        <v>0.82499999999999996</v>
      </c>
      <c r="R2" s="351">
        <f t="shared" si="0"/>
        <v>0.82499999999999996</v>
      </c>
      <c r="S2" s="351">
        <f t="shared" si="0"/>
        <v>0.82499999999999996</v>
      </c>
      <c r="T2" s="351">
        <f t="shared" si="0"/>
        <v>0.82499999999999996</v>
      </c>
      <c r="U2" s="351">
        <f t="shared" si="0"/>
        <v>0.82499999999999996</v>
      </c>
      <c r="V2" s="351">
        <f t="shared" si="0"/>
        <v>0.82499999999999996</v>
      </c>
      <c r="W2" s="351">
        <f t="shared" si="0"/>
        <v>0.82499999999999996</v>
      </c>
      <c r="X2" s="351">
        <f t="shared" si="0"/>
        <v>0.82499999999999996</v>
      </c>
      <c r="Y2" s="351">
        <f t="shared" si="0"/>
        <v>0.82499999999999996</v>
      </c>
      <c r="Z2" s="351">
        <f t="shared" si="0"/>
        <v>0.82499999999999996</v>
      </c>
      <c r="AA2" s="351">
        <f t="shared" si="0"/>
        <v>0.82499999999999996</v>
      </c>
    </row>
    <row r="3" spans="1:27" s="7" customFormat="1" ht="15" thickBot="1" x14ac:dyDescent="0.4">
      <c r="B3" s="18"/>
      <c r="C3" s="18"/>
      <c r="D3" s="18"/>
      <c r="E3" s="18"/>
      <c r="F3" s="18"/>
      <c r="G3" s="18"/>
      <c r="H3" s="18"/>
      <c r="I3" s="18"/>
      <c r="J3" s="18"/>
      <c r="K3" s="18"/>
      <c r="L3" s="18"/>
      <c r="M3" s="18"/>
      <c r="N3" s="18"/>
      <c r="O3" s="18"/>
      <c r="P3" s="18"/>
      <c r="Q3" s="18"/>
      <c r="R3" s="18"/>
      <c r="S3" s="18"/>
      <c r="T3" s="18"/>
      <c r="U3" s="18"/>
      <c r="V3" s="18"/>
      <c r="W3" s="18"/>
      <c r="X3" s="18"/>
      <c r="Y3" s="18"/>
      <c r="Z3" s="18"/>
      <c r="AA3" s="18"/>
    </row>
    <row r="4" spans="1:27" ht="15.75" customHeight="1" thickBot="1" x14ac:dyDescent="0.4">
      <c r="A4" s="677" t="s">
        <v>14</v>
      </c>
      <c r="B4" s="17" t="s">
        <v>10</v>
      </c>
      <c r="C4" s="145">
        <f>' 1M - RES'!C4</f>
        <v>44927</v>
      </c>
      <c r="D4" s="145">
        <f>' 1M - RES'!D4</f>
        <v>44958</v>
      </c>
      <c r="E4" s="145">
        <f>' 1M - RES'!E4</f>
        <v>44986</v>
      </c>
      <c r="F4" s="145">
        <f>' 1M - RES'!F4</f>
        <v>45017</v>
      </c>
      <c r="G4" s="145">
        <f>' 1M - RES'!G4</f>
        <v>45047</v>
      </c>
      <c r="H4" s="145">
        <f>' 1M - RES'!H4</f>
        <v>45078</v>
      </c>
      <c r="I4" s="145">
        <f>' 1M - RES'!I4</f>
        <v>45108</v>
      </c>
      <c r="J4" s="145">
        <f>' 1M - RES'!J4</f>
        <v>45139</v>
      </c>
      <c r="K4" s="145">
        <f>' 1M - RES'!K4</f>
        <v>45170</v>
      </c>
      <c r="L4" s="145">
        <f>' 1M - RES'!L4</f>
        <v>45200</v>
      </c>
      <c r="M4" s="145">
        <f>' 1M - RES'!M4</f>
        <v>45231</v>
      </c>
      <c r="N4" s="145">
        <f>' 1M - RES'!N4</f>
        <v>45261</v>
      </c>
      <c r="O4" s="145">
        <f>' 1M - RES'!O4</f>
        <v>45292</v>
      </c>
      <c r="P4" s="145">
        <f>' 1M - RES'!P4</f>
        <v>45323</v>
      </c>
      <c r="Q4" s="145">
        <f>' 1M - RES'!Q4</f>
        <v>45352</v>
      </c>
      <c r="R4" s="145">
        <f>' 1M - RES'!R4</f>
        <v>45383</v>
      </c>
      <c r="S4" s="145">
        <f>' 1M - RES'!S4</f>
        <v>45413</v>
      </c>
      <c r="T4" s="145">
        <f>' 1M - RES'!T4</f>
        <v>45444</v>
      </c>
      <c r="U4" s="145">
        <f>' 1M - RES'!U4</f>
        <v>45474</v>
      </c>
      <c r="V4" s="145">
        <f>' 1M - RES'!V4</f>
        <v>45505</v>
      </c>
      <c r="W4" s="145">
        <f>' 1M - RES'!W4</f>
        <v>45536</v>
      </c>
      <c r="X4" s="145">
        <f>' 1M - RES'!X4</f>
        <v>45566</v>
      </c>
      <c r="Y4" s="145">
        <f>' 1M - RES'!Y4</f>
        <v>45597</v>
      </c>
      <c r="Z4" s="145">
        <f>' 1M - RES'!Z4</f>
        <v>45627</v>
      </c>
      <c r="AA4" s="145">
        <f>' 1M - RES'!AA4</f>
        <v>45658</v>
      </c>
    </row>
    <row r="5" spans="1:27" ht="15" customHeight="1" x14ac:dyDescent="0.35">
      <c r="A5" s="678"/>
      <c r="B5" s="11" t="s">
        <v>20</v>
      </c>
      <c r="C5" s="3">
        <f>'BIZ kWh ENTRY'!S164</f>
        <v>0</v>
      </c>
      <c r="D5" s="3">
        <f>'BIZ kWh ENTRY'!T164</f>
        <v>69559</v>
      </c>
      <c r="E5" s="3">
        <f>'BIZ kWh ENTRY'!U164</f>
        <v>357458</v>
      </c>
      <c r="F5" s="3">
        <f>'BIZ kWh ENTRY'!V164</f>
        <v>0</v>
      </c>
      <c r="G5" s="3">
        <f>'BIZ kWh ENTRY'!W164</f>
        <v>404208</v>
      </c>
      <c r="H5" s="3">
        <f>'BIZ kWh ENTRY'!X164</f>
        <v>164256</v>
      </c>
      <c r="I5" s="3">
        <f>'BIZ kWh ENTRY'!Y164</f>
        <v>0</v>
      </c>
      <c r="J5" s="3">
        <f>'BIZ kWh ENTRY'!Z164</f>
        <v>208734</v>
      </c>
      <c r="K5" s="3">
        <f>'BIZ kWh ENTRY'!AA164</f>
        <v>138351</v>
      </c>
      <c r="L5" s="95">
        <f>'BIZ kWh ENTRY'!AB164</f>
        <v>0</v>
      </c>
      <c r="M5" s="95">
        <f>'BIZ kWh ENTRY'!AC164</f>
        <v>293897.85556721815</v>
      </c>
      <c r="N5" s="3">
        <f>'BIZ kWh ENTRY'!AD164</f>
        <v>818923.8857186212</v>
      </c>
      <c r="O5" s="153"/>
      <c r="P5" s="153"/>
      <c r="Q5" s="153"/>
      <c r="R5" s="153"/>
      <c r="S5" s="153"/>
      <c r="T5" s="153"/>
      <c r="U5" s="153"/>
      <c r="V5" s="153"/>
      <c r="W5" s="153"/>
      <c r="X5" s="153"/>
      <c r="Y5" s="153"/>
      <c r="Z5" s="153"/>
      <c r="AA5" s="153"/>
    </row>
    <row r="6" spans="1:27" x14ac:dyDescent="0.35">
      <c r="A6" s="678"/>
      <c r="B6" s="12" t="s">
        <v>0</v>
      </c>
      <c r="C6" s="3">
        <f>'BIZ kWh ENTRY'!S165</f>
        <v>0</v>
      </c>
      <c r="D6" s="3">
        <f>'BIZ kWh ENTRY'!T165</f>
        <v>0</v>
      </c>
      <c r="E6" s="3">
        <f>'BIZ kWh ENTRY'!U165</f>
        <v>0</v>
      </c>
      <c r="F6" s="3">
        <f>'BIZ kWh ENTRY'!V165</f>
        <v>329917.09000000003</v>
      </c>
      <c r="G6" s="3">
        <f>'BIZ kWh ENTRY'!W165</f>
        <v>33119</v>
      </c>
      <c r="H6" s="3">
        <f>'BIZ kWh ENTRY'!X165</f>
        <v>126481.7</v>
      </c>
      <c r="I6" s="3">
        <f>'BIZ kWh ENTRY'!Y165</f>
        <v>106998.15</v>
      </c>
      <c r="J6" s="3">
        <f>'BIZ kWh ENTRY'!Z165</f>
        <v>44520</v>
      </c>
      <c r="K6" s="3">
        <f>'BIZ kWh ENTRY'!AA165</f>
        <v>44822.61</v>
      </c>
      <c r="L6" s="95">
        <f>'BIZ kWh ENTRY'!AB165</f>
        <v>89475</v>
      </c>
      <c r="M6" s="95">
        <f>'BIZ kWh ENTRY'!AC165</f>
        <v>18082.172262472403</v>
      </c>
      <c r="N6" s="3">
        <f>'BIZ kWh ENTRY'!AD165</f>
        <v>36652.649184239061</v>
      </c>
      <c r="O6" s="153"/>
      <c r="P6" s="153"/>
      <c r="Q6" s="153"/>
      <c r="R6" s="153"/>
      <c r="S6" s="153"/>
      <c r="T6" s="153"/>
      <c r="U6" s="153"/>
      <c r="V6" s="153"/>
      <c r="W6" s="153"/>
      <c r="X6" s="153"/>
      <c r="Y6" s="153"/>
      <c r="Z6" s="153"/>
      <c r="AA6" s="153"/>
    </row>
    <row r="7" spans="1:27" x14ac:dyDescent="0.35">
      <c r="A7" s="678"/>
      <c r="B7" s="11" t="s">
        <v>21</v>
      </c>
      <c r="C7" s="3">
        <f>'BIZ kWh ENTRY'!S166</f>
        <v>0</v>
      </c>
      <c r="D7" s="3">
        <f>'BIZ kWh ENTRY'!T166</f>
        <v>0</v>
      </c>
      <c r="E7" s="3">
        <f>'BIZ kWh ENTRY'!U166</f>
        <v>0</v>
      </c>
      <c r="F7" s="3">
        <f>'BIZ kWh ENTRY'!V166</f>
        <v>0</v>
      </c>
      <c r="G7" s="3">
        <f>'BIZ kWh ENTRY'!W166</f>
        <v>0</v>
      </c>
      <c r="H7" s="3">
        <f>'BIZ kWh ENTRY'!X166</f>
        <v>0</v>
      </c>
      <c r="I7" s="3">
        <f>'BIZ kWh ENTRY'!Y166</f>
        <v>0</v>
      </c>
      <c r="J7" s="3">
        <f>'BIZ kWh ENTRY'!Z166</f>
        <v>0</v>
      </c>
      <c r="K7" s="3">
        <f>'BIZ kWh ENTRY'!AA166</f>
        <v>0</v>
      </c>
      <c r="L7" s="95">
        <f>'BIZ kWh ENTRY'!AB166</f>
        <v>62085</v>
      </c>
      <c r="M7" s="95">
        <f>'BIZ kWh ENTRY'!AC166</f>
        <v>1645.3570145788287</v>
      </c>
      <c r="N7" s="3">
        <f>'BIZ kWh ENTRY'!AD166</f>
        <v>7945.8875238614946</v>
      </c>
      <c r="O7" s="153"/>
      <c r="P7" s="153"/>
      <c r="Q7" s="153"/>
      <c r="R7" s="153"/>
      <c r="S7" s="153"/>
      <c r="T7" s="153"/>
      <c r="U7" s="153"/>
      <c r="V7" s="153"/>
      <c r="W7" s="153"/>
      <c r="X7" s="153"/>
      <c r="Y7" s="153"/>
      <c r="Z7" s="153"/>
      <c r="AA7" s="153"/>
    </row>
    <row r="8" spans="1:27" x14ac:dyDescent="0.35">
      <c r="A8" s="678"/>
      <c r="B8" s="11" t="s">
        <v>1</v>
      </c>
      <c r="C8" s="3">
        <f>'BIZ kWh ENTRY'!S167</f>
        <v>0</v>
      </c>
      <c r="D8" s="3">
        <f>'BIZ kWh ENTRY'!T167</f>
        <v>0</v>
      </c>
      <c r="E8" s="3">
        <f>'BIZ kWh ENTRY'!U167</f>
        <v>212072</v>
      </c>
      <c r="F8" s="3">
        <f>'BIZ kWh ENTRY'!V167</f>
        <v>658330</v>
      </c>
      <c r="G8" s="3">
        <f>'BIZ kWh ENTRY'!W167</f>
        <v>483594</v>
      </c>
      <c r="H8" s="3">
        <f>'BIZ kWh ENTRY'!X167</f>
        <v>322665</v>
      </c>
      <c r="I8" s="3">
        <f>'BIZ kWh ENTRY'!Y167</f>
        <v>371621</v>
      </c>
      <c r="J8" s="3">
        <f>'BIZ kWh ENTRY'!Z167</f>
        <v>527006</v>
      </c>
      <c r="K8" s="3">
        <f>'BIZ kWh ENTRY'!AA167</f>
        <v>346226</v>
      </c>
      <c r="L8" s="95">
        <f>'BIZ kWh ENTRY'!AB167</f>
        <v>952443</v>
      </c>
      <c r="M8" s="95">
        <f>'BIZ kWh ENTRY'!AC167</f>
        <v>831918.7887636401</v>
      </c>
      <c r="N8" s="3">
        <f>'BIZ kWh ENTRY'!AD167</f>
        <v>2557408.9418556252</v>
      </c>
      <c r="O8" s="153"/>
      <c r="P8" s="153"/>
      <c r="Q8" s="153"/>
      <c r="R8" s="153"/>
      <c r="S8" s="153"/>
      <c r="T8" s="153"/>
      <c r="U8" s="153"/>
      <c r="V8" s="153"/>
      <c r="W8" s="153"/>
      <c r="X8" s="153"/>
      <c r="Y8" s="153"/>
      <c r="Z8" s="153"/>
      <c r="AA8" s="153"/>
    </row>
    <row r="9" spans="1:27" x14ac:dyDescent="0.35">
      <c r="A9" s="678"/>
      <c r="B9" s="12" t="s">
        <v>22</v>
      </c>
      <c r="C9" s="3">
        <f>'BIZ kWh ENTRY'!S168</f>
        <v>0</v>
      </c>
      <c r="D9" s="3">
        <f>'BIZ kWh ENTRY'!T168</f>
        <v>0</v>
      </c>
      <c r="E9" s="3">
        <f>'BIZ kWh ENTRY'!U168</f>
        <v>0</v>
      </c>
      <c r="F9" s="3">
        <f>'BIZ kWh ENTRY'!V168</f>
        <v>0</v>
      </c>
      <c r="G9" s="3">
        <f>'BIZ kWh ENTRY'!W168</f>
        <v>0</v>
      </c>
      <c r="H9" s="3">
        <f>'BIZ kWh ENTRY'!X168</f>
        <v>5577.6200000000008</v>
      </c>
      <c r="I9" s="3">
        <f>'BIZ kWh ENTRY'!Y168</f>
        <v>0</v>
      </c>
      <c r="J9" s="3">
        <f>'BIZ kWh ENTRY'!Z168</f>
        <v>0</v>
      </c>
      <c r="K9" s="3">
        <f>'BIZ kWh ENTRY'!AA168</f>
        <v>0</v>
      </c>
      <c r="L9" s="95">
        <f>'BIZ kWh ENTRY'!AB168</f>
        <v>0</v>
      </c>
      <c r="M9" s="95">
        <f>'BIZ kWh ENTRY'!AC168</f>
        <v>10312.013257661927</v>
      </c>
      <c r="N9" s="3">
        <f>'BIZ kWh ENTRY'!AD168</f>
        <v>49799.58559992184</v>
      </c>
      <c r="O9" s="153"/>
      <c r="P9" s="153"/>
      <c r="Q9" s="153"/>
      <c r="R9" s="153"/>
      <c r="S9" s="153"/>
      <c r="T9" s="153"/>
      <c r="U9" s="153"/>
      <c r="V9" s="153"/>
      <c r="W9" s="153"/>
      <c r="X9" s="153"/>
      <c r="Y9" s="153"/>
      <c r="Z9" s="153"/>
      <c r="AA9" s="153"/>
    </row>
    <row r="10" spans="1:27" x14ac:dyDescent="0.35">
      <c r="A10" s="678"/>
      <c r="B10" s="11" t="s">
        <v>9</v>
      </c>
      <c r="C10" s="3">
        <f>'BIZ kWh ENTRY'!S169</f>
        <v>0</v>
      </c>
      <c r="D10" s="3">
        <f>'BIZ kWh ENTRY'!T169</f>
        <v>0</v>
      </c>
      <c r="E10" s="3">
        <f>'BIZ kWh ENTRY'!U169</f>
        <v>0</v>
      </c>
      <c r="F10" s="3">
        <f>'BIZ kWh ENTRY'!V169</f>
        <v>0</v>
      </c>
      <c r="G10" s="3">
        <f>'BIZ kWh ENTRY'!W169</f>
        <v>0</v>
      </c>
      <c r="H10" s="3">
        <f>'BIZ kWh ENTRY'!X169</f>
        <v>0</v>
      </c>
      <c r="I10" s="3">
        <f>'BIZ kWh ENTRY'!Y169</f>
        <v>0</v>
      </c>
      <c r="J10" s="3">
        <f>'BIZ kWh ENTRY'!Z169</f>
        <v>0</v>
      </c>
      <c r="K10" s="3">
        <f>'BIZ kWh ENTRY'!AA169</f>
        <v>0</v>
      </c>
      <c r="L10" s="95">
        <f>'BIZ kWh ENTRY'!AB169</f>
        <v>0</v>
      </c>
      <c r="M10" s="95">
        <f>'BIZ kWh ENTRY'!AC169</f>
        <v>0</v>
      </c>
      <c r="N10" s="3">
        <f>'BIZ kWh ENTRY'!AD169</f>
        <v>0</v>
      </c>
      <c r="O10" s="153"/>
      <c r="P10" s="153"/>
      <c r="Q10" s="153"/>
      <c r="R10" s="153"/>
      <c r="S10" s="153"/>
      <c r="T10" s="153"/>
      <c r="U10" s="153"/>
      <c r="V10" s="153"/>
      <c r="W10" s="153"/>
      <c r="X10" s="153"/>
      <c r="Y10" s="153"/>
      <c r="Z10" s="153"/>
      <c r="AA10" s="153"/>
    </row>
    <row r="11" spans="1:27" x14ac:dyDescent="0.35">
      <c r="A11" s="678"/>
      <c r="B11" s="11" t="s">
        <v>3</v>
      </c>
      <c r="C11" s="3">
        <f>'BIZ kWh ENTRY'!S170</f>
        <v>0</v>
      </c>
      <c r="D11" s="3">
        <f>'BIZ kWh ENTRY'!T170</f>
        <v>0</v>
      </c>
      <c r="E11" s="3">
        <f>'BIZ kWh ENTRY'!U170</f>
        <v>153904</v>
      </c>
      <c r="F11" s="3">
        <f>'BIZ kWh ENTRY'!V170</f>
        <v>354584</v>
      </c>
      <c r="G11" s="3">
        <f>'BIZ kWh ENTRY'!W170</f>
        <v>384047</v>
      </c>
      <c r="H11" s="3">
        <f>'BIZ kWh ENTRY'!X170</f>
        <v>886951</v>
      </c>
      <c r="I11" s="3">
        <f>'BIZ kWh ENTRY'!Y170</f>
        <v>401157</v>
      </c>
      <c r="J11" s="3">
        <f>'BIZ kWh ENTRY'!Z170</f>
        <v>323996</v>
      </c>
      <c r="K11" s="3">
        <f>'BIZ kWh ENTRY'!AA170</f>
        <v>75813</v>
      </c>
      <c r="L11" s="95">
        <f>'BIZ kWh ENTRY'!AB170</f>
        <v>2832629</v>
      </c>
      <c r="M11" s="95">
        <f>'BIZ kWh ENTRY'!AC170</f>
        <v>2617023.3589881626</v>
      </c>
      <c r="N11" s="3">
        <f>'BIZ kWh ENTRY'!AD170</f>
        <v>6713891.3571448186</v>
      </c>
      <c r="O11" s="153"/>
      <c r="P11" s="153"/>
      <c r="Q11" s="153"/>
      <c r="R11" s="153"/>
      <c r="S11" s="153"/>
      <c r="T11" s="153"/>
      <c r="U11" s="153"/>
      <c r="V11" s="153"/>
      <c r="W11" s="153"/>
      <c r="X11" s="153"/>
      <c r="Y11" s="153"/>
      <c r="Z11" s="153"/>
      <c r="AA11" s="153"/>
    </row>
    <row r="12" spans="1:27" x14ac:dyDescent="0.35">
      <c r="A12" s="678"/>
      <c r="B12" s="11" t="s">
        <v>4</v>
      </c>
      <c r="C12" s="3">
        <f>'BIZ kWh ENTRY'!S171</f>
        <v>0</v>
      </c>
      <c r="D12" s="3">
        <f>'BIZ kWh ENTRY'!T171</f>
        <v>213932</v>
      </c>
      <c r="E12" s="3">
        <f>'BIZ kWh ENTRY'!U171</f>
        <v>2529103</v>
      </c>
      <c r="F12" s="3">
        <f>'BIZ kWh ENTRY'!V171</f>
        <v>2649808</v>
      </c>
      <c r="G12" s="3">
        <f>'BIZ kWh ENTRY'!W171</f>
        <v>5107081</v>
      </c>
      <c r="H12" s="3">
        <f>'BIZ kWh ENTRY'!X171</f>
        <v>1731580</v>
      </c>
      <c r="I12" s="3">
        <f>'BIZ kWh ENTRY'!Y171</f>
        <v>2160891</v>
      </c>
      <c r="J12" s="3">
        <f>'BIZ kWh ENTRY'!Z171</f>
        <v>1681838</v>
      </c>
      <c r="K12" s="3">
        <f>'BIZ kWh ENTRY'!AA171</f>
        <v>2207066</v>
      </c>
      <c r="L12" s="95">
        <f>'BIZ kWh ENTRY'!AB171</f>
        <v>3827184</v>
      </c>
      <c r="M12" s="95">
        <f>'BIZ kWh ENTRY'!AC171</f>
        <v>3414943.2768446556</v>
      </c>
      <c r="N12" s="3">
        <f>'BIZ kWh ENTRY'!AD171</f>
        <v>13935096.747973429</v>
      </c>
      <c r="O12" s="153"/>
      <c r="P12" s="153"/>
      <c r="Q12" s="153"/>
      <c r="R12" s="153"/>
      <c r="S12" s="153"/>
      <c r="T12" s="153"/>
      <c r="U12" s="153"/>
      <c r="V12" s="153"/>
      <c r="W12" s="153"/>
      <c r="X12" s="153"/>
      <c r="Y12" s="153"/>
      <c r="Z12" s="153"/>
      <c r="AA12" s="153"/>
    </row>
    <row r="13" spans="1:27" x14ac:dyDescent="0.35">
      <c r="A13" s="678"/>
      <c r="B13" s="11" t="s">
        <v>5</v>
      </c>
      <c r="C13" s="3">
        <f>'BIZ kWh ENTRY'!S172</f>
        <v>0</v>
      </c>
      <c r="D13" s="3">
        <f>'BIZ kWh ENTRY'!T172</f>
        <v>0</v>
      </c>
      <c r="E13" s="3">
        <f>'BIZ kWh ENTRY'!U172</f>
        <v>95812</v>
      </c>
      <c r="F13" s="3">
        <f>'BIZ kWh ENTRY'!V172</f>
        <v>0</v>
      </c>
      <c r="G13" s="3">
        <f>'BIZ kWh ENTRY'!W172</f>
        <v>0</v>
      </c>
      <c r="H13" s="3">
        <f>'BIZ kWh ENTRY'!X172</f>
        <v>0</v>
      </c>
      <c r="I13" s="3">
        <f>'BIZ kWh ENTRY'!Y172</f>
        <v>32407</v>
      </c>
      <c r="J13" s="3">
        <f>'BIZ kWh ENTRY'!Z172</f>
        <v>0</v>
      </c>
      <c r="K13" s="3">
        <f>'BIZ kWh ENTRY'!AA172</f>
        <v>0</v>
      </c>
      <c r="L13" s="95">
        <f>'BIZ kWh ENTRY'!AB172</f>
        <v>5636</v>
      </c>
      <c r="M13" s="95">
        <f>'BIZ kWh ENTRY'!AC172</f>
        <v>537055.46701692801</v>
      </c>
      <c r="N13" s="3">
        <f>'BIZ kWh ENTRY'!AD172</f>
        <v>1424642.8757839347</v>
      </c>
      <c r="O13" s="153"/>
      <c r="P13" s="153"/>
      <c r="Q13" s="153"/>
      <c r="R13" s="153"/>
      <c r="S13" s="153"/>
      <c r="T13" s="153"/>
      <c r="U13" s="153"/>
      <c r="V13" s="153"/>
      <c r="W13" s="153"/>
      <c r="X13" s="153"/>
      <c r="Y13" s="153"/>
      <c r="Z13" s="153"/>
      <c r="AA13" s="153"/>
    </row>
    <row r="14" spans="1:27" x14ac:dyDescent="0.35">
      <c r="A14" s="678"/>
      <c r="B14" s="11" t="s">
        <v>23</v>
      </c>
      <c r="C14" s="3">
        <f>'BIZ kWh ENTRY'!S173</f>
        <v>0</v>
      </c>
      <c r="D14" s="3">
        <f>'BIZ kWh ENTRY'!T173</f>
        <v>0</v>
      </c>
      <c r="E14" s="3">
        <f>'BIZ kWh ENTRY'!U173</f>
        <v>0</v>
      </c>
      <c r="F14" s="3">
        <f>'BIZ kWh ENTRY'!V173</f>
        <v>0</v>
      </c>
      <c r="G14" s="3">
        <f>'BIZ kWh ENTRY'!W173</f>
        <v>3437780</v>
      </c>
      <c r="H14" s="3">
        <f>'BIZ kWh ENTRY'!X173</f>
        <v>17173</v>
      </c>
      <c r="I14" s="3">
        <f>'BIZ kWh ENTRY'!Y173</f>
        <v>25781</v>
      </c>
      <c r="J14" s="3">
        <f>'BIZ kWh ENTRY'!Z173</f>
        <v>0</v>
      </c>
      <c r="K14" s="3">
        <f>'BIZ kWh ENTRY'!AA173</f>
        <v>0</v>
      </c>
      <c r="L14" s="95">
        <f>'BIZ kWh ENTRY'!AB173</f>
        <v>69557</v>
      </c>
      <c r="M14" s="95">
        <f>'BIZ kWh ENTRY'!AC173</f>
        <v>11548.514924461233</v>
      </c>
      <c r="N14" s="3">
        <f>'BIZ kWh ENTRY'!AD173</f>
        <v>45496.834366243187</v>
      </c>
      <c r="O14" s="153"/>
      <c r="P14" s="153"/>
      <c r="Q14" s="153"/>
      <c r="R14" s="153"/>
      <c r="S14" s="153"/>
      <c r="T14" s="153"/>
      <c r="U14" s="153"/>
      <c r="V14" s="153"/>
      <c r="W14" s="153"/>
      <c r="X14" s="153"/>
      <c r="Y14" s="153"/>
      <c r="Z14" s="153"/>
      <c r="AA14" s="153"/>
    </row>
    <row r="15" spans="1:27" x14ac:dyDescent="0.35">
      <c r="A15" s="678"/>
      <c r="B15" s="11" t="s">
        <v>24</v>
      </c>
      <c r="C15" s="3">
        <f>'BIZ kWh ENTRY'!S174</f>
        <v>0</v>
      </c>
      <c r="D15" s="3">
        <f>'BIZ kWh ENTRY'!T174</f>
        <v>0</v>
      </c>
      <c r="E15" s="3">
        <f>'BIZ kWh ENTRY'!U174</f>
        <v>0</v>
      </c>
      <c r="F15" s="3">
        <f>'BIZ kWh ENTRY'!V174</f>
        <v>0</v>
      </c>
      <c r="G15" s="3">
        <f>'BIZ kWh ENTRY'!W174</f>
        <v>0</v>
      </c>
      <c r="H15" s="3">
        <f>'BIZ kWh ENTRY'!X174</f>
        <v>0</v>
      </c>
      <c r="I15" s="3">
        <f>'BIZ kWh ENTRY'!Y174</f>
        <v>0</v>
      </c>
      <c r="J15" s="3">
        <f>'BIZ kWh ENTRY'!Z174</f>
        <v>344686</v>
      </c>
      <c r="K15" s="3">
        <f>'BIZ kWh ENTRY'!AA174</f>
        <v>1145524</v>
      </c>
      <c r="L15" s="95">
        <f>'BIZ kWh ENTRY'!AB174</f>
        <v>0</v>
      </c>
      <c r="M15" s="95">
        <f>'BIZ kWh ENTRY'!AC174</f>
        <v>8763.4256319476099</v>
      </c>
      <c r="N15" s="3">
        <f>'BIZ kWh ENTRY'!AD174</f>
        <v>17763.505439363937</v>
      </c>
      <c r="O15" s="153"/>
      <c r="P15" s="153"/>
      <c r="Q15" s="153"/>
      <c r="R15" s="153"/>
      <c r="S15" s="153"/>
      <c r="T15" s="153"/>
      <c r="U15" s="153"/>
      <c r="V15" s="153"/>
      <c r="W15" s="153"/>
      <c r="X15" s="153"/>
      <c r="Y15" s="153"/>
      <c r="Z15" s="153"/>
      <c r="AA15" s="153"/>
    </row>
    <row r="16" spans="1:27" x14ac:dyDescent="0.35">
      <c r="A16" s="678"/>
      <c r="B16" s="11" t="s">
        <v>7</v>
      </c>
      <c r="C16" s="3">
        <f>'BIZ kWh ENTRY'!S175</f>
        <v>0</v>
      </c>
      <c r="D16" s="3">
        <f>'BIZ kWh ENTRY'!T175</f>
        <v>0</v>
      </c>
      <c r="E16" s="3">
        <f>'BIZ kWh ENTRY'!U175</f>
        <v>62753</v>
      </c>
      <c r="F16" s="3">
        <f>'BIZ kWh ENTRY'!V175</f>
        <v>0</v>
      </c>
      <c r="G16" s="3">
        <f>'BIZ kWh ENTRY'!W175</f>
        <v>0</v>
      </c>
      <c r="H16" s="3">
        <f>'BIZ kWh ENTRY'!X175</f>
        <v>5150</v>
      </c>
      <c r="I16" s="3">
        <f>'BIZ kWh ENTRY'!Y175</f>
        <v>63896</v>
      </c>
      <c r="J16" s="3">
        <f>'BIZ kWh ENTRY'!Z175</f>
        <v>0</v>
      </c>
      <c r="K16" s="3">
        <f>'BIZ kWh ENTRY'!AA175</f>
        <v>60052</v>
      </c>
      <c r="L16" s="95">
        <f>'BIZ kWh ENTRY'!AB175</f>
        <v>41242</v>
      </c>
      <c r="M16" s="95">
        <f>'BIZ kWh ENTRY'!AC175</f>
        <v>69415.345543896619</v>
      </c>
      <c r="N16" s="3">
        <f>'BIZ kWh ENTRY'!AD175</f>
        <v>156691.00295216439</v>
      </c>
      <c r="O16" s="153"/>
      <c r="P16" s="153"/>
      <c r="Q16" s="153"/>
      <c r="R16" s="153"/>
      <c r="S16" s="153"/>
      <c r="T16" s="153"/>
      <c r="U16" s="153"/>
      <c r="V16" s="153"/>
      <c r="W16" s="153"/>
      <c r="X16" s="153"/>
      <c r="Y16" s="153"/>
      <c r="Z16" s="153"/>
      <c r="AA16" s="153"/>
    </row>
    <row r="17" spans="1:27" x14ac:dyDescent="0.35">
      <c r="A17" s="678"/>
      <c r="B17" s="11" t="s">
        <v>8</v>
      </c>
      <c r="C17" s="3">
        <f>'BIZ kWh ENTRY'!S176</f>
        <v>0</v>
      </c>
      <c r="D17" s="3">
        <f>'BIZ kWh ENTRY'!T176</f>
        <v>0</v>
      </c>
      <c r="E17" s="3">
        <f>'BIZ kWh ENTRY'!U176</f>
        <v>0</v>
      </c>
      <c r="F17" s="3">
        <f>'BIZ kWh ENTRY'!V176</f>
        <v>0</v>
      </c>
      <c r="G17" s="3">
        <f>'BIZ kWh ENTRY'!W176</f>
        <v>0</v>
      </c>
      <c r="H17" s="3">
        <f>'BIZ kWh ENTRY'!X176</f>
        <v>0</v>
      </c>
      <c r="I17" s="3">
        <f>'BIZ kWh ENTRY'!Y176</f>
        <v>0</v>
      </c>
      <c r="J17" s="3">
        <f>'BIZ kWh ENTRY'!Z176</f>
        <v>0</v>
      </c>
      <c r="K17" s="3">
        <f>'BIZ kWh ENTRY'!AA176</f>
        <v>0</v>
      </c>
      <c r="L17" s="95">
        <f>'BIZ kWh ENTRY'!AB176</f>
        <v>0</v>
      </c>
      <c r="M17" s="95">
        <f>'BIZ kWh ENTRY'!AC176</f>
        <v>0</v>
      </c>
      <c r="N17" s="3">
        <f>'BIZ kWh ENTRY'!AD176</f>
        <v>0</v>
      </c>
      <c r="O17" s="153"/>
      <c r="P17" s="153"/>
      <c r="Q17" s="153"/>
      <c r="R17" s="153"/>
      <c r="S17" s="153"/>
      <c r="T17" s="153"/>
      <c r="U17" s="153"/>
      <c r="V17" s="153"/>
      <c r="W17" s="153"/>
      <c r="X17" s="153"/>
      <c r="Y17" s="153"/>
      <c r="Z17" s="153"/>
      <c r="AA17" s="153"/>
    </row>
    <row r="18" spans="1:27" x14ac:dyDescent="0.35">
      <c r="A18" s="678"/>
      <c r="B18" s="11" t="s">
        <v>11</v>
      </c>
      <c r="C18" s="3"/>
      <c r="D18" s="3"/>
      <c r="E18" s="231"/>
      <c r="F18" s="231"/>
      <c r="G18" s="231"/>
      <c r="H18" s="231"/>
      <c r="I18" s="231"/>
      <c r="J18" s="231"/>
      <c r="K18" s="231"/>
      <c r="L18" s="231"/>
      <c r="M18" s="231"/>
      <c r="N18" s="231"/>
      <c r="O18" s="153"/>
      <c r="P18" s="153"/>
      <c r="Q18" s="153"/>
      <c r="R18" s="153"/>
      <c r="S18" s="153"/>
      <c r="T18" s="153"/>
      <c r="U18" s="153"/>
      <c r="V18" s="153"/>
      <c r="W18" s="153"/>
      <c r="X18" s="153"/>
      <c r="Y18" s="153"/>
      <c r="Z18" s="153"/>
      <c r="AA18" s="153"/>
    </row>
    <row r="19" spans="1:27" ht="15" thickBot="1" x14ac:dyDescent="0.4">
      <c r="A19" s="679"/>
      <c r="B19" s="188" t="str">
        <f>' 1M - RES'!B16</f>
        <v>Monthly kWh</v>
      </c>
      <c r="C19" s="232">
        <f>SUM(C5:C18)</f>
        <v>0</v>
      </c>
      <c r="D19" s="232">
        <f t="shared" ref="D19:AA19" si="1">SUM(D5:D18)</f>
        <v>283491</v>
      </c>
      <c r="E19" s="232">
        <f t="shared" si="1"/>
        <v>3411102</v>
      </c>
      <c r="F19" s="232">
        <f t="shared" si="1"/>
        <v>3992639.09</v>
      </c>
      <c r="G19" s="232">
        <f t="shared" si="1"/>
        <v>9849829</v>
      </c>
      <c r="H19" s="232">
        <f t="shared" si="1"/>
        <v>3259834.32</v>
      </c>
      <c r="I19" s="232">
        <f t="shared" si="1"/>
        <v>3162751.15</v>
      </c>
      <c r="J19" s="232">
        <f t="shared" si="1"/>
        <v>3130780</v>
      </c>
      <c r="K19" s="232">
        <f t="shared" si="1"/>
        <v>4017854.61</v>
      </c>
      <c r="L19" s="232">
        <f t="shared" si="1"/>
        <v>7880251</v>
      </c>
      <c r="M19" s="232">
        <f t="shared" si="1"/>
        <v>7814605.5758156236</v>
      </c>
      <c r="N19" s="232">
        <f t="shared" si="1"/>
        <v>25764313.273542222</v>
      </c>
      <c r="O19" s="233">
        <f t="shared" si="1"/>
        <v>0</v>
      </c>
      <c r="P19" s="233">
        <f t="shared" si="1"/>
        <v>0</v>
      </c>
      <c r="Q19" s="233">
        <f t="shared" si="1"/>
        <v>0</v>
      </c>
      <c r="R19" s="233">
        <f t="shared" si="1"/>
        <v>0</v>
      </c>
      <c r="S19" s="233">
        <f t="shared" si="1"/>
        <v>0</v>
      </c>
      <c r="T19" s="233">
        <f t="shared" si="1"/>
        <v>0</v>
      </c>
      <c r="U19" s="233">
        <f t="shared" si="1"/>
        <v>0</v>
      </c>
      <c r="V19" s="233">
        <f t="shared" si="1"/>
        <v>0</v>
      </c>
      <c r="W19" s="233">
        <f t="shared" si="1"/>
        <v>0</v>
      </c>
      <c r="X19" s="233">
        <f t="shared" si="1"/>
        <v>0</v>
      </c>
      <c r="Y19" s="233">
        <f t="shared" si="1"/>
        <v>0</v>
      </c>
      <c r="Z19" s="233">
        <f t="shared" si="1"/>
        <v>0</v>
      </c>
      <c r="AA19" s="233">
        <f t="shared" si="1"/>
        <v>0</v>
      </c>
    </row>
    <row r="20" spans="1:27" x14ac:dyDescent="0.35">
      <c r="A20" s="38"/>
      <c r="B20" s="128"/>
      <c r="C20" s="9"/>
      <c r="D20" s="30"/>
      <c r="E20" s="9"/>
      <c r="F20" s="30"/>
      <c r="G20" s="30"/>
      <c r="H20" s="9"/>
      <c r="I20" s="30"/>
      <c r="J20" s="30"/>
      <c r="K20" s="9"/>
      <c r="L20" s="30"/>
      <c r="M20" s="30"/>
      <c r="N20" s="30"/>
      <c r="O20" s="30"/>
      <c r="P20" s="30"/>
      <c r="Q20" s="9"/>
      <c r="R20" s="30"/>
      <c r="S20" s="30"/>
      <c r="T20" s="9"/>
      <c r="U20" s="30"/>
      <c r="V20" s="30"/>
      <c r="W20" s="9"/>
      <c r="X20" s="30"/>
      <c r="Y20" s="30"/>
      <c r="Z20" s="9"/>
      <c r="AA20" s="30"/>
    </row>
    <row r="21" spans="1:27" ht="15" thickBot="1" x14ac:dyDescent="0.4">
      <c r="A21" s="25"/>
      <c r="B21" s="129"/>
      <c r="C21" s="22"/>
      <c r="D21" s="23"/>
      <c r="E21" s="22"/>
      <c r="F21" s="23"/>
      <c r="G21" s="23"/>
      <c r="H21" s="22"/>
      <c r="I21" s="23"/>
      <c r="J21" s="23"/>
      <c r="K21" s="22"/>
      <c r="L21" s="23"/>
      <c r="M21" s="23"/>
      <c r="N21" s="22"/>
      <c r="O21" s="23"/>
      <c r="P21" s="23"/>
      <c r="Q21" s="22"/>
      <c r="R21" s="23"/>
      <c r="S21" s="23"/>
      <c r="T21" s="22"/>
      <c r="U21" s="23"/>
      <c r="V21" s="23"/>
      <c r="W21" s="22"/>
      <c r="X21" s="23"/>
      <c r="Y21" s="23"/>
      <c r="Z21" s="22"/>
      <c r="AA21" s="23"/>
    </row>
    <row r="22" spans="1:27" ht="16" thickBot="1" x14ac:dyDescent="0.4">
      <c r="A22" s="680" t="s">
        <v>15</v>
      </c>
      <c r="B22" s="17" t="s">
        <v>10</v>
      </c>
      <c r="C22" s="145">
        <f>C$4</f>
        <v>44927</v>
      </c>
      <c r="D22" s="145">
        <f t="shared" ref="D22:AA22" si="2">D$4</f>
        <v>44958</v>
      </c>
      <c r="E22" s="145">
        <f t="shared" si="2"/>
        <v>44986</v>
      </c>
      <c r="F22" s="145">
        <f t="shared" si="2"/>
        <v>45017</v>
      </c>
      <c r="G22" s="145">
        <f t="shared" si="2"/>
        <v>45047</v>
      </c>
      <c r="H22" s="145">
        <f t="shared" si="2"/>
        <v>45078</v>
      </c>
      <c r="I22" s="145">
        <f t="shared" si="2"/>
        <v>45108</v>
      </c>
      <c r="J22" s="145">
        <f t="shared" si="2"/>
        <v>45139</v>
      </c>
      <c r="K22" s="145">
        <f t="shared" si="2"/>
        <v>45170</v>
      </c>
      <c r="L22" s="145">
        <f t="shared" si="2"/>
        <v>45200</v>
      </c>
      <c r="M22" s="145">
        <f t="shared" si="2"/>
        <v>45231</v>
      </c>
      <c r="N22" s="145">
        <f t="shared" si="2"/>
        <v>45261</v>
      </c>
      <c r="O22" s="145">
        <f t="shared" si="2"/>
        <v>45292</v>
      </c>
      <c r="P22" s="145">
        <f t="shared" si="2"/>
        <v>45323</v>
      </c>
      <c r="Q22" s="145">
        <f t="shared" si="2"/>
        <v>45352</v>
      </c>
      <c r="R22" s="145">
        <f t="shared" si="2"/>
        <v>45383</v>
      </c>
      <c r="S22" s="145">
        <f t="shared" si="2"/>
        <v>45413</v>
      </c>
      <c r="T22" s="145">
        <f t="shared" si="2"/>
        <v>45444</v>
      </c>
      <c r="U22" s="145">
        <f t="shared" si="2"/>
        <v>45474</v>
      </c>
      <c r="V22" s="145">
        <f t="shared" si="2"/>
        <v>45505</v>
      </c>
      <c r="W22" s="145">
        <f t="shared" si="2"/>
        <v>45536</v>
      </c>
      <c r="X22" s="145">
        <f t="shared" si="2"/>
        <v>45566</v>
      </c>
      <c r="Y22" s="145">
        <f t="shared" si="2"/>
        <v>45597</v>
      </c>
      <c r="Z22" s="145">
        <f t="shared" si="2"/>
        <v>45627</v>
      </c>
      <c r="AA22" s="145">
        <f t="shared" si="2"/>
        <v>45658</v>
      </c>
    </row>
    <row r="23" spans="1:27" ht="15" customHeight="1" x14ac:dyDescent="0.35">
      <c r="A23" s="681"/>
      <c r="B23" s="11" t="str">
        <f t="shared" ref="B23:C37" si="3">B5</f>
        <v>Air Comp</v>
      </c>
      <c r="C23" s="3">
        <f>C5</f>
        <v>0</v>
      </c>
      <c r="D23" s="3">
        <f>IF(SUM($C$19:$N$19)=0,0,C23+D5)</f>
        <v>69559</v>
      </c>
      <c r="E23" s="3">
        <f t="shared" ref="E23:AA23" si="4">IF(SUM($C$19:$N$19)=0,0,D23+E5)</f>
        <v>427017</v>
      </c>
      <c r="F23" s="3">
        <f t="shared" si="4"/>
        <v>427017</v>
      </c>
      <c r="G23" s="3">
        <f t="shared" si="4"/>
        <v>831225</v>
      </c>
      <c r="H23" s="3">
        <f t="shared" si="4"/>
        <v>995481</v>
      </c>
      <c r="I23" s="3">
        <f t="shared" si="4"/>
        <v>995481</v>
      </c>
      <c r="J23" s="3">
        <f t="shared" si="4"/>
        <v>1204215</v>
      </c>
      <c r="K23" s="3">
        <f t="shared" si="4"/>
        <v>1342566</v>
      </c>
      <c r="L23" s="3">
        <f t="shared" si="4"/>
        <v>1342566</v>
      </c>
      <c r="M23" s="3">
        <f t="shared" si="4"/>
        <v>1636463.8555672183</v>
      </c>
      <c r="N23" s="3">
        <f t="shared" si="4"/>
        <v>2455387.7412858396</v>
      </c>
      <c r="O23" s="3">
        <f t="shared" si="4"/>
        <v>2455387.7412858396</v>
      </c>
      <c r="P23" s="3">
        <f t="shared" si="4"/>
        <v>2455387.7412858396</v>
      </c>
      <c r="Q23" s="3">
        <f t="shared" si="4"/>
        <v>2455387.7412858396</v>
      </c>
      <c r="R23" s="3">
        <f t="shared" si="4"/>
        <v>2455387.7412858396</v>
      </c>
      <c r="S23" s="3">
        <f t="shared" si="4"/>
        <v>2455387.7412858396</v>
      </c>
      <c r="T23" s="3">
        <f t="shared" si="4"/>
        <v>2455387.7412858396</v>
      </c>
      <c r="U23" s="3">
        <f t="shared" si="4"/>
        <v>2455387.7412858396</v>
      </c>
      <c r="V23" s="3">
        <f t="shared" si="4"/>
        <v>2455387.7412858396</v>
      </c>
      <c r="W23" s="3">
        <f t="shared" si="4"/>
        <v>2455387.7412858396</v>
      </c>
      <c r="X23" s="3">
        <f t="shared" si="4"/>
        <v>2455387.7412858396</v>
      </c>
      <c r="Y23" s="3">
        <f t="shared" si="4"/>
        <v>2455387.7412858396</v>
      </c>
      <c r="Z23" s="3">
        <f t="shared" si="4"/>
        <v>2455387.7412858396</v>
      </c>
      <c r="AA23" s="3">
        <f t="shared" si="4"/>
        <v>2455387.7412858396</v>
      </c>
    </row>
    <row r="24" spans="1:27" x14ac:dyDescent="0.35">
      <c r="A24" s="681"/>
      <c r="B24" s="12" t="str">
        <f t="shared" si="3"/>
        <v>Building Shell</v>
      </c>
      <c r="C24" s="3">
        <f t="shared" si="3"/>
        <v>0</v>
      </c>
      <c r="D24" s="3">
        <f t="shared" ref="D24:AA24" si="5">IF(SUM($C$19:$N$19)=0,0,C24+D6)</f>
        <v>0</v>
      </c>
      <c r="E24" s="3">
        <f t="shared" si="5"/>
        <v>0</v>
      </c>
      <c r="F24" s="3">
        <f t="shared" si="5"/>
        <v>329917.09000000003</v>
      </c>
      <c r="G24" s="3">
        <f t="shared" si="5"/>
        <v>363036.09</v>
      </c>
      <c r="H24" s="3">
        <f t="shared" si="5"/>
        <v>489517.79000000004</v>
      </c>
      <c r="I24" s="3">
        <f t="shared" si="5"/>
        <v>596515.94000000006</v>
      </c>
      <c r="J24" s="3">
        <f t="shared" si="5"/>
        <v>641035.94000000006</v>
      </c>
      <c r="K24" s="3">
        <f t="shared" si="5"/>
        <v>685858.55</v>
      </c>
      <c r="L24" s="3">
        <f t="shared" si="5"/>
        <v>775333.55</v>
      </c>
      <c r="M24" s="3">
        <f t="shared" si="5"/>
        <v>793415.7222624725</v>
      </c>
      <c r="N24" s="3">
        <f t="shared" si="5"/>
        <v>830068.37144671159</v>
      </c>
      <c r="O24" s="3">
        <f t="shared" si="5"/>
        <v>830068.37144671159</v>
      </c>
      <c r="P24" s="3">
        <f t="shared" si="5"/>
        <v>830068.37144671159</v>
      </c>
      <c r="Q24" s="3">
        <f t="shared" si="5"/>
        <v>830068.37144671159</v>
      </c>
      <c r="R24" s="3">
        <f t="shared" si="5"/>
        <v>830068.37144671159</v>
      </c>
      <c r="S24" s="3">
        <f t="shared" si="5"/>
        <v>830068.37144671159</v>
      </c>
      <c r="T24" s="3">
        <f t="shared" si="5"/>
        <v>830068.37144671159</v>
      </c>
      <c r="U24" s="3">
        <f t="shared" si="5"/>
        <v>830068.37144671159</v>
      </c>
      <c r="V24" s="3">
        <f t="shared" si="5"/>
        <v>830068.37144671159</v>
      </c>
      <c r="W24" s="3">
        <f t="shared" si="5"/>
        <v>830068.37144671159</v>
      </c>
      <c r="X24" s="3">
        <f t="shared" si="5"/>
        <v>830068.37144671159</v>
      </c>
      <c r="Y24" s="3">
        <f t="shared" si="5"/>
        <v>830068.37144671159</v>
      </c>
      <c r="Z24" s="3">
        <f t="shared" si="5"/>
        <v>830068.37144671159</v>
      </c>
      <c r="AA24" s="3">
        <f t="shared" si="5"/>
        <v>830068.37144671159</v>
      </c>
    </row>
    <row r="25" spans="1:27" x14ac:dyDescent="0.35">
      <c r="A25" s="681"/>
      <c r="B25" s="11" t="str">
        <f t="shared" si="3"/>
        <v>Cooking</v>
      </c>
      <c r="C25" s="3">
        <f t="shared" si="3"/>
        <v>0</v>
      </c>
      <c r="D25" s="3">
        <f t="shared" ref="D25:AA25" si="6">IF(SUM($C$19:$N$19)=0,0,C25+D7)</f>
        <v>0</v>
      </c>
      <c r="E25" s="3">
        <f t="shared" si="6"/>
        <v>0</v>
      </c>
      <c r="F25" s="3">
        <f t="shared" si="6"/>
        <v>0</v>
      </c>
      <c r="G25" s="3">
        <f t="shared" si="6"/>
        <v>0</v>
      </c>
      <c r="H25" s="3">
        <f t="shared" si="6"/>
        <v>0</v>
      </c>
      <c r="I25" s="3">
        <f t="shared" si="6"/>
        <v>0</v>
      </c>
      <c r="J25" s="3">
        <f t="shared" si="6"/>
        <v>0</v>
      </c>
      <c r="K25" s="3">
        <f t="shared" si="6"/>
        <v>0</v>
      </c>
      <c r="L25" s="3">
        <f t="shared" si="6"/>
        <v>62085</v>
      </c>
      <c r="M25" s="3">
        <f t="shared" si="6"/>
        <v>63730.357014578825</v>
      </c>
      <c r="N25" s="3">
        <f t="shared" si="6"/>
        <v>71676.244538440325</v>
      </c>
      <c r="O25" s="3">
        <f t="shared" si="6"/>
        <v>71676.244538440325</v>
      </c>
      <c r="P25" s="3">
        <f t="shared" si="6"/>
        <v>71676.244538440325</v>
      </c>
      <c r="Q25" s="3">
        <f t="shared" si="6"/>
        <v>71676.244538440325</v>
      </c>
      <c r="R25" s="3">
        <f t="shared" si="6"/>
        <v>71676.244538440325</v>
      </c>
      <c r="S25" s="3">
        <f t="shared" si="6"/>
        <v>71676.244538440325</v>
      </c>
      <c r="T25" s="3">
        <f t="shared" si="6"/>
        <v>71676.244538440325</v>
      </c>
      <c r="U25" s="3">
        <f t="shared" si="6"/>
        <v>71676.244538440325</v>
      </c>
      <c r="V25" s="3">
        <f t="shared" si="6"/>
        <v>71676.244538440325</v>
      </c>
      <c r="W25" s="3">
        <f t="shared" si="6"/>
        <v>71676.244538440325</v>
      </c>
      <c r="X25" s="3">
        <f t="shared" si="6"/>
        <v>71676.244538440325</v>
      </c>
      <c r="Y25" s="3">
        <f t="shared" si="6"/>
        <v>71676.244538440325</v>
      </c>
      <c r="Z25" s="3">
        <f t="shared" si="6"/>
        <v>71676.244538440325</v>
      </c>
      <c r="AA25" s="3">
        <f t="shared" si="6"/>
        <v>71676.244538440325</v>
      </c>
    </row>
    <row r="26" spans="1:27" x14ac:dyDescent="0.35">
      <c r="A26" s="681"/>
      <c r="B26" s="11" t="str">
        <f t="shared" si="3"/>
        <v>Cooling</v>
      </c>
      <c r="C26" s="3">
        <f t="shared" si="3"/>
        <v>0</v>
      </c>
      <c r="D26" s="3">
        <f t="shared" ref="D26:AA26" si="7">IF(SUM($C$19:$N$19)=0,0,C26+D8)</f>
        <v>0</v>
      </c>
      <c r="E26" s="3">
        <f t="shared" si="7"/>
        <v>212072</v>
      </c>
      <c r="F26" s="3">
        <f t="shared" si="7"/>
        <v>870402</v>
      </c>
      <c r="G26" s="3">
        <f t="shared" si="7"/>
        <v>1353996</v>
      </c>
      <c r="H26" s="3">
        <f t="shared" si="7"/>
        <v>1676661</v>
      </c>
      <c r="I26" s="3">
        <f t="shared" si="7"/>
        <v>2048282</v>
      </c>
      <c r="J26" s="3">
        <f t="shared" si="7"/>
        <v>2575288</v>
      </c>
      <c r="K26" s="3">
        <f t="shared" si="7"/>
        <v>2921514</v>
      </c>
      <c r="L26" s="3">
        <f t="shared" si="7"/>
        <v>3873957</v>
      </c>
      <c r="M26" s="3">
        <f t="shared" si="7"/>
        <v>4705875.7887636404</v>
      </c>
      <c r="N26" s="3">
        <f t="shared" si="7"/>
        <v>7263284.7306192657</v>
      </c>
      <c r="O26" s="3">
        <f t="shared" si="7"/>
        <v>7263284.7306192657</v>
      </c>
      <c r="P26" s="3">
        <f t="shared" si="7"/>
        <v>7263284.7306192657</v>
      </c>
      <c r="Q26" s="3">
        <f t="shared" si="7"/>
        <v>7263284.7306192657</v>
      </c>
      <c r="R26" s="3">
        <f t="shared" si="7"/>
        <v>7263284.7306192657</v>
      </c>
      <c r="S26" s="3">
        <f t="shared" si="7"/>
        <v>7263284.7306192657</v>
      </c>
      <c r="T26" s="3">
        <f t="shared" si="7"/>
        <v>7263284.7306192657</v>
      </c>
      <c r="U26" s="3">
        <f t="shared" si="7"/>
        <v>7263284.7306192657</v>
      </c>
      <c r="V26" s="3">
        <f t="shared" si="7"/>
        <v>7263284.7306192657</v>
      </c>
      <c r="W26" s="3">
        <f t="shared" si="7"/>
        <v>7263284.7306192657</v>
      </c>
      <c r="X26" s="3">
        <f t="shared" si="7"/>
        <v>7263284.7306192657</v>
      </c>
      <c r="Y26" s="3">
        <f t="shared" si="7"/>
        <v>7263284.7306192657</v>
      </c>
      <c r="Z26" s="3">
        <f t="shared" si="7"/>
        <v>7263284.7306192657</v>
      </c>
      <c r="AA26" s="3">
        <f t="shared" si="7"/>
        <v>7263284.7306192657</v>
      </c>
    </row>
    <row r="27" spans="1:27" x14ac:dyDescent="0.35">
      <c r="A27" s="681"/>
      <c r="B27" s="12" t="str">
        <f t="shared" si="3"/>
        <v>Ext Lighting</v>
      </c>
      <c r="C27" s="3">
        <f t="shared" si="3"/>
        <v>0</v>
      </c>
      <c r="D27" s="3">
        <f t="shared" ref="D27:AA27" si="8">IF(SUM($C$19:$N$19)=0,0,C27+D9)</f>
        <v>0</v>
      </c>
      <c r="E27" s="3">
        <f t="shared" si="8"/>
        <v>0</v>
      </c>
      <c r="F27" s="3">
        <f t="shared" si="8"/>
        <v>0</v>
      </c>
      <c r="G27" s="3">
        <f t="shared" si="8"/>
        <v>0</v>
      </c>
      <c r="H27" s="3">
        <f t="shared" si="8"/>
        <v>5577.6200000000008</v>
      </c>
      <c r="I27" s="3">
        <f t="shared" si="8"/>
        <v>5577.6200000000008</v>
      </c>
      <c r="J27" s="3">
        <f t="shared" si="8"/>
        <v>5577.6200000000008</v>
      </c>
      <c r="K27" s="3">
        <f t="shared" si="8"/>
        <v>5577.6200000000008</v>
      </c>
      <c r="L27" s="3">
        <f t="shared" si="8"/>
        <v>5577.6200000000008</v>
      </c>
      <c r="M27" s="3">
        <f t="shared" si="8"/>
        <v>15889.633257661928</v>
      </c>
      <c r="N27" s="3">
        <f t="shared" si="8"/>
        <v>65689.218857583764</v>
      </c>
      <c r="O27" s="3">
        <f t="shared" si="8"/>
        <v>65689.218857583764</v>
      </c>
      <c r="P27" s="3">
        <f t="shared" si="8"/>
        <v>65689.218857583764</v>
      </c>
      <c r="Q27" s="3">
        <f t="shared" si="8"/>
        <v>65689.218857583764</v>
      </c>
      <c r="R27" s="3">
        <f t="shared" si="8"/>
        <v>65689.218857583764</v>
      </c>
      <c r="S27" s="3">
        <f t="shared" si="8"/>
        <v>65689.218857583764</v>
      </c>
      <c r="T27" s="3">
        <f t="shared" si="8"/>
        <v>65689.218857583764</v>
      </c>
      <c r="U27" s="3">
        <f t="shared" si="8"/>
        <v>65689.218857583764</v>
      </c>
      <c r="V27" s="3">
        <f t="shared" si="8"/>
        <v>65689.218857583764</v>
      </c>
      <c r="W27" s="3">
        <f t="shared" si="8"/>
        <v>65689.218857583764</v>
      </c>
      <c r="X27" s="3">
        <f t="shared" si="8"/>
        <v>65689.218857583764</v>
      </c>
      <c r="Y27" s="3">
        <f t="shared" si="8"/>
        <v>65689.218857583764</v>
      </c>
      <c r="Z27" s="3">
        <f t="shared" si="8"/>
        <v>65689.218857583764</v>
      </c>
      <c r="AA27" s="3">
        <f t="shared" si="8"/>
        <v>65689.218857583764</v>
      </c>
    </row>
    <row r="28" spans="1:27" x14ac:dyDescent="0.35">
      <c r="A28" s="681"/>
      <c r="B28" s="11" t="str">
        <f t="shared" si="3"/>
        <v>Heating</v>
      </c>
      <c r="C28" s="3">
        <f t="shared" si="3"/>
        <v>0</v>
      </c>
      <c r="D28" s="3">
        <f t="shared" ref="D28:AA28" si="9">IF(SUM($C$19:$N$19)=0,0,C28+D10)</f>
        <v>0</v>
      </c>
      <c r="E28" s="3">
        <f t="shared" si="9"/>
        <v>0</v>
      </c>
      <c r="F28" s="3">
        <f t="shared" si="9"/>
        <v>0</v>
      </c>
      <c r="G28" s="3">
        <f t="shared" si="9"/>
        <v>0</v>
      </c>
      <c r="H28" s="3">
        <f t="shared" si="9"/>
        <v>0</v>
      </c>
      <c r="I28" s="3">
        <f t="shared" si="9"/>
        <v>0</v>
      </c>
      <c r="J28" s="3">
        <f t="shared" si="9"/>
        <v>0</v>
      </c>
      <c r="K28" s="3">
        <f t="shared" si="9"/>
        <v>0</v>
      </c>
      <c r="L28" s="3">
        <f t="shared" si="9"/>
        <v>0</v>
      </c>
      <c r="M28" s="3">
        <f t="shared" si="9"/>
        <v>0</v>
      </c>
      <c r="N28" s="3">
        <f t="shared" si="9"/>
        <v>0</v>
      </c>
      <c r="O28" s="3">
        <f t="shared" si="9"/>
        <v>0</v>
      </c>
      <c r="P28" s="3">
        <f t="shared" si="9"/>
        <v>0</v>
      </c>
      <c r="Q28" s="3">
        <f t="shared" si="9"/>
        <v>0</v>
      </c>
      <c r="R28" s="3">
        <f t="shared" si="9"/>
        <v>0</v>
      </c>
      <c r="S28" s="3">
        <f t="shared" si="9"/>
        <v>0</v>
      </c>
      <c r="T28" s="3">
        <f t="shared" si="9"/>
        <v>0</v>
      </c>
      <c r="U28" s="3">
        <f t="shared" si="9"/>
        <v>0</v>
      </c>
      <c r="V28" s="3">
        <f t="shared" si="9"/>
        <v>0</v>
      </c>
      <c r="W28" s="3">
        <f t="shared" si="9"/>
        <v>0</v>
      </c>
      <c r="X28" s="3">
        <f t="shared" si="9"/>
        <v>0</v>
      </c>
      <c r="Y28" s="3">
        <f t="shared" si="9"/>
        <v>0</v>
      </c>
      <c r="Z28" s="3">
        <f t="shared" si="9"/>
        <v>0</v>
      </c>
      <c r="AA28" s="3">
        <f t="shared" si="9"/>
        <v>0</v>
      </c>
    </row>
    <row r="29" spans="1:27" x14ac:dyDescent="0.35">
      <c r="A29" s="681"/>
      <c r="B29" s="11" t="str">
        <f t="shared" si="3"/>
        <v>HVAC</v>
      </c>
      <c r="C29" s="3">
        <f t="shared" si="3"/>
        <v>0</v>
      </c>
      <c r="D29" s="3">
        <f t="shared" ref="D29:AA29" si="10">IF(SUM($C$19:$N$19)=0,0,C29+D11)</f>
        <v>0</v>
      </c>
      <c r="E29" s="3">
        <f t="shared" si="10"/>
        <v>153904</v>
      </c>
      <c r="F29" s="3">
        <f t="shared" si="10"/>
        <v>508488</v>
      </c>
      <c r="G29" s="3">
        <f t="shared" si="10"/>
        <v>892535</v>
      </c>
      <c r="H29" s="3">
        <f t="shared" si="10"/>
        <v>1779486</v>
      </c>
      <c r="I29" s="3">
        <f t="shared" si="10"/>
        <v>2180643</v>
      </c>
      <c r="J29" s="3">
        <f t="shared" si="10"/>
        <v>2504639</v>
      </c>
      <c r="K29" s="3">
        <f t="shared" si="10"/>
        <v>2580452</v>
      </c>
      <c r="L29" s="3">
        <f t="shared" si="10"/>
        <v>5413081</v>
      </c>
      <c r="M29" s="3">
        <f t="shared" si="10"/>
        <v>8030104.3589881621</v>
      </c>
      <c r="N29" s="3">
        <f t="shared" si="10"/>
        <v>14743995.71613298</v>
      </c>
      <c r="O29" s="3">
        <f t="shared" si="10"/>
        <v>14743995.71613298</v>
      </c>
      <c r="P29" s="3">
        <f t="shared" si="10"/>
        <v>14743995.71613298</v>
      </c>
      <c r="Q29" s="3">
        <f t="shared" si="10"/>
        <v>14743995.71613298</v>
      </c>
      <c r="R29" s="3">
        <f t="shared" si="10"/>
        <v>14743995.71613298</v>
      </c>
      <c r="S29" s="3">
        <f t="shared" si="10"/>
        <v>14743995.71613298</v>
      </c>
      <c r="T29" s="3">
        <f t="shared" si="10"/>
        <v>14743995.71613298</v>
      </c>
      <c r="U29" s="3">
        <f t="shared" si="10"/>
        <v>14743995.71613298</v>
      </c>
      <c r="V29" s="3">
        <f t="shared" si="10"/>
        <v>14743995.71613298</v>
      </c>
      <c r="W29" s="3">
        <f t="shared" si="10"/>
        <v>14743995.71613298</v>
      </c>
      <c r="X29" s="3">
        <f t="shared" si="10"/>
        <v>14743995.71613298</v>
      </c>
      <c r="Y29" s="3">
        <f t="shared" si="10"/>
        <v>14743995.71613298</v>
      </c>
      <c r="Z29" s="3">
        <f t="shared" si="10"/>
        <v>14743995.71613298</v>
      </c>
      <c r="AA29" s="3">
        <f t="shared" si="10"/>
        <v>14743995.71613298</v>
      </c>
    </row>
    <row r="30" spans="1:27" x14ac:dyDescent="0.35">
      <c r="A30" s="681"/>
      <c r="B30" s="11" t="str">
        <f t="shared" si="3"/>
        <v>Lighting</v>
      </c>
      <c r="C30" s="3">
        <f t="shared" si="3"/>
        <v>0</v>
      </c>
      <c r="D30" s="3">
        <f t="shared" ref="D30:AA30" si="11">IF(SUM($C$19:$N$19)=0,0,C30+D12)</f>
        <v>213932</v>
      </c>
      <c r="E30" s="3">
        <f t="shared" si="11"/>
        <v>2743035</v>
      </c>
      <c r="F30" s="3">
        <f t="shared" si="11"/>
        <v>5392843</v>
      </c>
      <c r="G30" s="3">
        <f t="shared" si="11"/>
        <v>10499924</v>
      </c>
      <c r="H30" s="3">
        <f t="shared" si="11"/>
        <v>12231504</v>
      </c>
      <c r="I30" s="3">
        <f t="shared" si="11"/>
        <v>14392395</v>
      </c>
      <c r="J30" s="3">
        <f t="shared" si="11"/>
        <v>16074233</v>
      </c>
      <c r="K30" s="3">
        <f t="shared" si="11"/>
        <v>18281299</v>
      </c>
      <c r="L30" s="3">
        <f t="shared" si="11"/>
        <v>22108483</v>
      </c>
      <c r="M30" s="3">
        <f t="shared" si="11"/>
        <v>25523426.276844654</v>
      </c>
      <c r="N30" s="3">
        <f t="shared" si="11"/>
        <v>39458523.024818085</v>
      </c>
      <c r="O30" s="3">
        <f t="shared" si="11"/>
        <v>39458523.024818085</v>
      </c>
      <c r="P30" s="3">
        <f t="shared" si="11"/>
        <v>39458523.024818085</v>
      </c>
      <c r="Q30" s="3">
        <f t="shared" si="11"/>
        <v>39458523.024818085</v>
      </c>
      <c r="R30" s="3">
        <f t="shared" si="11"/>
        <v>39458523.024818085</v>
      </c>
      <c r="S30" s="3">
        <f t="shared" si="11"/>
        <v>39458523.024818085</v>
      </c>
      <c r="T30" s="3">
        <f t="shared" si="11"/>
        <v>39458523.024818085</v>
      </c>
      <c r="U30" s="3">
        <f t="shared" si="11"/>
        <v>39458523.024818085</v>
      </c>
      <c r="V30" s="3">
        <f t="shared" si="11"/>
        <v>39458523.024818085</v>
      </c>
      <c r="W30" s="3">
        <f t="shared" si="11"/>
        <v>39458523.024818085</v>
      </c>
      <c r="X30" s="3">
        <f t="shared" si="11"/>
        <v>39458523.024818085</v>
      </c>
      <c r="Y30" s="3">
        <f t="shared" si="11"/>
        <v>39458523.024818085</v>
      </c>
      <c r="Z30" s="3">
        <f t="shared" si="11"/>
        <v>39458523.024818085</v>
      </c>
      <c r="AA30" s="3">
        <f t="shared" si="11"/>
        <v>39458523.024818085</v>
      </c>
    </row>
    <row r="31" spans="1:27" x14ac:dyDescent="0.35">
      <c r="A31" s="681"/>
      <c r="B31" s="11" t="str">
        <f t="shared" si="3"/>
        <v>Miscellaneous</v>
      </c>
      <c r="C31" s="3">
        <f t="shared" si="3"/>
        <v>0</v>
      </c>
      <c r="D31" s="3">
        <f t="shared" ref="D31:AA31" si="12">IF(SUM($C$19:$N$19)=0,0,C31+D13)</f>
        <v>0</v>
      </c>
      <c r="E31" s="3">
        <f t="shared" si="12"/>
        <v>95812</v>
      </c>
      <c r="F31" s="3">
        <f t="shared" si="12"/>
        <v>95812</v>
      </c>
      <c r="G31" s="3">
        <f t="shared" si="12"/>
        <v>95812</v>
      </c>
      <c r="H31" s="3">
        <f t="shared" si="12"/>
        <v>95812</v>
      </c>
      <c r="I31" s="3">
        <f t="shared" si="12"/>
        <v>128219</v>
      </c>
      <c r="J31" s="3">
        <f t="shared" si="12"/>
        <v>128219</v>
      </c>
      <c r="K31" s="3">
        <f t="shared" si="12"/>
        <v>128219</v>
      </c>
      <c r="L31" s="3">
        <f t="shared" si="12"/>
        <v>133855</v>
      </c>
      <c r="M31" s="3">
        <f t="shared" si="12"/>
        <v>670910.46701692801</v>
      </c>
      <c r="N31" s="3">
        <f t="shared" si="12"/>
        <v>2095553.3428008626</v>
      </c>
      <c r="O31" s="3">
        <f t="shared" si="12"/>
        <v>2095553.3428008626</v>
      </c>
      <c r="P31" s="3">
        <f t="shared" si="12"/>
        <v>2095553.3428008626</v>
      </c>
      <c r="Q31" s="3">
        <f t="shared" si="12"/>
        <v>2095553.3428008626</v>
      </c>
      <c r="R31" s="3">
        <f t="shared" si="12"/>
        <v>2095553.3428008626</v>
      </c>
      <c r="S31" s="3">
        <f t="shared" si="12"/>
        <v>2095553.3428008626</v>
      </c>
      <c r="T31" s="3">
        <f t="shared" si="12"/>
        <v>2095553.3428008626</v>
      </c>
      <c r="U31" s="3">
        <f t="shared" si="12"/>
        <v>2095553.3428008626</v>
      </c>
      <c r="V31" s="3">
        <f t="shared" si="12"/>
        <v>2095553.3428008626</v>
      </c>
      <c r="W31" s="3">
        <f t="shared" si="12"/>
        <v>2095553.3428008626</v>
      </c>
      <c r="X31" s="3">
        <f t="shared" si="12"/>
        <v>2095553.3428008626</v>
      </c>
      <c r="Y31" s="3">
        <f t="shared" si="12"/>
        <v>2095553.3428008626</v>
      </c>
      <c r="Z31" s="3">
        <f t="shared" si="12"/>
        <v>2095553.3428008626</v>
      </c>
      <c r="AA31" s="3">
        <f t="shared" si="12"/>
        <v>2095553.3428008626</v>
      </c>
    </row>
    <row r="32" spans="1:27" ht="15" customHeight="1" x14ac:dyDescent="0.35">
      <c r="A32" s="681"/>
      <c r="B32" s="11" t="str">
        <f t="shared" si="3"/>
        <v>Motors</v>
      </c>
      <c r="C32" s="3">
        <f t="shared" si="3"/>
        <v>0</v>
      </c>
      <c r="D32" s="3">
        <f t="shared" ref="D32:AA32" si="13">IF(SUM($C$19:$N$19)=0,0,C32+D14)</f>
        <v>0</v>
      </c>
      <c r="E32" s="3">
        <f t="shared" si="13"/>
        <v>0</v>
      </c>
      <c r="F32" s="3">
        <f t="shared" si="13"/>
        <v>0</v>
      </c>
      <c r="G32" s="3">
        <f t="shared" si="13"/>
        <v>3437780</v>
      </c>
      <c r="H32" s="3">
        <f t="shared" si="13"/>
        <v>3454953</v>
      </c>
      <c r="I32" s="3">
        <f t="shared" si="13"/>
        <v>3480734</v>
      </c>
      <c r="J32" s="3">
        <f t="shared" si="13"/>
        <v>3480734</v>
      </c>
      <c r="K32" s="3">
        <f t="shared" si="13"/>
        <v>3480734</v>
      </c>
      <c r="L32" s="3">
        <f t="shared" si="13"/>
        <v>3550291</v>
      </c>
      <c r="M32" s="3">
        <f t="shared" si="13"/>
        <v>3561839.514924461</v>
      </c>
      <c r="N32" s="3">
        <f t="shared" si="13"/>
        <v>3607336.3492907044</v>
      </c>
      <c r="O32" s="3">
        <f t="shared" si="13"/>
        <v>3607336.3492907044</v>
      </c>
      <c r="P32" s="3">
        <f t="shared" si="13"/>
        <v>3607336.3492907044</v>
      </c>
      <c r="Q32" s="3">
        <f t="shared" si="13"/>
        <v>3607336.3492907044</v>
      </c>
      <c r="R32" s="3">
        <f t="shared" si="13"/>
        <v>3607336.3492907044</v>
      </c>
      <c r="S32" s="3">
        <f t="shared" si="13"/>
        <v>3607336.3492907044</v>
      </c>
      <c r="T32" s="3">
        <f t="shared" si="13"/>
        <v>3607336.3492907044</v>
      </c>
      <c r="U32" s="3">
        <f t="shared" si="13"/>
        <v>3607336.3492907044</v>
      </c>
      <c r="V32" s="3">
        <f t="shared" si="13"/>
        <v>3607336.3492907044</v>
      </c>
      <c r="W32" s="3">
        <f t="shared" si="13"/>
        <v>3607336.3492907044</v>
      </c>
      <c r="X32" s="3">
        <f t="shared" si="13"/>
        <v>3607336.3492907044</v>
      </c>
      <c r="Y32" s="3">
        <f t="shared" si="13"/>
        <v>3607336.3492907044</v>
      </c>
      <c r="Z32" s="3">
        <f t="shared" si="13"/>
        <v>3607336.3492907044</v>
      </c>
      <c r="AA32" s="3">
        <f t="shared" si="13"/>
        <v>3607336.3492907044</v>
      </c>
    </row>
    <row r="33" spans="1:27" x14ac:dyDescent="0.35">
      <c r="A33" s="681"/>
      <c r="B33" s="11" t="str">
        <f t="shared" si="3"/>
        <v>Process</v>
      </c>
      <c r="C33" s="3">
        <f t="shared" si="3"/>
        <v>0</v>
      </c>
      <c r="D33" s="3">
        <f t="shared" ref="D33:AA33" si="14">IF(SUM($C$19:$N$19)=0,0,C33+D15)</f>
        <v>0</v>
      </c>
      <c r="E33" s="3">
        <f t="shared" si="14"/>
        <v>0</v>
      </c>
      <c r="F33" s="3">
        <f t="shared" si="14"/>
        <v>0</v>
      </c>
      <c r="G33" s="3">
        <f t="shared" si="14"/>
        <v>0</v>
      </c>
      <c r="H33" s="3">
        <f t="shared" si="14"/>
        <v>0</v>
      </c>
      <c r="I33" s="3">
        <f t="shared" si="14"/>
        <v>0</v>
      </c>
      <c r="J33" s="3">
        <f t="shared" si="14"/>
        <v>344686</v>
      </c>
      <c r="K33" s="3">
        <f t="shared" si="14"/>
        <v>1490210</v>
      </c>
      <c r="L33" s="3">
        <f t="shared" si="14"/>
        <v>1490210</v>
      </c>
      <c r="M33" s="3">
        <f t="shared" si="14"/>
        <v>1498973.4256319476</v>
      </c>
      <c r="N33" s="3">
        <f t="shared" si="14"/>
        <v>1516736.9310713115</v>
      </c>
      <c r="O33" s="3">
        <f t="shared" si="14"/>
        <v>1516736.9310713115</v>
      </c>
      <c r="P33" s="3">
        <f t="shared" si="14"/>
        <v>1516736.9310713115</v>
      </c>
      <c r="Q33" s="3">
        <f t="shared" si="14"/>
        <v>1516736.9310713115</v>
      </c>
      <c r="R33" s="3">
        <f t="shared" si="14"/>
        <v>1516736.9310713115</v>
      </c>
      <c r="S33" s="3">
        <f t="shared" si="14"/>
        <v>1516736.9310713115</v>
      </c>
      <c r="T33" s="3">
        <f t="shared" si="14"/>
        <v>1516736.9310713115</v>
      </c>
      <c r="U33" s="3">
        <f t="shared" si="14"/>
        <v>1516736.9310713115</v>
      </c>
      <c r="V33" s="3">
        <f t="shared" si="14"/>
        <v>1516736.9310713115</v>
      </c>
      <c r="W33" s="3">
        <f t="shared" si="14"/>
        <v>1516736.9310713115</v>
      </c>
      <c r="X33" s="3">
        <f t="shared" si="14"/>
        <v>1516736.9310713115</v>
      </c>
      <c r="Y33" s="3">
        <f t="shared" si="14"/>
        <v>1516736.9310713115</v>
      </c>
      <c r="Z33" s="3">
        <f t="shared" si="14"/>
        <v>1516736.9310713115</v>
      </c>
      <c r="AA33" s="3">
        <f t="shared" si="14"/>
        <v>1516736.9310713115</v>
      </c>
    </row>
    <row r="34" spans="1:27" x14ac:dyDescent="0.35">
      <c r="A34" s="681"/>
      <c r="B34" s="11" t="str">
        <f t="shared" si="3"/>
        <v>Refrigeration</v>
      </c>
      <c r="C34" s="3">
        <f t="shared" si="3"/>
        <v>0</v>
      </c>
      <c r="D34" s="3">
        <f t="shared" ref="D34:AA34" si="15">IF(SUM($C$19:$N$19)=0,0,C34+D16)</f>
        <v>0</v>
      </c>
      <c r="E34" s="3">
        <f t="shared" si="15"/>
        <v>62753</v>
      </c>
      <c r="F34" s="3">
        <f t="shared" si="15"/>
        <v>62753</v>
      </c>
      <c r="G34" s="3">
        <f t="shared" si="15"/>
        <v>62753</v>
      </c>
      <c r="H34" s="3">
        <f t="shared" si="15"/>
        <v>67903</v>
      </c>
      <c r="I34" s="3">
        <f t="shared" si="15"/>
        <v>131799</v>
      </c>
      <c r="J34" s="3">
        <f t="shared" si="15"/>
        <v>131799</v>
      </c>
      <c r="K34" s="3">
        <f t="shared" si="15"/>
        <v>191851</v>
      </c>
      <c r="L34" s="3">
        <f t="shared" si="15"/>
        <v>233093</v>
      </c>
      <c r="M34" s="3">
        <f t="shared" si="15"/>
        <v>302508.3455438966</v>
      </c>
      <c r="N34" s="3">
        <f t="shared" si="15"/>
        <v>459199.34849606099</v>
      </c>
      <c r="O34" s="3">
        <f t="shared" si="15"/>
        <v>459199.34849606099</v>
      </c>
      <c r="P34" s="3">
        <f t="shared" si="15"/>
        <v>459199.34849606099</v>
      </c>
      <c r="Q34" s="3">
        <f t="shared" si="15"/>
        <v>459199.34849606099</v>
      </c>
      <c r="R34" s="3">
        <f t="shared" si="15"/>
        <v>459199.34849606099</v>
      </c>
      <c r="S34" s="3">
        <f t="shared" si="15"/>
        <v>459199.34849606099</v>
      </c>
      <c r="T34" s="3">
        <f t="shared" si="15"/>
        <v>459199.34849606099</v>
      </c>
      <c r="U34" s="3">
        <f t="shared" si="15"/>
        <v>459199.34849606099</v>
      </c>
      <c r="V34" s="3">
        <f t="shared" si="15"/>
        <v>459199.34849606099</v>
      </c>
      <c r="W34" s="3">
        <f t="shared" si="15"/>
        <v>459199.34849606099</v>
      </c>
      <c r="X34" s="3">
        <f t="shared" si="15"/>
        <v>459199.34849606099</v>
      </c>
      <c r="Y34" s="3">
        <f t="shared" si="15"/>
        <v>459199.34849606099</v>
      </c>
      <c r="Z34" s="3">
        <f t="shared" si="15"/>
        <v>459199.34849606099</v>
      </c>
      <c r="AA34" s="3">
        <f t="shared" si="15"/>
        <v>459199.34849606099</v>
      </c>
    </row>
    <row r="35" spans="1:27" x14ac:dyDescent="0.35">
      <c r="A35" s="681"/>
      <c r="B35" s="11" t="str">
        <f t="shared" si="3"/>
        <v>Water Heating</v>
      </c>
      <c r="C35" s="3">
        <f t="shared" si="3"/>
        <v>0</v>
      </c>
      <c r="D35" s="3">
        <f t="shared" ref="D35:AA35" si="16">IF(SUM($C$19:$N$19)=0,0,C35+D17)</f>
        <v>0</v>
      </c>
      <c r="E35" s="3">
        <f t="shared" si="16"/>
        <v>0</v>
      </c>
      <c r="F35" s="3">
        <f t="shared" si="16"/>
        <v>0</v>
      </c>
      <c r="G35" s="3">
        <f t="shared" si="16"/>
        <v>0</v>
      </c>
      <c r="H35" s="3">
        <f t="shared" si="16"/>
        <v>0</v>
      </c>
      <c r="I35" s="3">
        <f t="shared" si="16"/>
        <v>0</v>
      </c>
      <c r="J35" s="3">
        <f t="shared" si="16"/>
        <v>0</v>
      </c>
      <c r="K35" s="3">
        <f t="shared" si="16"/>
        <v>0</v>
      </c>
      <c r="L35" s="3">
        <f t="shared" si="16"/>
        <v>0</v>
      </c>
      <c r="M35" s="3">
        <f t="shared" si="16"/>
        <v>0</v>
      </c>
      <c r="N35" s="3">
        <f t="shared" si="16"/>
        <v>0</v>
      </c>
      <c r="O35" s="3">
        <f t="shared" si="16"/>
        <v>0</v>
      </c>
      <c r="P35" s="3">
        <f t="shared" si="16"/>
        <v>0</v>
      </c>
      <c r="Q35" s="3">
        <f t="shared" si="16"/>
        <v>0</v>
      </c>
      <c r="R35" s="3">
        <f t="shared" si="16"/>
        <v>0</v>
      </c>
      <c r="S35" s="3">
        <f t="shared" si="16"/>
        <v>0</v>
      </c>
      <c r="T35" s="3">
        <f t="shared" si="16"/>
        <v>0</v>
      </c>
      <c r="U35" s="3">
        <f t="shared" si="16"/>
        <v>0</v>
      </c>
      <c r="V35" s="3">
        <f t="shared" si="16"/>
        <v>0</v>
      </c>
      <c r="W35" s="3">
        <f t="shared" si="16"/>
        <v>0</v>
      </c>
      <c r="X35" s="3">
        <f t="shared" si="16"/>
        <v>0</v>
      </c>
      <c r="Y35" s="3">
        <f t="shared" si="16"/>
        <v>0</v>
      </c>
      <c r="Z35" s="3">
        <f t="shared" si="16"/>
        <v>0</v>
      </c>
      <c r="AA35" s="3">
        <f t="shared" si="16"/>
        <v>0</v>
      </c>
    </row>
    <row r="36" spans="1:27" ht="15" customHeight="1" x14ac:dyDescent="0.35">
      <c r="A36" s="681"/>
      <c r="B36" s="11" t="str">
        <f t="shared" si="3"/>
        <v xml:space="preserve"> </v>
      </c>
      <c r="C36" s="3"/>
      <c r="D36" s="3"/>
      <c r="E36" s="3"/>
      <c r="F36" s="3"/>
      <c r="G36" s="3"/>
      <c r="H36" s="3"/>
      <c r="I36" s="3"/>
      <c r="J36" s="3"/>
      <c r="K36" s="3"/>
      <c r="L36" s="3"/>
      <c r="M36" s="3"/>
      <c r="N36" s="3"/>
      <c r="O36" s="3"/>
      <c r="P36" s="3"/>
      <c r="Q36" s="3"/>
      <c r="R36" s="3"/>
      <c r="S36" s="3"/>
      <c r="T36" s="3"/>
      <c r="U36" s="3"/>
      <c r="V36" s="3"/>
      <c r="W36" s="3"/>
      <c r="X36" s="3"/>
      <c r="Y36" s="3"/>
      <c r="Z36" s="3"/>
      <c r="AA36" s="3"/>
    </row>
    <row r="37" spans="1:27" ht="15" customHeight="1" thickBot="1" x14ac:dyDescent="0.4">
      <c r="A37" s="682"/>
      <c r="B37" s="15" t="str">
        <f t="shared" si="3"/>
        <v>Monthly kWh</v>
      </c>
      <c r="C37" s="232">
        <f>SUM(C23:C36)</f>
        <v>0</v>
      </c>
      <c r="D37" s="232">
        <f t="shared" ref="D37:AA37" si="17">SUM(D23:D36)</f>
        <v>283491</v>
      </c>
      <c r="E37" s="232">
        <f t="shared" si="17"/>
        <v>3694593</v>
      </c>
      <c r="F37" s="232">
        <f t="shared" si="17"/>
        <v>7687232.0899999999</v>
      </c>
      <c r="G37" s="232">
        <f t="shared" si="17"/>
        <v>17537061.09</v>
      </c>
      <c r="H37" s="232">
        <f t="shared" si="17"/>
        <v>20796895.41</v>
      </c>
      <c r="I37" s="232">
        <f t="shared" si="17"/>
        <v>23959646.560000002</v>
      </c>
      <c r="J37" s="232">
        <f t="shared" si="17"/>
        <v>27090426.559999999</v>
      </c>
      <c r="K37" s="232">
        <f t="shared" si="17"/>
        <v>31108281.170000002</v>
      </c>
      <c r="L37" s="232">
        <f t="shared" si="17"/>
        <v>38988532.170000002</v>
      </c>
      <c r="M37" s="232">
        <f t="shared" si="17"/>
        <v>46803137.74581562</v>
      </c>
      <c r="N37" s="232">
        <f t="shared" si="17"/>
        <v>72567451.019357845</v>
      </c>
      <c r="O37" s="232">
        <f t="shared" si="17"/>
        <v>72567451.019357845</v>
      </c>
      <c r="P37" s="232">
        <f t="shared" si="17"/>
        <v>72567451.019357845</v>
      </c>
      <c r="Q37" s="232">
        <f t="shared" si="17"/>
        <v>72567451.019357845</v>
      </c>
      <c r="R37" s="232">
        <f t="shared" si="17"/>
        <v>72567451.019357845</v>
      </c>
      <c r="S37" s="232">
        <f t="shared" si="17"/>
        <v>72567451.019357845</v>
      </c>
      <c r="T37" s="232">
        <f t="shared" si="17"/>
        <v>72567451.019357845</v>
      </c>
      <c r="U37" s="232">
        <f t="shared" si="17"/>
        <v>72567451.019357845</v>
      </c>
      <c r="V37" s="232">
        <f t="shared" si="17"/>
        <v>72567451.019357845</v>
      </c>
      <c r="W37" s="232">
        <f t="shared" si="17"/>
        <v>72567451.019357845</v>
      </c>
      <c r="X37" s="232">
        <f t="shared" si="17"/>
        <v>72567451.019357845</v>
      </c>
      <c r="Y37" s="232">
        <f t="shared" si="17"/>
        <v>72567451.019357845</v>
      </c>
      <c r="Z37" s="232">
        <f t="shared" si="17"/>
        <v>72567451.019357845</v>
      </c>
      <c r="AA37" s="232">
        <f t="shared" si="17"/>
        <v>72567451.019357845</v>
      </c>
    </row>
    <row r="38" spans="1:27" x14ac:dyDescent="0.35">
      <c r="A38" s="39"/>
      <c r="B38" s="128"/>
      <c r="C38" s="9"/>
      <c r="D38" s="30"/>
      <c r="E38" s="9"/>
      <c r="F38" s="30"/>
      <c r="G38" s="30"/>
      <c r="H38" s="9"/>
      <c r="I38" s="30"/>
      <c r="J38" s="30"/>
      <c r="K38" s="9"/>
      <c r="L38" s="30"/>
      <c r="M38" s="118"/>
      <c r="N38" s="300" t="s">
        <v>201</v>
      </c>
      <c r="O38" s="299">
        <f>SUM(C5:N18)</f>
        <v>72567451.019357845</v>
      </c>
      <c r="P38" s="30"/>
      <c r="Q38" s="9"/>
      <c r="R38" s="30"/>
      <c r="S38" s="30"/>
      <c r="T38" s="9"/>
      <c r="U38" s="30"/>
      <c r="V38" s="30"/>
      <c r="W38" s="9"/>
      <c r="X38" s="30"/>
      <c r="Y38" s="30"/>
      <c r="Z38" s="9"/>
      <c r="AA38" s="30"/>
    </row>
    <row r="39" spans="1:27" ht="15" thickBot="1" x14ac:dyDescent="0.4">
      <c r="A39" s="25"/>
      <c r="B39" s="129"/>
      <c r="C39" s="22"/>
      <c r="D39" s="23"/>
      <c r="E39" s="22"/>
      <c r="F39" s="23"/>
      <c r="G39" s="23"/>
      <c r="H39" s="22"/>
      <c r="I39" s="23"/>
      <c r="J39" s="23"/>
      <c r="K39" s="22"/>
      <c r="L39" s="23"/>
      <c r="M39" s="23"/>
      <c r="N39" s="22"/>
      <c r="O39" s="23"/>
      <c r="P39" s="23"/>
      <c r="Q39" s="22"/>
      <c r="R39" s="23"/>
      <c r="S39" s="23"/>
      <c r="T39" s="22"/>
      <c r="U39" s="23"/>
      <c r="V39" s="23"/>
      <c r="W39" s="22"/>
      <c r="X39" s="23"/>
      <c r="Y39" s="23"/>
      <c r="Z39" s="22"/>
      <c r="AA39" s="23"/>
    </row>
    <row r="40" spans="1:27" ht="16" thickBot="1" x14ac:dyDescent="0.4">
      <c r="A40" s="683" t="s">
        <v>16</v>
      </c>
      <c r="B40" s="17" t="s">
        <v>10</v>
      </c>
      <c r="C40" s="145">
        <f>C$4</f>
        <v>44927</v>
      </c>
      <c r="D40" s="145">
        <f t="shared" ref="D40:AA40" si="18">D$4</f>
        <v>44958</v>
      </c>
      <c r="E40" s="145">
        <f t="shared" si="18"/>
        <v>44986</v>
      </c>
      <c r="F40" s="145">
        <f t="shared" si="18"/>
        <v>45017</v>
      </c>
      <c r="G40" s="145">
        <f t="shared" si="18"/>
        <v>45047</v>
      </c>
      <c r="H40" s="145">
        <f t="shared" si="18"/>
        <v>45078</v>
      </c>
      <c r="I40" s="145">
        <f t="shared" si="18"/>
        <v>45108</v>
      </c>
      <c r="J40" s="145">
        <f t="shared" si="18"/>
        <v>45139</v>
      </c>
      <c r="K40" s="145">
        <f t="shared" si="18"/>
        <v>45170</v>
      </c>
      <c r="L40" s="145">
        <f t="shared" si="18"/>
        <v>45200</v>
      </c>
      <c r="M40" s="145">
        <f t="shared" si="18"/>
        <v>45231</v>
      </c>
      <c r="N40" s="145">
        <f t="shared" si="18"/>
        <v>45261</v>
      </c>
      <c r="O40" s="145">
        <f t="shared" si="18"/>
        <v>45292</v>
      </c>
      <c r="P40" s="145">
        <f t="shared" si="18"/>
        <v>45323</v>
      </c>
      <c r="Q40" s="145">
        <f t="shared" si="18"/>
        <v>45352</v>
      </c>
      <c r="R40" s="145">
        <f t="shared" si="18"/>
        <v>45383</v>
      </c>
      <c r="S40" s="145">
        <f t="shared" si="18"/>
        <v>45413</v>
      </c>
      <c r="T40" s="145">
        <f t="shared" si="18"/>
        <v>45444</v>
      </c>
      <c r="U40" s="145">
        <f t="shared" si="18"/>
        <v>45474</v>
      </c>
      <c r="V40" s="145">
        <f t="shared" si="18"/>
        <v>45505</v>
      </c>
      <c r="W40" s="145">
        <f t="shared" si="18"/>
        <v>45536</v>
      </c>
      <c r="X40" s="145">
        <f t="shared" si="18"/>
        <v>45566</v>
      </c>
      <c r="Y40" s="145">
        <f t="shared" si="18"/>
        <v>45597</v>
      </c>
      <c r="Z40" s="145">
        <f t="shared" si="18"/>
        <v>45627</v>
      </c>
      <c r="AA40" s="145">
        <f t="shared" si="18"/>
        <v>45658</v>
      </c>
    </row>
    <row r="41" spans="1:27" ht="15" customHeight="1" x14ac:dyDescent="0.35">
      <c r="A41" s="684"/>
      <c r="B41" s="11" t="str">
        <f t="shared" ref="B41:B55" si="19">B23</f>
        <v>Air Comp</v>
      </c>
      <c r="C41" s="3">
        <v>0</v>
      </c>
      <c r="D41" s="3">
        <v>0</v>
      </c>
      <c r="E41" s="3">
        <v>0</v>
      </c>
      <c r="F41" s="3">
        <v>0</v>
      </c>
      <c r="G41" s="3">
        <f>F41</f>
        <v>0</v>
      </c>
      <c r="H41" s="3">
        <f t="shared" ref="H41:AA41" si="20">G41</f>
        <v>0</v>
      </c>
      <c r="I41" s="3">
        <f t="shared" si="20"/>
        <v>0</v>
      </c>
      <c r="J41" s="3">
        <f t="shared" si="20"/>
        <v>0</v>
      </c>
      <c r="K41" s="3">
        <f t="shared" si="20"/>
        <v>0</v>
      </c>
      <c r="L41" s="3">
        <f t="shared" si="20"/>
        <v>0</v>
      </c>
      <c r="M41" s="3">
        <f t="shared" si="20"/>
        <v>0</v>
      </c>
      <c r="N41" s="3">
        <f t="shared" si="20"/>
        <v>0</v>
      </c>
      <c r="O41" s="3">
        <f t="shared" si="20"/>
        <v>0</v>
      </c>
      <c r="P41" s="3">
        <f t="shared" si="20"/>
        <v>0</v>
      </c>
      <c r="Q41" s="3">
        <f t="shared" si="20"/>
        <v>0</v>
      </c>
      <c r="R41" s="3">
        <f t="shared" si="20"/>
        <v>0</v>
      </c>
      <c r="S41" s="3">
        <f t="shared" si="20"/>
        <v>0</v>
      </c>
      <c r="T41" s="3">
        <f t="shared" si="20"/>
        <v>0</v>
      </c>
      <c r="U41" s="3">
        <f t="shared" si="20"/>
        <v>0</v>
      </c>
      <c r="V41" s="3">
        <f t="shared" si="20"/>
        <v>0</v>
      </c>
      <c r="W41" s="3">
        <f t="shared" si="20"/>
        <v>0</v>
      </c>
      <c r="X41" s="3">
        <f t="shared" si="20"/>
        <v>0</v>
      </c>
      <c r="Y41" s="3">
        <f t="shared" si="20"/>
        <v>0</v>
      </c>
      <c r="Z41" s="3">
        <f t="shared" si="20"/>
        <v>0</v>
      </c>
      <c r="AA41" s="3">
        <f t="shared" si="20"/>
        <v>0</v>
      </c>
    </row>
    <row r="42" spans="1:27" x14ac:dyDescent="0.35">
      <c r="A42" s="684"/>
      <c r="B42" s="12" t="str">
        <f t="shared" si="19"/>
        <v>Building Shell</v>
      </c>
      <c r="C42" s="3">
        <v>0</v>
      </c>
      <c r="D42" s="3">
        <v>0</v>
      </c>
      <c r="E42" s="3">
        <v>0</v>
      </c>
      <c r="F42" s="3">
        <v>0</v>
      </c>
      <c r="G42" s="3">
        <f t="shared" ref="G42:AA42" si="21">F42</f>
        <v>0</v>
      </c>
      <c r="H42" s="3">
        <f t="shared" si="21"/>
        <v>0</v>
      </c>
      <c r="I42" s="3">
        <f t="shared" si="21"/>
        <v>0</v>
      </c>
      <c r="J42" s="3">
        <f t="shared" si="21"/>
        <v>0</v>
      </c>
      <c r="K42" s="3">
        <f t="shared" si="21"/>
        <v>0</v>
      </c>
      <c r="L42" s="3">
        <f t="shared" si="21"/>
        <v>0</v>
      </c>
      <c r="M42" s="3">
        <f t="shared" si="21"/>
        <v>0</v>
      </c>
      <c r="N42" s="3">
        <f t="shared" si="21"/>
        <v>0</v>
      </c>
      <c r="O42" s="3">
        <f t="shared" si="21"/>
        <v>0</v>
      </c>
      <c r="P42" s="3">
        <f t="shared" si="21"/>
        <v>0</v>
      </c>
      <c r="Q42" s="3">
        <f t="shared" si="21"/>
        <v>0</v>
      </c>
      <c r="R42" s="3">
        <f t="shared" si="21"/>
        <v>0</v>
      </c>
      <c r="S42" s="3">
        <f t="shared" si="21"/>
        <v>0</v>
      </c>
      <c r="T42" s="3">
        <f t="shared" si="21"/>
        <v>0</v>
      </c>
      <c r="U42" s="3">
        <f t="shared" si="21"/>
        <v>0</v>
      </c>
      <c r="V42" s="3">
        <f t="shared" si="21"/>
        <v>0</v>
      </c>
      <c r="W42" s="3">
        <f t="shared" si="21"/>
        <v>0</v>
      </c>
      <c r="X42" s="3">
        <f t="shared" si="21"/>
        <v>0</v>
      </c>
      <c r="Y42" s="3">
        <f t="shared" si="21"/>
        <v>0</v>
      </c>
      <c r="Z42" s="3">
        <f t="shared" si="21"/>
        <v>0</v>
      </c>
      <c r="AA42" s="3">
        <f t="shared" si="21"/>
        <v>0</v>
      </c>
    </row>
    <row r="43" spans="1:27" x14ac:dyDescent="0.35">
      <c r="A43" s="684"/>
      <c r="B43" s="11" t="str">
        <f t="shared" si="19"/>
        <v>Cooking</v>
      </c>
      <c r="C43" s="3">
        <v>0</v>
      </c>
      <c r="D43" s="3">
        <v>0</v>
      </c>
      <c r="E43" s="3">
        <v>0</v>
      </c>
      <c r="F43" s="3">
        <v>0</v>
      </c>
      <c r="G43" s="3">
        <f t="shared" ref="G43:AA43" si="22">F43</f>
        <v>0</v>
      </c>
      <c r="H43" s="3">
        <f t="shared" si="22"/>
        <v>0</v>
      </c>
      <c r="I43" s="3">
        <f t="shared" si="22"/>
        <v>0</v>
      </c>
      <c r="J43" s="3">
        <f t="shared" si="22"/>
        <v>0</v>
      </c>
      <c r="K43" s="3">
        <f t="shared" si="22"/>
        <v>0</v>
      </c>
      <c r="L43" s="3">
        <f t="shared" si="22"/>
        <v>0</v>
      </c>
      <c r="M43" s="3">
        <f t="shared" si="22"/>
        <v>0</v>
      </c>
      <c r="N43" s="3">
        <f t="shared" si="22"/>
        <v>0</v>
      </c>
      <c r="O43" s="3">
        <f t="shared" si="22"/>
        <v>0</v>
      </c>
      <c r="P43" s="3">
        <f t="shared" si="22"/>
        <v>0</v>
      </c>
      <c r="Q43" s="3">
        <f t="shared" si="22"/>
        <v>0</v>
      </c>
      <c r="R43" s="3">
        <f t="shared" si="22"/>
        <v>0</v>
      </c>
      <c r="S43" s="3">
        <f t="shared" si="22"/>
        <v>0</v>
      </c>
      <c r="T43" s="3">
        <f t="shared" si="22"/>
        <v>0</v>
      </c>
      <c r="U43" s="3">
        <f t="shared" si="22"/>
        <v>0</v>
      </c>
      <c r="V43" s="3">
        <f t="shared" si="22"/>
        <v>0</v>
      </c>
      <c r="W43" s="3">
        <f t="shared" si="22"/>
        <v>0</v>
      </c>
      <c r="X43" s="3">
        <f t="shared" si="22"/>
        <v>0</v>
      </c>
      <c r="Y43" s="3">
        <f t="shared" si="22"/>
        <v>0</v>
      </c>
      <c r="Z43" s="3">
        <f t="shared" si="22"/>
        <v>0</v>
      </c>
      <c r="AA43" s="3">
        <f t="shared" si="22"/>
        <v>0</v>
      </c>
    </row>
    <row r="44" spans="1:27" x14ac:dyDescent="0.35">
      <c r="A44" s="684"/>
      <c r="B44" s="11" t="str">
        <f t="shared" si="19"/>
        <v>Cooling</v>
      </c>
      <c r="C44" s="3">
        <v>0</v>
      </c>
      <c r="D44" s="3">
        <v>0</v>
      </c>
      <c r="E44" s="3">
        <v>0</v>
      </c>
      <c r="F44" s="3">
        <v>0</v>
      </c>
      <c r="G44" s="3">
        <f t="shared" ref="G44:AA44" si="23">F44</f>
        <v>0</v>
      </c>
      <c r="H44" s="3">
        <f t="shared" si="23"/>
        <v>0</v>
      </c>
      <c r="I44" s="3">
        <f t="shared" si="23"/>
        <v>0</v>
      </c>
      <c r="J44" s="3">
        <f t="shared" si="23"/>
        <v>0</v>
      </c>
      <c r="K44" s="3">
        <f t="shared" si="23"/>
        <v>0</v>
      </c>
      <c r="L44" s="3">
        <f t="shared" si="23"/>
        <v>0</v>
      </c>
      <c r="M44" s="3">
        <f t="shared" si="23"/>
        <v>0</v>
      </c>
      <c r="N44" s="3">
        <f t="shared" si="23"/>
        <v>0</v>
      </c>
      <c r="O44" s="3">
        <f t="shared" si="23"/>
        <v>0</v>
      </c>
      <c r="P44" s="3">
        <f t="shared" si="23"/>
        <v>0</v>
      </c>
      <c r="Q44" s="3">
        <f t="shared" si="23"/>
        <v>0</v>
      </c>
      <c r="R44" s="3">
        <f t="shared" si="23"/>
        <v>0</v>
      </c>
      <c r="S44" s="3">
        <f t="shared" si="23"/>
        <v>0</v>
      </c>
      <c r="T44" s="3">
        <f t="shared" si="23"/>
        <v>0</v>
      </c>
      <c r="U44" s="3">
        <f t="shared" si="23"/>
        <v>0</v>
      </c>
      <c r="V44" s="3">
        <f t="shared" si="23"/>
        <v>0</v>
      </c>
      <c r="W44" s="3">
        <f t="shared" si="23"/>
        <v>0</v>
      </c>
      <c r="X44" s="3">
        <f t="shared" si="23"/>
        <v>0</v>
      </c>
      <c r="Y44" s="3">
        <f t="shared" si="23"/>
        <v>0</v>
      </c>
      <c r="Z44" s="3">
        <f t="shared" si="23"/>
        <v>0</v>
      </c>
      <c r="AA44" s="3">
        <f t="shared" si="23"/>
        <v>0</v>
      </c>
    </row>
    <row r="45" spans="1:27" x14ac:dyDescent="0.35">
      <c r="A45" s="684"/>
      <c r="B45" s="12" t="str">
        <f t="shared" si="19"/>
        <v>Ext Lighting</v>
      </c>
      <c r="C45" s="3">
        <v>0</v>
      </c>
      <c r="D45" s="3">
        <v>0</v>
      </c>
      <c r="E45" s="3">
        <v>0</v>
      </c>
      <c r="F45" s="3">
        <v>0</v>
      </c>
      <c r="G45" s="3">
        <f t="shared" ref="G45:AA45" si="24">F45</f>
        <v>0</v>
      </c>
      <c r="H45" s="3">
        <f t="shared" si="24"/>
        <v>0</v>
      </c>
      <c r="I45" s="3">
        <f t="shared" si="24"/>
        <v>0</v>
      </c>
      <c r="J45" s="3">
        <f t="shared" si="24"/>
        <v>0</v>
      </c>
      <c r="K45" s="3">
        <f t="shared" si="24"/>
        <v>0</v>
      </c>
      <c r="L45" s="3">
        <f t="shared" si="24"/>
        <v>0</v>
      </c>
      <c r="M45" s="3">
        <f t="shared" si="24"/>
        <v>0</v>
      </c>
      <c r="N45" s="3">
        <f t="shared" si="24"/>
        <v>0</v>
      </c>
      <c r="O45" s="3">
        <f t="shared" si="24"/>
        <v>0</v>
      </c>
      <c r="P45" s="3">
        <f t="shared" si="24"/>
        <v>0</v>
      </c>
      <c r="Q45" s="3">
        <f t="shared" si="24"/>
        <v>0</v>
      </c>
      <c r="R45" s="3">
        <f t="shared" si="24"/>
        <v>0</v>
      </c>
      <c r="S45" s="3">
        <f t="shared" si="24"/>
        <v>0</v>
      </c>
      <c r="T45" s="3">
        <f t="shared" si="24"/>
        <v>0</v>
      </c>
      <c r="U45" s="3">
        <f t="shared" si="24"/>
        <v>0</v>
      </c>
      <c r="V45" s="3">
        <f t="shared" si="24"/>
        <v>0</v>
      </c>
      <c r="W45" s="3">
        <f t="shared" si="24"/>
        <v>0</v>
      </c>
      <c r="X45" s="3">
        <f t="shared" si="24"/>
        <v>0</v>
      </c>
      <c r="Y45" s="3">
        <f t="shared" si="24"/>
        <v>0</v>
      </c>
      <c r="Z45" s="3">
        <f t="shared" si="24"/>
        <v>0</v>
      </c>
      <c r="AA45" s="3">
        <f t="shared" si="24"/>
        <v>0</v>
      </c>
    </row>
    <row r="46" spans="1:27" x14ac:dyDescent="0.35">
      <c r="A46" s="684"/>
      <c r="B46" s="11" t="str">
        <f t="shared" si="19"/>
        <v>Heating</v>
      </c>
      <c r="C46" s="3">
        <v>0</v>
      </c>
      <c r="D46" s="3">
        <v>0</v>
      </c>
      <c r="E46" s="3">
        <v>0</v>
      </c>
      <c r="F46" s="3">
        <v>0</v>
      </c>
      <c r="G46" s="3">
        <f t="shared" ref="G46:AA46" si="25">F46</f>
        <v>0</v>
      </c>
      <c r="H46" s="3">
        <f t="shared" si="25"/>
        <v>0</v>
      </c>
      <c r="I46" s="3">
        <f t="shared" si="25"/>
        <v>0</v>
      </c>
      <c r="J46" s="3">
        <f t="shared" si="25"/>
        <v>0</v>
      </c>
      <c r="K46" s="3">
        <f t="shared" si="25"/>
        <v>0</v>
      </c>
      <c r="L46" s="3">
        <f t="shared" si="25"/>
        <v>0</v>
      </c>
      <c r="M46" s="3">
        <f t="shared" si="25"/>
        <v>0</v>
      </c>
      <c r="N46" s="3">
        <f t="shared" si="25"/>
        <v>0</v>
      </c>
      <c r="O46" s="3">
        <f t="shared" si="25"/>
        <v>0</v>
      </c>
      <c r="P46" s="3">
        <f t="shared" si="25"/>
        <v>0</v>
      </c>
      <c r="Q46" s="3">
        <f t="shared" si="25"/>
        <v>0</v>
      </c>
      <c r="R46" s="3">
        <f t="shared" si="25"/>
        <v>0</v>
      </c>
      <c r="S46" s="3">
        <f t="shared" si="25"/>
        <v>0</v>
      </c>
      <c r="T46" s="3">
        <f t="shared" si="25"/>
        <v>0</v>
      </c>
      <c r="U46" s="3">
        <f t="shared" si="25"/>
        <v>0</v>
      </c>
      <c r="V46" s="3">
        <f t="shared" si="25"/>
        <v>0</v>
      </c>
      <c r="W46" s="3">
        <f t="shared" si="25"/>
        <v>0</v>
      </c>
      <c r="X46" s="3">
        <f t="shared" si="25"/>
        <v>0</v>
      </c>
      <c r="Y46" s="3">
        <f t="shared" si="25"/>
        <v>0</v>
      </c>
      <c r="Z46" s="3">
        <f t="shared" si="25"/>
        <v>0</v>
      </c>
      <c r="AA46" s="3">
        <f t="shared" si="25"/>
        <v>0</v>
      </c>
    </row>
    <row r="47" spans="1:27" x14ac:dyDescent="0.35">
      <c r="A47" s="684"/>
      <c r="B47" s="11" t="str">
        <f t="shared" si="19"/>
        <v>HVAC</v>
      </c>
      <c r="C47" s="3">
        <v>0</v>
      </c>
      <c r="D47" s="3">
        <v>0</v>
      </c>
      <c r="E47" s="3">
        <v>0</v>
      </c>
      <c r="F47" s="3">
        <v>0</v>
      </c>
      <c r="G47" s="3">
        <f t="shared" ref="G47:AA47" si="26">F47</f>
        <v>0</v>
      </c>
      <c r="H47" s="3">
        <f t="shared" si="26"/>
        <v>0</v>
      </c>
      <c r="I47" s="3">
        <f t="shared" si="26"/>
        <v>0</v>
      </c>
      <c r="J47" s="3">
        <f t="shared" si="26"/>
        <v>0</v>
      </c>
      <c r="K47" s="3">
        <f t="shared" si="26"/>
        <v>0</v>
      </c>
      <c r="L47" s="3">
        <f t="shared" si="26"/>
        <v>0</v>
      </c>
      <c r="M47" s="3">
        <f t="shared" si="26"/>
        <v>0</v>
      </c>
      <c r="N47" s="3">
        <f t="shared" si="26"/>
        <v>0</v>
      </c>
      <c r="O47" s="3">
        <f t="shared" si="26"/>
        <v>0</v>
      </c>
      <c r="P47" s="3">
        <f t="shared" si="26"/>
        <v>0</v>
      </c>
      <c r="Q47" s="3">
        <f t="shared" si="26"/>
        <v>0</v>
      </c>
      <c r="R47" s="3">
        <f t="shared" si="26"/>
        <v>0</v>
      </c>
      <c r="S47" s="3">
        <f t="shared" si="26"/>
        <v>0</v>
      </c>
      <c r="T47" s="3">
        <f t="shared" si="26"/>
        <v>0</v>
      </c>
      <c r="U47" s="3">
        <f t="shared" si="26"/>
        <v>0</v>
      </c>
      <c r="V47" s="3">
        <f t="shared" si="26"/>
        <v>0</v>
      </c>
      <c r="W47" s="3">
        <f t="shared" si="26"/>
        <v>0</v>
      </c>
      <c r="X47" s="3">
        <f t="shared" si="26"/>
        <v>0</v>
      </c>
      <c r="Y47" s="3">
        <f t="shared" si="26"/>
        <v>0</v>
      </c>
      <c r="Z47" s="3">
        <f t="shared" si="26"/>
        <v>0</v>
      </c>
      <c r="AA47" s="3">
        <f t="shared" si="26"/>
        <v>0</v>
      </c>
    </row>
    <row r="48" spans="1:27" x14ac:dyDescent="0.35">
      <c r="A48" s="684"/>
      <c r="B48" s="11" t="str">
        <f t="shared" si="19"/>
        <v>Lighting</v>
      </c>
      <c r="C48" s="3">
        <v>0</v>
      </c>
      <c r="D48" s="3">
        <v>0</v>
      </c>
      <c r="E48" s="3">
        <v>0</v>
      </c>
      <c r="F48" s="3">
        <v>0</v>
      </c>
      <c r="G48" s="3">
        <f t="shared" ref="G48:AA48" si="27">F48</f>
        <v>0</v>
      </c>
      <c r="H48" s="3">
        <f t="shared" si="27"/>
        <v>0</v>
      </c>
      <c r="I48" s="3">
        <f t="shared" si="27"/>
        <v>0</v>
      </c>
      <c r="J48" s="3">
        <f t="shared" si="27"/>
        <v>0</v>
      </c>
      <c r="K48" s="3">
        <f t="shared" si="27"/>
        <v>0</v>
      </c>
      <c r="L48" s="3">
        <f t="shared" si="27"/>
        <v>0</v>
      </c>
      <c r="M48" s="3">
        <f t="shared" si="27"/>
        <v>0</v>
      </c>
      <c r="N48" s="3">
        <f t="shared" si="27"/>
        <v>0</v>
      </c>
      <c r="O48" s="3">
        <f t="shared" si="27"/>
        <v>0</v>
      </c>
      <c r="P48" s="3">
        <f t="shared" si="27"/>
        <v>0</v>
      </c>
      <c r="Q48" s="3">
        <f t="shared" si="27"/>
        <v>0</v>
      </c>
      <c r="R48" s="3">
        <f t="shared" si="27"/>
        <v>0</v>
      </c>
      <c r="S48" s="3">
        <f t="shared" si="27"/>
        <v>0</v>
      </c>
      <c r="T48" s="3">
        <f t="shared" si="27"/>
        <v>0</v>
      </c>
      <c r="U48" s="3">
        <f t="shared" si="27"/>
        <v>0</v>
      </c>
      <c r="V48" s="3">
        <f t="shared" si="27"/>
        <v>0</v>
      </c>
      <c r="W48" s="3">
        <f t="shared" si="27"/>
        <v>0</v>
      </c>
      <c r="X48" s="3">
        <f t="shared" si="27"/>
        <v>0</v>
      </c>
      <c r="Y48" s="3">
        <f t="shared" si="27"/>
        <v>0</v>
      </c>
      <c r="Z48" s="3">
        <f t="shared" si="27"/>
        <v>0</v>
      </c>
      <c r="AA48" s="3">
        <f t="shared" si="27"/>
        <v>0</v>
      </c>
    </row>
    <row r="49" spans="1:27" x14ac:dyDescent="0.35">
      <c r="A49" s="684"/>
      <c r="B49" s="11" t="str">
        <f t="shared" si="19"/>
        <v>Miscellaneous</v>
      </c>
      <c r="C49" s="3">
        <v>0</v>
      </c>
      <c r="D49" s="3">
        <v>0</v>
      </c>
      <c r="E49" s="3">
        <v>0</v>
      </c>
      <c r="F49" s="3">
        <v>0</v>
      </c>
      <c r="G49" s="3">
        <f t="shared" ref="G49:AA49" si="28">F49</f>
        <v>0</v>
      </c>
      <c r="H49" s="3">
        <f t="shared" si="28"/>
        <v>0</v>
      </c>
      <c r="I49" s="3">
        <f t="shared" si="28"/>
        <v>0</v>
      </c>
      <c r="J49" s="3">
        <f t="shared" si="28"/>
        <v>0</v>
      </c>
      <c r="K49" s="3">
        <f t="shared" si="28"/>
        <v>0</v>
      </c>
      <c r="L49" s="3">
        <f t="shared" si="28"/>
        <v>0</v>
      </c>
      <c r="M49" s="3">
        <f t="shared" si="28"/>
        <v>0</v>
      </c>
      <c r="N49" s="3">
        <f t="shared" si="28"/>
        <v>0</v>
      </c>
      <c r="O49" s="3">
        <f t="shared" si="28"/>
        <v>0</v>
      </c>
      <c r="P49" s="3">
        <f t="shared" si="28"/>
        <v>0</v>
      </c>
      <c r="Q49" s="3">
        <f t="shared" si="28"/>
        <v>0</v>
      </c>
      <c r="R49" s="3">
        <f t="shared" si="28"/>
        <v>0</v>
      </c>
      <c r="S49" s="3">
        <f t="shared" si="28"/>
        <v>0</v>
      </c>
      <c r="T49" s="3">
        <f t="shared" si="28"/>
        <v>0</v>
      </c>
      <c r="U49" s="3">
        <f t="shared" si="28"/>
        <v>0</v>
      </c>
      <c r="V49" s="3">
        <f t="shared" si="28"/>
        <v>0</v>
      </c>
      <c r="W49" s="3">
        <f t="shared" si="28"/>
        <v>0</v>
      </c>
      <c r="X49" s="3">
        <f t="shared" si="28"/>
        <v>0</v>
      </c>
      <c r="Y49" s="3">
        <f t="shared" si="28"/>
        <v>0</v>
      </c>
      <c r="Z49" s="3">
        <f t="shared" si="28"/>
        <v>0</v>
      </c>
      <c r="AA49" s="3">
        <f t="shared" si="28"/>
        <v>0</v>
      </c>
    </row>
    <row r="50" spans="1:27" ht="15" customHeight="1" x14ac:dyDescent="0.35">
      <c r="A50" s="684"/>
      <c r="B50" s="11" t="str">
        <f t="shared" si="19"/>
        <v>Motors</v>
      </c>
      <c r="C50" s="3">
        <v>0</v>
      </c>
      <c r="D50" s="3">
        <v>0</v>
      </c>
      <c r="E50" s="3">
        <v>0</v>
      </c>
      <c r="F50" s="3">
        <v>0</v>
      </c>
      <c r="G50" s="3">
        <f t="shared" ref="G50:AA50" si="29">F50</f>
        <v>0</v>
      </c>
      <c r="H50" s="3">
        <f t="shared" si="29"/>
        <v>0</v>
      </c>
      <c r="I50" s="3">
        <f t="shared" si="29"/>
        <v>0</v>
      </c>
      <c r="J50" s="3">
        <f t="shared" si="29"/>
        <v>0</v>
      </c>
      <c r="K50" s="3">
        <f t="shared" si="29"/>
        <v>0</v>
      </c>
      <c r="L50" s="3">
        <f t="shared" si="29"/>
        <v>0</v>
      </c>
      <c r="M50" s="3">
        <f t="shared" si="29"/>
        <v>0</v>
      </c>
      <c r="N50" s="3">
        <f t="shared" si="29"/>
        <v>0</v>
      </c>
      <c r="O50" s="3">
        <f t="shared" si="29"/>
        <v>0</v>
      </c>
      <c r="P50" s="3">
        <f t="shared" si="29"/>
        <v>0</v>
      </c>
      <c r="Q50" s="3">
        <f t="shared" si="29"/>
        <v>0</v>
      </c>
      <c r="R50" s="3">
        <f t="shared" si="29"/>
        <v>0</v>
      </c>
      <c r="S50" s="3">
        <f t="shared" si="29"/>
        <v>0</v>
      </c>
      <c r="T50" s="3">
        <f t="shared" si="29"/>
        <v>0</v>
      </c>
      <c r="U50" s="3">
        <f t="shared" si="29"/>
        <v>0</v>
      </c>
      <c r="V50" s="3">
        <f t="shared" si="29"/>
        <v>0</v>
      </c>
      <c r="W50" s="3">
        <f t="shared" si="29"/>
        <v>0</v>
      </c>
      <c r="X50" s="3">
        <f t="shared" si="29"/>
        <v>0</v>
      </c>
      <c r="Y50" s="3">
        <f t="shared" si="29"/>
        <v>0</v>
      </c>
      <c r="Z50" s="3">
        <f t="shared" si="29"/>
        <v>0</v>
      </c>
      <c r="AA50" s="3">
        <f t="shared" si="29"/>
        <v>0</v>
      </c>
    </row>
    <row r="51" spans="1:27" x14ac:dyDescent="0.35">
      <c r="A51" s="684"/>
      <c r="B51" s="11" t="str">
        <f t="shared" si="19"/>
        <v>Process</v>
      </c>
      <c r="C51" s="3">
        <v>0</v>
      </c>
      <c r="D51" s="3">
        <v>0</v>
      </c>
      <c r="E51" s="3">
        <v>0</v>
      </c>
      <c r="F51" s="3">
        <v>0</v>
      </c>
      <c r="G51" s="3">
        <f t="shared" ref="G51:AA51" si="30">F51</f>
        <v>0</v>
      </c>
      <c r="H51" s="3">
        <f t="shared" si="30"/>
        <v>0</v>
      </c>
      <c r="I51" s="3">
        <f t="shared" si="30"/>
        <v>0</v>
      </c>
      <c r="J51" s="3">
        <f t="shared" si="30"/>
        <v>0</v>
      </c>
      <c r="K51" s="3">
        <f t="shared" si="30"/>
        <v>0</v>
      </c>
      <c r="L51" s="3">
        <f t="shared" si="30"/>
        <v>0</v>
      </c>
      <c r="M51" s="3">
        <f t="shared" si="30"/>
        <v>0</v>
      </c>
      <c r="N51" s="3">
        <f t="shared" si="30"/>
        <v>0</v>
      </c>
      <c r="O51" s="3">
        <f t="shared" si="30"/>
        <v>0</v>
      </c>
      <c r="P51" s="3">
        <f t="shared" si="30"/>
        <v>0</v>
      </c>
      <c r="Q51" s="3">
        <f t="shared" si="30"/>
        <v>0</v>
      </c>
      <c r="R51" s="3">
        <f t="shared" si="30"/>
        <v>0</v>
      </c>
      <c r="S51" s="3">
        <f t="shared" si="30"/>
        <v>0</v>
      </c>
      <c r="T51" s="3">
        <f t="shared" si="30"/>
        <v>0</v>
      </c>
      <c r="U51" s="3">
        <f t="shared" si="30"/>
        <v>0</v>
      </c>
      <c r="V51" s="3">
        <f t="shared" si="30"/>
        <v>0</v>
      </c>
      <c r="W51" s="3">
        <f t="shared" si="30"/>
        <v>0</v>
      </c>
      <c r="X51" s="3">
        <f t="shared" si="30"/>
        <v>0</v>
      </c>
      <c r="Y51" s="3">
        <f t="shared" si="30"/>
        <v>0</v>
      </c>
      <c r="Z51" s="3">
        <f t="shared" si="30"/>
        <v>0</v>
      </c>
      <c r="AA51" s="3">
        <f t="shared" si="30"/>
        <v>0</v>
      </c>
    </row>
    <row r="52" spans="1:27" x14ac:dyDescent="0.35">
      <c r="A52" s="684"/>
      <c r="B52" s="11" t="str">
        <f t="shared" si="19"/>
        <v>Refrigeration</v>
      </c>
      <c r="C52" s="3">
        <v>0</v>
      </c>
      <c r="D52" s="3">
        <v>0</v>
      </c>
      <c r="E52" s="3">
        <v>0</v>
      </c>
      <c r="F52" s="3">
        <v>0</v>
      </c>
      <c r="G52" s="3">
        <f t="shared" ref="G52:AA52" si="31">F52</f>
        <v>0</v>
      </c>
      <c r="H52" s="3">
        <f t="shared" si="31"/>
        <v>0</v>
      </c>
      <c r="I52" s="3">
        <f t="shared" si="31"/>
        <v>0</v>
      </c>
      <c r="J52" s="3">
        <f t="shared" si="31"/>
        <v>0</v>
      </c>
      <c r="K52" s="3">
        <f t="shared" si="31"/>
        <v>0</v>
      </c>
      <c r="L52" s="3">
        <f t="shared" si="31"/>
        <v>0</v>
      </c>
      <c r="M52" s="3">
        <f t="shared" si="31"/>
        <v>0</v>
      </c>
      <c r="N52" s="3">
        <f t="shared" si="31"/>
        <v>0</v>
      </c>
      <c r="O52" s="3">
        <f t="shared" si="31"/>
        <v>0</v>
      </c>
      <c r="P52" s="3">
        <f t="shared" si="31"/>
        <v>0</v>
      </c>
      <c r="Q52" s="3">
        <f t="shared" si="31"/>
        <v>0</v>
      </c>
      <c r="R52" s="3">
        <f t="shared" si="31"/>
        <v>0</v>
      </c>
      <c r="S52" s="3">
        <f t="shared" si="31"/>
        <v>0</v>
      </c>
      <c r="T52" s="3">
        <f t="shared" si="31"/>
        <v>0</v>
      </c>
      <c r="U52" s="3">
        <f t="shared" si="31"/>
        <v>0</v>
      </c>
      <c r="V52" s="3">
        <f t="shared" si="31"/>
        <v>0</v>
      </c>
      <c r="W52" s="3">
        <f t="shared" si="31"/>
        <v>0</v>
      </c>
      <c r="X52" s="3">
        <f t="shared" si="31"/>
        <v>0</v>
      </c>
      <c r="Y52" s="3">
        <f t="shared" si="31"/>
        <v>0</v>
      </c>
      <c r="Z52" s="3">
        <f t="shared" si="31"/>
        <v>0</v>
      </c>
      <c r="AA52" s="3">
        <f t="shared" si="31"/>
        <v>0</v>
      </c>
    </row>
    <row r="53" spans="1:27" x14ac:dyDescent="0.35">
      <c r="A53" s="684"/>
      <c r="B53" s="11" t="str">
        <f t="shared" si="19"/>
        <v>Water Heating</v>
      </c>
      <c r="C53" s="3">
        <v>0</v>
      </c>
      <c r="D53" s="3">
        <v>0</v>
      </c>
      <c r="E53" s="3">
        <v>0</v>
      </c>
      <c r="F53" s="3">
        <v>0</v>
      </c>
      <c r="G53" s="3">
        <f t="shared" ref="G53:AA53" si="32">F53</f>
        <v>0</v>
      </c>
      <c r="H53" s="3">
        <f t="shared" si="32"/>
        <v>0</v>
      </c>
      <c r="I53" s="3">
        <f t="shared" si="32"/>
        <v>0</v>
      </c>
      <c r="J53" s="3">
        <f t="shared" si="32"/>
        <v>0</v>
      </c>
      <c r="K53" s="3">
        <f t="shared" si="32"/>
        <v>0</v>
      </c>
      <c r="L53" s="3">
        <f t="shared" si="32"/>
        <v>0</v>
      </c>
      <c r="M53" s="3">
        <f t="shared" si="32"/>
        <v>0</v>
      </c>
      <c r="N53" s="3">
        <f t="shared" si="32"/>
        <v>0</v>
      </c>
      <c r="O53" s="3">
        <f t="shared" si="32"/>
        <v>0</v>
      </c>
      <c r="P53" s="3">
        <f t="shared" si="32"/>
        <v>0</v>
      </c>
      <c r="Q53" s="3">
        <f t="shared" si="32"/>
        <v>0</v>
      </c>
      <c r="R53" s="3">
        <f t="shared" si="32"/>
        <v>0</v>
      </c>
      <c r="S53" s="3">
        <f t="shared" si="32"/>
        <v>0</v>
      </c>
      <c r="T53" s="3">
        <f t="shared" si="32"/>
        <v>0</v>
      </c>
      <c r="U53" s="3">
        <f t="shared" si="32"/>
        <v>0</v>
      </c>
      <c r="V53" s="3">
        <f t="shared" si="32"/>
        <v>0</v>
      </c>
      <c r="W53" s="3">
        <f t="shared" si="32"/>
        <v>0</v>
      </c>
      <c r="X53" s="3">
        <f t="shared" si="32"/>
        <v>0</v>
      </c>
      <c r="Y53" s="3">
        <f t="shared" si="32"/>
        <v>0</v>
      </c>
      <c r="Z53" s="3">
        <f t="shared" si="32"/>
        <v>0</v>
      </c>
      <c r="AA53" s="3">
        <f t="shared" si="32"/>
        <v>0</v>
      </c>
    </row>
    <row r="54" spans="1:27" ht="15" customHeight="1" x14ac:dyDescent="0.35">
      <c r="A54" s="684"/>
      <c r="B54" s="11" t="str">
        <f t="shared" si="19"/>
        <v xml:space="preserve"> </v>
      </c>
      <c r="C54" s="3"/>
      <c r="D54" s="3"/>
      <c r="E54" s="3"/>
      <c r="F54" s="3"/>
      <c r="G54" s="3"/>
      <c r="H54" s="3"/>
      <c r="I54" s="3"/>
      <c r="J54" s="3"/>
      <c r="K54" s="3"/>
      <c r="L54" s="3"/>
      <c r="M54" s="3"/>
      <c r="N54" s="3"/>
      <c r="O54" s="3"/>
      <c r="P54" s="3"/>
      <c r="Q54" s="3"/>
      <c r="R54" s="3"/>
      <c r="S54" s="3"/>
      <c r="T54" s="3"/>
      <c r="U54" s="3"/>
      <c r="V54" s="3"/>
      <c r="W54" s="3"/>
      <c r="X54" s="3"/>
      <c r="Y54" s="3"/>
      <c r="Z54" s="3"/>
      <c r="AA54" s="3"/>
    </row>
    <row r="55" spans="1:27" ht="15" customHeight="1" thickBot="1" x14ac:dyDescent="0.4">
      <c r="A55" s="685"/>
      <c r="B55" s="188" t="str">
        <f t="shared" si="19"/>
        <v>Monthly kWh</v>
      </c>
      <c r="C55" s="232">
        <f>SUM(C41:C54)</f>
        <v>0</v>
      </c>
      <c r="D55" s="232">
        <f t="shared" ref="D55:AA55" si="33">SUM(D41:D54)</f>
        <v>0</v>
      </c>
      <c r="E55" s="232">
        <f t="shared" si="33"/>
        <v>0</v>
      </c>
      <c r="F55" s="232">
        <f t="shared" si="33"/>
        <v>0</v>
      </c>
      <c r="G55" s="232">
        <f t="shared" si="33"/>
        <v>0</v>
      </c>
      <c r="H55" s="232">
        <f t="shared" si="33"/>
        <v>0</v>
      </c>
      <c r="I55" s="232">
        <f t="shared" si="33"/>
        <v>0</v>
      </c>
      <c r="J55" s="232">
        <f t="shared" si="33"/>
        <v>0</v>
      </c>
      <c r="K55" s="232">
        <f t="shared" si="33"/>
        <v>0</v>
      </c>
      <c r="L55" s="232">
        <f t="shared" si="33"/>
        <v>0</v>
      </c>
      <c r="M55" s="232">
        <f t="shared" si="33"/>
        <v>0</v>
      </c>
      <c r="N55" s="232">
        <f t="shared" si="33"/>
        <v>0</v>
      </c>
      <c r="O55" s="232">
        <f t="shared" si="33"/>
        <v>0</v>
      </c>
      <c r="P55" s="232">
        <f t="shared" si="33"/>
        <v>0</v>
      </c>
      <c r="Q55" s="232">
        <f t="shared" si="33"/>
        <v>0</v>
      </c>
      <c r="R55" s="232">
        <f t="shared" si="33"/>
        <v>0</v>
      </c>
      <c r="S55" s="232">
        <f t="shared" si="33"/>
        <v>0</v>
      </c>
      <c r="T55" s="232">
        <f t="shared" si="33"/>
        <v>0</v>
      </c>
      <c r="U55" s="232">
        <f t="shared" si="33"/>
        <v>0</v>
      </c>
      <c r="V55" s="232">
        <f t="shared" si="33"/>
        <v>0</v>
      </c>
      <c r="W55" s="232">
        <f t="shared" si="33"/>
        <v>0</v>
      </c>
      <c r="X55" s="232">
        <f t="shared" si="33"/>
        <v>0</v>
      </c>
      <c r="Y55" s="232">
        <f t="shared" si="33"/>
        <v>0</v>
      </c>
      <c r="Z55" s="232">
        <f t="shared" si="33"/>
        <v>0</v>
      </c>
      <c r="AA55" s="232">
        <f t="shared" si="33"/>
        <v>0</v>
      </c>
    </row>
    <row r="56" spans="1:27" x14ac:dyDescent="0.35">
      <c r="A56" s="39"/>
      <c r="B56" s="128"/>
      <c r="C56" s="9"/>
      <c r="D56" s="30"/>
      <c r="E56" s="9"/>
      <c r="F56" s="30"/>
      <c r="G56" s="30"/>
      <c r="H56" s="9"/>
      <c r="I56" s="30"/>
      <c r="J56" s="30"/>
      <c r="K56" s="9"/>
      <c r="L56" s="30"/>
      <c r="M56" s="30"/>
      <c r="N56" s="9"/>
      <c r="O56" s="30"/>
      <c r="P56" s="30"/>
      <c r="Q56" s="9"/>
      <c r="R56" s="30"/>
      <c r="S56" s="30"/>
      <c r="T56" s="9"/>
      <c r="U56" s="30"/>
      <c r="V56" s="30"/>
      <c r="W56" s="9"/>
      <c r="X56" s="30"/>
      <c r="Y56" s="30"/>
      <c r="Z56" s="9"/>
      <c r="AA56" s="30"/>
    </row>
    <row r="57" spans="1:27" ht="15" thickBot="1" x14ac:dyDescent="0.4">
      <c r="A57" s="202" t="s">
        <v>182</v>
      </c>
      <c r="B57" s="203"/>
      <c r="C57" s="203"/>
      <c r="D57" s="203"/>
      <c r="E57" s="203"/>
      <c r="F57" s="203"/>
      <c r="G57" s="203"/>
      <c r="H57" s="203"/>
      <c r="I57" s="203"/>
      <c r="J57" s="203"/>
      <c r="K57" s="22"/>
      <c r="L57" s="23"/>
      <c r="M57" s="23"/>
      <c r="N57" s="22"/>
      <c r="O57" s="23"/>
      <c r="P57" s="23"/>
      <c r="Q57" s="22"/>
      <c r="R57" s="23"/>
      <c r="S57" s="23"/>
      <c r="T57" s="22"/>
      <c r="U57" s="23"/>
      <c r="V57" s="23"/>
      <c r="W57" s="22"/>
      <c r="X57" s="23"/>
      <c r="Y57" s="23"/>
      <c r="Z57" s="22"/>
      <c r="AA57" s="23"/>
    </row>
    <row r="58" spans="1:27" ht="16" thickBot="1" x14ac:dyDescent="0.4">
      <c r="A58" s="686" t="s">
        <v>17</v>
      </c>
      <c r="B58" s="17" t="s">
        <v>10</v>
      </c>
      <c r="C58" s="145">
        <f>C$4</f>
        <v>44927</v>
      </c>
      <c r="D58" s="145">
        <f t="shared" ref="D58:AA58" si="34">D$4</f>
        <v>44958</v>
      </c>
      <c r="E58" s="145">
        <f t="shared" si="34"/>
        <v>44986</v>
      </c>
      <c r="F58" s="145">
        <f t="shared" si="34"/>
        <v>45017</v>
      </c>
      <c r="G58" s="145">
        <f t="shared" si="34"/>
        <v>45047</v>
      </c>
      <c r="H58" s="145">
        <f t="shared" si="34"/>
        <v>45078</v>
      </c>
      <c r="I58" s="145">
        <f t="shared" si="34"/>
        <v>45108</v>
      </c>
      <c r="J58" s="145">
        <f t="shared" si="34"/>
        <v>45139</v>
      </c>
      <c r="K58" s="145">
        <f t="shared" si="34"/>
        <v>45170</v>
      </c>
      <c r="L58" s="145">
        <f t="shared" si="34"/>
        <v>45200</v>
      </c>
      <c r="M58" s="145">
        <f t="shared" si="34"/>
        <v>45231</v>
      </c>
      <c r="N58" s="145">
        <f t="shared" si="34"/>
        <v>45261</v>
      </c>
      <c r="O58" s="145">
        <f t="shared" si="34"/>
        <v>45292</v>
      </c>
      <c r="P58" s="145">
        <f t="shared" si="34"/>
        <v>45323</v>
      </c>
      <c r="Q58" s="145">
        <f t="shared" si="34"/>
        <v>45352</v>
      </c>
      <c r="R58" s="145">
        <f t="shared" si="34"/>
        <v>45383</v>
      </c>
      <c r="S58" s="145">
        <f t="shared" si="34"/>
        <v>45413</v>
      </c>
      <c r="T58" s="145">
        <f t="shared" si="34"/>
        <v>45444</v>
      </c>
      <c r="U58" s="145">
        <f t="shared" si="34"/>
        <v>45474</v>
      </c>
      <c r="V58" s="145">
        <f t="shared" si="34"/>
        <v>45505</v>
      </c>
      <c r="W58" s="145">
        <f t="shared" si="34"/>
        <v>45536</v>
      </c>
      <c r="X58" s="145">
        <f t="shared" si="34"/>
        <v>45566</v>
      </c>
      <c r="Y58" s="145">
        <f t="shared" si="34"/>
        <v>45597</v>
      </c>
      <c r="Z58" s="145">
        <f t="shared" si="34"/>
        <v>45627</v>
      </c>
      <c r="AA58" s="145">
        <f t="shared" si="34"/>
        <v>45658</v>
      </c>
    </row>
    <row r="59" spans="1:27" ht="15" customHeight="1" x14ac:dyDescent="0.35">
      <c r="A59" s="687"/>
      <c r="B59" s="13" t="str">
        <f t="shared" ref="B59:B72" si="35">B41</f>
        <v>Air Comp</v>
      </c>
      <c r="C59" s="26">
        <f>((C5*0.5)-C41)*C78*C93*C$2</f>
        <v>0</v>
      </c>
      <c r="D59" s="26">
        <f>((D5*0.5)+C23-D41)*D78*D93*D$2</f>
        <v>84.144646139183422</v>
      </c>
      <c r="E59" s="26">
        <f t="shared" ref="E59:AA59" si="36">((E5*0.5)+D23-E41)*E78*E93*E$2</f>
        <v>677.52543412223997</v>
      </c>
      <c r="F59" s="26">
        <f t="shared" si="36"/>
        <v>1124.0566439854556</v>
      </c>
      <c r="G59" s="26">
        <f t="shared" si="36"/>
        <v>1855.2607143923158</v>
      </c>
      <c r="H59" s="26">
        <f t="shared" si="36"/>
        <v>4822.8411929815129</v>
      </c>
      <c r="I59" s="26">
        <f t="shared" si="36"/>
        <v>5494.9230193228814</v>
      </c>
      <c r="J59" s="26">
        <f t="shared" si="36"/>
        <v>6108.7939142062933</v>
      </c>
      <c r="K59" s="26">
        <f t="shared" si="36"/>
        <v>6770.6160395585966</v>
      </c>
      <c r="L59" s="26">
        <f t="shared" si="36"/>
        <v>3922.8739377943693</v>
      </c>
      <c r="M59" s="26">
        <f t="shared" si="36"/>
        <v>4307.1119316266295</v>
      </c>
      <c r="N59" s="26">
        <f t="shared" si="36"/>
        <v>5872.0025888214332</v>
      </c>
      <c r="O59" s="26">
        <f t="shared" si="36"/>
        <v>6884.6435179834652</v>
      </c>
      <c r="P59" s="26">
        <f t="shared" si="36"/>
        <v>6278.0264721117592</v>
      </c>
      <c r="Q59" s="26">
        <f t="shared" si="36"/>
        <v>7161.0493401456079</v>
      </c>
      <c r="R59" s="26">
        <f t="shared" si="36"/>
        <v>6654.4922305485143</v>
      </c>
      <c r="S59" s="26">
        <f t="shared" si="36"/>
        <v>7298.7806481872894</v>
      </c>
      <c r="T59" s="26">
        <f t="shared" si="36"/>
        <v>13750.992298735831</v>
      </c>
      <c r="U59" s="26">
        <f t="shared" si="36"/>
        <v>13553.414501085181</v>
      </c>
      <c r="V59" s="26">
        <f t="shared" si="36"/>
        <v>13637.755117965093</v>
      </c>
      <c r="W59" s="26">
        <f t="shared" si="36"/>
        <v>13055.294212172512</v>
      </c>
      <c r="X59" s="26">
        <f t="shared" si="36"/>
        <v>7174.4529337626636</v>
      </c>
      <c r="Y59" s="26">
        <f t="shared" si="36"/>
        <v>7100.0495798981256</v>
      </c>
      <c r="Z59" s="26">
        <f t="shared" si="36"/>
        <v>7047.1975007497458</v>
      </c>
      <c r="AA59" s="26">
        <f t="shared" si="36"/>
        <v>6884.6435179834652</v>
      </c>
    </row>
    <row r="60" spans="1:27" ht="15.5" x14ac:dyDescent="0.35">
      <c r="A60" s="687"/>
      <c r="B60" s="13" t="str">
        <f t="shared" si="35"/>
        <v>Building Shell</v>
      </c>
      <c r="C60" s="26">
        <f t="shared" ref="C60:C71" si="37">((C6*0.5)-C42)*C79*C94*C$2</f>
        <v>0</v>
      </c>
      <c r="D60" s="26">
        <f t="shared" ref="D60:AA60" si="38">((D6*0.5)+C24-D42)*D79*D94*D$2</f>
        <v>0</v>
      </c>
      <c r="E60" s="26">
        <f t="shared" si="38"/>
        <v>0</v>
      </c>
      <c r="F60" s="26">
        <f t="shared" si="38"/>
        <v>238.95810072999578</v>
      </c>
      <c r="G60" s="26">
        <f t="shared" si="38"/>
        <v>596.98507109502032</v>
      </c>
      <c r="H60" s="26">
        <f t="shared" si="38"/>
        <v>3577.664412340499</v>
      </c>
      <c r="I60" s="26">
        <f t="shared" si="38"/>
        <v>6227.829779636827</v>
      </c>
      <c r="J60" s="26">
        <f t="shared" si="38"/>
        <v>6797.8366667912906</v>
      </c>
      <c r="K60" s="26">
        <f t="shared" si="38"/>
        <v>3174.7323028803849</v>
      </c>
      <c r="L60" s="26">
        <f t="shared" si="38"/>
        <v>1076.9608393145597</v>
      </c>
      <c r="M60" s="26">
        <f t="shared" si="38"/>
        <v>1928.1428377672521</v>
      </c>
      <c r="N60" s="26">
        <f t="shared" si="38"/>
        <v>3124.9717085724301</v>
      </c>
      <c r="O60" s="26">
        <f t="shared" si="38"/>
        <v>3274.9619163950229</v>
      </c>
      <c r="P60" s="26">
        <f t="shared" si="38"/>
        <v>2799.5246760995733</v>
      </c>
      <c r="Q60" s="26">
        <f t="shared" si="38"/>
        <v>2298.7509649544936</v>
      </c>
      <c r="R60" s="26">
        <f t="shared" si="38"/>
        <v>1284.7757355783542</v>
      </c>
      <c r="S60" s="26">
        <f t="shared" si="38"/>
        <v>1494.0773962501196</v>
      </c>
      <c r="T60" s="26">
        <f t="shared" si="38"/>
        <v>7586.9840812972234</v>
      </c>
      <c r="U60" s="26">
        <f t="shared" si="38"/>
        <v>9520.0073073798048</v>
      </c>
      <c r="V60" s="26">
        <f t="shared" si="38"/>
        <v>9119.0830906647534</v>
      </c>
      <c r="W60" s="26">
        <f t="shared" si="38"/>
        <v>3972.0488588828025</v>
      </c>
      <c r="X60" s="26">
        <f t="shared" si="38"/>
        <v>1223.591518188088</v>
      </c>
      <c r="Y60" s="26">
        <f t="shared" si="38"/>
        <v>2040.4667763814853</v>
      </c>
      <c r="Z60" s="26">
        <f t="shared" si="38"/>
        <v>3195.5227488867768</v>
      </c>
      <c r="AA60" s="26">
        <f t="shared" si="38"/>
        <v>3274.9619163950229</v>
      </c>
    </row>
    <row r="61" spans="1:27" ht="15.5" x14ac:dyDescent="0.35">
      <c r="A61" s="687"/>
      <c r="B61" s="13" t="str">
        <f t="shared" si="35"/>
        <v>Cooking</v>
      </c>
      <c r="C61" s="26">
        <f t="shared" si="37"/>
        <v>0</v>
      </c>
      <c r="D61" s="26">
        <f t="shared" ref="D61:AA61" si="39">((D7*0.5)+C25-D43)*D80*D95*D$2</f>
        <v>0</v>
      </c>
      <c r="E61" s="26">
        <f t="shared" si="39"/>
        <v>0</v>
      </c>
      <c r="F61" s="26">
        <f t="shared" si="39"/>
        <v>0</v>
      </c>
      <c r="G61" s="26">
        <f t="shared" si="39"/>
        <v>0</v>
      </c>
      <c r="H61" s="26">
        <f t="shared" si="39"/>
        <v>0</v>
      </c>
      <c r="I61" s="26">
        <f t="shared" si="39"/>
        <v>0</v>
      </c>
      <c r="J61" s="26">
        <f t="shared" si="39"/>
        <v>0</v>
      </c>
      <c r="K61" s="26">
        <f t="shared" si="39"/>
        <v>0</v>
      </c>
      <c r="L61" s="26">
        <f t="shared" si="39"/>
        <v>96.567466839624004</v>
      </c>
      <c r="M61" s="26">
        <f t="shared" si="39"/>
        <v>192.11452201061613</v>
      </c>
      <c r="N61" s="26">
        <f t="shared" si="39"/>
        <v>204.60214910628704</v>
      </c>
      <c r="O61" s="26">
        <f t="shared" si="39"/>
        <v>210.48669922150921</v>
      </c>
      <c r="P61" s="26">
        <f t="shared" si="39"/>
        <v>190.643938119197</v>
      </c>
      <c r="Q61" s="26">
        <f t="shared" si="39"/>
        <v>203.85723131500353</v>
      </c>
      <c r="R61" s="26">
        <f t="shared" si="39"/>
        <v>189.52782582748671</v>
      </c>
      <c r="S61" s="26">
        <f t="shared" si="39"/>
        <v>227.05602573527315</v>
      </c>
      <c r="T61" s="26">
        <f t="shared" si="39"/>
        <v>440.53412511132882</v>
      </c>
      <c r="U61" s="26">
        <f t="shared" si="39"/>
        <v>434.96460961969007</v>
      </c>
      <c r="V61" s="26">
        <f t="shared" si="39"/>
        <v>439.37253234483012</v>
      </c>
      <c r="W61" s="26">
        <f t="shared" si="39"/>
        <v>412.03759516039929</v>
      </c>
      <c r="X61" s="26">
        <f t="shared" si="39"/>
        <v>222.97151864877563</v>
      </c>
      <c r="Y61" s="26">
        <f t="shared" si="39"/>
        <v>218.89295211272017</v>
      </c>
      <c r="Z61" s="26">
        <f t="shared" si="39"/>
        <v>216.60854794720566</v>
      </c>
      <c r="AA61" s="26">
        <f t="shared" si="39"/>
        <v>210.48669922150921</v>
      </c>
    </row>
    <row r="62" spans="1:27" ht="15.5" x14ac:dyDescent="0.35">
      <c r="A62" s="687"/>
      <c r="B62" s="13" t="str">
        <f t="shared" si="35"/>
        <v>Cooling</v>
      </c>
      <c r="C62" s="26">
        <f t="shared" si="37"/>
        <v>0</v>
      </c>
      <c r="D62" s="26">
        <f t="shared" ref="D62:AA62" si="40">((D8*0.5)+C26-D44)*D81*D96*D$2</f>
        <v>0</v>
      </c>
      <c r="E62" s="26">
        <f t="shared" si="40"/>
        <v>25.128324425912403</v>
      </c>
      <c r="F62" s="26">
        <f t="shared" si="40"/>
        <v>459.03348308828828</v>
      </c>
      <c r="G62" s="26">
        <f t="shared" si="40"/>
        <v>3066.0680892287651</v>
      </c>
      <c r="H62" s="26">
        <f t="shared" si="40"/>
        <v>25788.321644521675</v>
      </c>
      <c r="I62" s="26">
        <f t="shared" si="40"/>
        <v>43586.350540547377</v>
      </c>
      <c r="J62" s="26">
        <f t="shared" si="40"/>
        <v>51754.351120627784</v>
      </c>
      <c r="K62" s="26">
        <f t="shared" si="40"/>
        <v>25857.182356504884</v>
      </c>
      <c r="L62" s="26">
        <f t="shared" si="40"/>
        <v>2964.5336490682766</v>
      </c>
      <c r="M62" s="26">
        <f t="shared" si="40"/>
        <v>1144.4038111241621</v>
      </c>
      <c r="N62" s="26">
        <f t="shared" si="40"/>
        <v>13.811424980541073</v>
      </c>
      <c r="O62" s="26">
        <f t="shared" si="40"/>
        <v>1.5225126765132937</v>
      </c>
      <c r="P62" s="26">
        <f t="shared" si="40"/>
        <v>62.611648512574043</v>
      </c>
      <c r="Q62" s="26">
        <f t="shared" si="40"/>
        <v>1922.9996284803569</v>
      </c>
      <c r="R62" s="26">
        <f t="shared" si="40"/>
        <v>6820.5443869162727</v>
      </c>
      <c r="S62" s="26">
        <f t="shared" si="40"/>
        <v>21572.709110412387</v>
      </c>
      <c r="T62" s="26">
        <f t="shared" si="40"/>
        <v>134762.6924738824</v>
      </c>
      <c r="U62" s="26">
        <f t="shared" si="40"/>
        <v>169978.47985570601</v>
      </c>
      <c r="V62" s="26">
        <f t="shared" si="40"/>
        <v>162604.47586499777</v>
      </c>
      <c r="W62" s="26">
        <f t="shared" si="40"/>
        <v>68333.579338255164</v>
      </c>
      <c r="X62" s="26">
        <f t="shared" si="40"/>
        <v>6337.2360758171526</v>
      </c>
      <c r="Y62" s="26">
        <f t="shared" si="40"/>
        <v>1937.5973708686704</v>
      </c>
      <c r="Z62" s="26">
        <f t="shared" si="40"/>
        <v>16.762464168945655</v>
      </c>
      <c r="AA62" s="26">
        <f t="shared" si="40"/>
        <v>1.5225126765132937</v>
      </c>
    </row>
    <row r="63" spans="1:27" ht="15.5" x14ac:dyDescent="0.35">
      <c r="A63" s="687"/>
      <c r="B63" s="13" t="str">
        <f t="shared" si="35"/>
        <v>Ext Lighting</v>
      </c>
      <c r="C63" s="26">
        <f t="shared" si="37"/>
        <v>0</v>
      </c>
      <c r="D63" s="26">
        <f t="shared" ref="D63:AA63" si="41">((D9*0.5)+C27-D45)*D82*D97*D$2</f>
        <v>0</v>
      </c>
      <c r="E63" s="26">
        <f t="shared" si="41"/>
        <v>0</v>
      </c>
      <c r="F63" s="26">
        <f t="shared" si="41"/>
        <v>0</v>
      </c>
      <c r="G63" s="26">
        <f t="shared" si="41"/>
        <v>0</v>
      </c>
      <c r="H63" s="26">
        <f t="shared" si="41"/>
        <v>8.1826416472569381</v>
      </c>
      <c r="I63" s="26">
        <f t="shared" si="41"/>
        <v>20.214708726352274</v>
      </c>
      <c r="J63" s="26">
        <f t="shared" si="41"/>
        <v>15.961174707132272</v>
      </c>
      <c r="K63" s="26">
        <f t="shared" si="41"/>
        <v>19.381938774366169</v>
      </c>
      <c r="L63" s="26">
        <f t="shared" si="41"/>
        <v>13.954146570353947</v>
      </c>
      <c r="M63" s="26">
        <f t="shared" si="41"/>
        <v>23.677478401922293</v>
      </c>
      <c r="N63" s="26">
        <f t="shared" si="41"/>
        <v>97.069920842286422</v>
      </c>
      <c r="O63" s="26">
        <f t="shared" si="41"/>
        <v>168.74680415784439</v>
      </c>
      <c r="P63" s="26">
        <f t="shared" si="41"/>
        <v>130.57856111111983</v>
      </c>
      <c r="Q63" s="26">
        <f t="shared" si="41"/>
        <v>115.11804836266587</v>
      </c>
      <c r="R63" s="26">
        <f t="shared" si="41"/>
        <v>114.82147082141049</v>
      </c>
      <c r="S63" s="26">
        <f t="shared" si="41"/>
        <v>134.84720364004136</v>
      </c>
      <c r="T63" s="26">
        <f t="shared" si="41"/>
        <v>190.59111602526977</v>
      </c>
      <c r="U63" s="26">
        <f t="shared" si="41"/>
        <v>238.07438041093923</v>
      </c>
      <c r="V63" s="26">
        <f t="shared" si="41"/>
        <v>187.97929915643985</v>
      </c>
      <c r="W63" s="26">
        <f t="shared" si="41"/>
        <v>228.26661157153549</v>
      </c>
      <c r="X63" s="26">
        <f t="shared" si="41"/>
        <v>164.34195732781765</v>
      </c>
      <c r="Y63" s="26">
        <f t="shared" si="41"/>
        <v>144.90489696761378</v>
      </c>
      <c r="Z63" s="26">
        <f t="shared" si="41"/>
        <v>156.32598668315009</v>
      </c>
      <c r="AA63" s="26">
        <f t="shared" si="41"/>
        <v>168.74680415784439</v>
      </c>
    </row>
    <row r="64" spans="1:27" ht="15.5" x14ac:dyDescent="0.35">
      <c r="A64" s="687"/>
      <c r="B64" s="13" t="str">
        <f t="shared" si="35"/>
        <v>Heating</v>
      </c>
      <c r="C64" s="26">
        <f t="shared" si="37"/>
        <v>0</v>
      </c>
      <c r="D64" s="26">
        <f t="shared" ref="D64:AA64" si="42">((D10*0.5)+C28-D46)*D83*D98*D$2</f>
        <v>0</v>
      </c>
      <c r="E64" s="26">
        <f t="shared" si="42"/>
        <v>0</v>
      </c>
      <c r="F64" s="26">
        <f t="shared" si="42"/>
        <v>0</v>
      </c>
      <c r="G64" s="26">
        <f t="shared" si="42"/>
        <v>0</v>
      </c>
      <c r="H64" s="26">
        <f t="shared" si="42"/>
        <v>0</v>
      </c>
      <c r="I64" s="26">
        <f t="shared" si="42"/>
        <v>0</v>
      </c>
      <c r="J64" s="26">
        <f t="shared" si="42"/>
        <v>0</v>
      </c>
      <c r="K64" s="26">
        <f t="shared" si="42"/>
        <v>0</v>
      </c>
      <c r="L64" s="26">
        <f t="shared" si="42"/>
        <v>0</v>
      </c>
      <c r="M64" s="26">
        <f t="shared" si="42"/>
        <v>0</v>
      </c>
      <c r="N64" s="26">
        <f t="shared" si="42"/>
        <v>0</v>
      </c>
      <c r="O64" s="26">
        <f t="shared" si="42"/>
        <v>0</v>
      </c>
      <c r="P64" s="26">
        <f t="shared" si="42"/>
        <v>0</v>
      </c>
      <c r="Q64" s="26">
        <f t="shared" si="42"/>
        <v>0</v>
      </c>
      <c r="R64" s="26">
        <f t="shared" si="42"/>
        <v>0</v>
      </c>
      <c r="S64" s="26">
        <f t="shared" si="42"/>
        <v>0</v>
      </c>
      <c r="T64" s="26">
        <f t="shared" si="42"/>
        <v>0</v>
      </c>
      <c r="U64" s="26">
        <f t="shared" si="42"/>
        <v>0</v>
      </c>
      <c r="V64" s="26">
        <f t="shared" si="42"/>
        <v>0</v>
      </c>
      <c r="W64" s="26">
        <f t="shared" si="42"/>
        <v>0</v>
      </c>
      <c r="X64" s="26">
        <f t="shared" si="42"/>
        <v>0</v>
      </c>
      <c r="Y64" s="26">
        <f t="shared" si="42"/>
        <v>0</v>
      </c>
      <c r="Z64" s="26">
        <f t="shared" si="42"/>
        <v>0</v>
      </c>
      <c r="AA64" s="26">
        <f t="shared" si="42"/>
        <v>0</v>
      </c>
    </row>
    <row r="65" spans="1:27" ht="15.5" x14ac:dyDescent="0.35">
      <c r="A65" s="687"/>
      <c r="B65" s="13" t="str">
        <f t="shared" si="35"/>
        <v>HVAC</v>
      </c>
      <c r="C65" s="26">
        <f t="shared" si="37"/>
        <v>0</v>
      </c>
      <c r="D65" s="26">
        <f t="shared" ref="D65:AA65" si="43">((D11*0.5)+C29-D47)*D84*D99*D$2</f>
        <v>0</v>
      </c>
      <c r="E65" s="26">
        <f t="shared" si="43"/>
        <v>192.053374898583</v>
      </c>
      <c r="F65" s="26">
        <f t="shared" si="43"/>
        <v>479.76882391495201</v>
      </c>
      <c r="G65" s="26">
        <f t="shared" si="43"/>
        <v>1206.993256399745</v>
      </c>
      <c r="H65" s="26">
        <f t="shared" si="43"/>
        <v>11212.891835911265</v>
      </c>
      <c r="I65" s="26">
        <f t="shared" si="43"/>
        <v>22709.248005955957</v>
      </c>
      <c r="J65" s="26">
        <f t="shared" si="43"/>
        <v>25736.11845174299</v>
      </c>
      <c r="K65" s="26">
        <f t="shared" si="43"/>
        <v>12166.606148757401</v>
      </c>
      <c r="L65" s="26">
        <f t="shared" si="43"/>
        <v>5891.5744266401598</v>
      </c>
      <c r="M65" s="26">
        <f t="shared" si="43"/>
        <v>16522.96005806452</v>
      </c>
      <c r="N65" s="26">
        <f t="shared" si="43"/>
        <v>43836.84367387418</v>
      </c>
      <c r="O65" s="26">
        <f t="shared" si="43"/>
        <v>58171.141229812209</v>
      </c>
      <c r="P65" s="26">
        <f t="shared" si="43"/>
        <v>49726.240935648639</v>
      </c>
      <c r="Q65" s="26">
        <f t="shared" si="43"/>
        <v>40831.304439024083</v>
      </c>
      <c r="R65" s="26">
        <f t="shared" si="43"/>
        <v>22820.683925763733</v>
      </c>
      <c r="S65" s="26">
        <f t="shared" si="43"/>
        <v>26538.38103900947</v>
      </c>
      <c r="T65" s="26">
        <f t="shared" si="43"/>
        <v>134762.94801842919</v>
      </c>
      <c r="U65" s="26">
        <f t="shared" si="43"/>
        <v>169098.05479387971</v>
      </c>
      <c r="V65" s="26">
        <f t="shared" si="43"/>
        <v>161976.68366701921</v>
      </c>
      <c r="W65" s="26">
        <f t="shared" si="43"/>
        <v>70553.069330384184</v>
      </c>
      <c r="X65" s="26">
        <f t="shared" si="43"/>
        <v>21733.906173318141</v>
      </c>
      <c r="Y65" s="26">
        <f t="shared" si="43"/>
        <v>36243.560705061333</v>
      </c>
      <c r="Z65" s="26">
        <f t="shared" si="43"/>
        <v>56760.111987253062</v>
      </c>
      <c r="AA65" s="26">
        <f t="shared" si="43"/>
        <v>58171.141229812209</v>
      </c>
    </row>
    <row r="66" spans="1:27" ht="15.5" x14ac:dyDescent="0.35">
      <c r="A66" s="687"/>
      <c r="B66" s="13" t="str">
        <f t="shared" si="35"/>
        <v>Lighting</v>
      </c>
      <c r="C66" s="26">
        <f t="shared" si="37"/>
        <v>0</v>
      </c>
      <c r="D66" s="26">
        <f t="shared" ref="D66:AA66" si="44">((D12*0.5)+C30-D48)*D85*D100*D$2</f>
        <v>249.05546823474901</v>
      </c>
      <c r="E66" s="26">
        <f t="shared" si="44"/>
        <v>3817.4102919709776</v>
      </c>
      <c r="F66" s="26">
        <f t="shared" si="44"/>
        <v>10800.365788096396</v>
      </c>
      <c r="G66" s="26">
        <f t="shared" si="44"/>
        <v>27190.222877002405</v>
      </c>
      <c r="H66" s="26">
        <f t="shared" si="44"/>
        <v>58460.525844776894</v>
      </c>
      <c r="I66" s="26">
        <f t="shared" si="44"/>
        <v>89391.764508503227</v>
      </c>
      <c r="J66" s="26">
        <f t="shared" si="44"/>
        <v>82446.965975024956</v>
      </c>
      <c r="K66" s="26">
        <f t="shared" si="44"/>
        <v>92905.60709626555</v>
      </c>
      <c r="L66" s="26">
        <f t="shared" si="44"/>
        <v>68991.567391415534</v>
      </c>
      <c r="M66" s="26">
        <f t="shared" si="44"/>
        <v>67235.540329652402</v>
      </c>
      <c r="N66" s="26">
        <f t="shared" si="44"/>
        <v>95618.503499388142</v>
      </c>
      <c r="O66" s="26">
        <f t="shared" si="44"/>
        <v>128128.30927378929</v>
      </c>
      <c r="P66" s="26">
        <f t="shared" si="44"/>
        <v>98084.734734389349</v>
      </c>
      <c r="Q66" s="26">
        <f t="shared" si="44"/>
        <v>110131.89503894647</v>
      </c>
      <c r="R66" s="26">
        <f t="shared" si="44"/>
        <v>109187.04447484024</v>
      </c>
      <c r="S66" s="26">
        <f t="shared" si="44"/>
        <v>137460.87282194471</v>
      </c>
      <c r="T66" s="26">
        <f t="shared" si="44"/>
        <v>216902.30183610154</v>
      </c>
      <c r="U66" s="26">
        <f t="shared" si="44"/>
        <v>264969.98039903102</v>
      </c>
      <c r="V66" s="26">
        <f t="shared" si="44"/>
        <v>213560.58867111354</v>
      </c>
      <c r="W66" s="26">
        <f t="shared" si="44"/>
        <v>213410.64005311849</v>
      </c>
      <c r="X66" s="26">
        <f t="shared" si="44"/>
        <v>134801.68575470196</v>
      </c>
      <c r="Y66" s="26">
        <f t="shared" si="44"/>
        <v>111396.54725003378</v>
      </c>
      <c r="Z66" s="26">
        <f t="shared" si="44"/>
        <v>116123.47621073025</v>
      </c>
      <c r="AA66" s="26">
        <f t="shared" si="44"/>
        <v>128128.30927378929</v>
      </c>
    </row>
    <row r="67" spans="1:27" ht="15.5" x14ac:dyDescent="0.35">
      <c r="A67" s="687"/>
      <c r="B67" s="13" t="str">
        <f t="shared" si="35"/>
        <v>Miscellaneous</v>
      </c>
      <c r="C67" s="26">
        <f t="shared" si="37"/>
        <v>0</v>
      </c>
      <c r="D67" s="26">
        <f t="shared" ref="D67:AA67" si="45">((D13*0.5)+C31-D49)*D86*D101*D$2</f>
        <v>0</v>
      </c>
      <c r="E67" s="26">
        <f t="shared" si="45"/>
        <v>130.72534092287998</v>
      </c>
      <c r="F67" s="26">
        <f t="shared" si="45"/>
        <v>252.21036908023441</v>
      </c>
      <c r="G67" s="26">
        <f t="shared" si="45"/>
        <v>282.54698153035201</v>
      </c>
      <c r="H67" s="26">
        <f t="shared" si="45"/>
        <v>505.92274879695447</v>
      </c>
      <c r="I67" s="26">
        <f t="shared" si="45"/>
        <v>618.31069550394454</v>
      </c>
      <c r="J67" s="26">
        <f t="shared" si="45"/>
        <v>712.15608600971836</v>
      </c>
      <c r="K67" s="26">
        <f t="shared" si="45"/>
        <v>681.74029724280467</v>
      </c>
      <c r="L67" s="26">
        <f t="shared" si="45"/>
        <v>382.87997177551114</v>
      </c>
      <c r="M67" s="26">
        <f t="shared" si="45"/>
        <v>1163.5381695393273</v>
      </c>
      <c r="N67" s="26">
        <f t="shared" si="45"/>
        <v>3970.0077748724466</v>
      </c>
      <c r="O67" s="26">
        <f t="shared" si="45"/>
        <v>5875.7065108369907</v>
      </c>
      <c r="P67" s="26">
        <f t="shared" si="45"/>
        <v>5357.9885321642078</v>
      </c>
      <c r="Q67" s="26">
        <f t="shared" si="45"/>
        <v>6111.6053608891507</v>
      </c>
      <c r="R67" s="26">
        <f t="shared" si="45"/>
        <v>5679.283643839347</v>
      </c>
      <c r="S67" s="26">
        <f t="shared" si="45"/>
        <v>6229.1522957874786</v>
      </c>
      <c r="T67" s="26">
        <f t="shared" si="45"/>
        <v>11735.799358253062</v>
      </c>
      <c r="U67" s="26">
        <f t="shared" si="45"/>
        <v>11567.176371598727</v>
      </c>
      <c r="V67" s="26">
        <f t="shared" si="45"/>
        <v>11639.156962959029</v>
      </c>
      <c r="W67" s="26">
        <f t="shared" si="45"/>
        <v>11142.055068353468</v>
      </c>
      <c r="X67" s="26">
        <f t="shared" si="45"/>
        <v>6123.0446724640542</v>
      </c>
      <c r="Y67" s="26">
        <f t="shared" si="45"/>
        <v>6059.5450490502872</v>
      </c>
      <c r="Z67" s="26">
        <f t="shared" si="45"/>
        <v>6014.4383845218717</v>
      </c>
      <c r="AA67" s="26">
        <f t="shared" si="45"/>
        <v>5875.7065108369907</v>
      </c>
    </row>
    <row r="68" spans="1:27" ht="15.75" customHeight="1" x14ac:dyDescent="0.35">
      <c r="A68" s="687"/>
      <c r="B68" s="13" t="str">
        <f t="shared" si="35"/>
        <v>Motors</v>
      </c>
      <c r="C68" s="26">
        <f t="shared" si="37"/>
        <v>0</v>
      </c>
      <c r="D68" s="26">
        <f t="shared" ref="D68:AA68" si="46">((D14*0.5)+C32-D50)*D87*D102*D$2</f>
        <v>0</v>
      </c>
      <c r="E68" s="26">
        <f t="shared" si="46"/>
        <v>0</v>
      </c>
      <c r="F68" s="26">
        <f t="shared" si="46"/>
        <v>0</v>
      </c>
      <c r="G68" s="26">
        <f t="shared" si="46"/>
        <v>5068.9598493164394</v>
      </c>
      <c r="H68" s="26">
        <f t="shared" si="46"/>
        <v>18198.088058298952</v>
      </c>
      <c r="I68" s="26">
        <f t="shared" si="46"/>
        <v>19142.035935953802</v>
      </c>
      <c r="J68" s="26">
        <f t="shared" si="46"/>
        <v>19332.750231096412</v>
      </c>
      <c r="K68" s="26">
        <f t="shared" si="46"/>
        <v>18507.059264096089</v>
      </c>
      <c r="L68" s="26">
        <f t="shared" si="46"/>
        <v>10272.055425387154</v>
      </c>
      <c r="M68" s="26">
        <f t="shared" si="46"/>
        <v>10282.791272759638</v>
      </c>
      <c r="N68" s="26">
        <f t="shared" si="46"/>
        <v>10288.109976120264</v>
      </c>
      <c r="O68" s="26">
        <f t="shared" si="46"/>
        <v>10114.583695577405</v>
      </c>
      <c r="P68" s="26">
        <f t="shared" si="46"/>
        <v>9223.371410495949</v>
      </c>
      <c r="Q68" s="26">
        <f t="shared" si="46"/>
        <v>10520.665697485145</v>
      </c>
      <c r="R68" s="26">
        <f t="shared" si="46"/>
        <v>9776.4566083396967</v>
      </c>
      <c r="S68" s="26">
        <f t="shared" si="46"/>
        <v>10723.013842171216</v>
      </c>
      <c r="T68" s="26">
        <f t="shared" si="46"/>
        <v>20202.289652252399</v>
      </c>
      <c r="U68" s="26">
        <f t="shared" si="46"/>
        <v>19912.01795328857</v>
      </c>
      <c r="V68" s="26">
        <f t="shared" si="46"/>
        <v>20035.927089054305</v>
      </c>
      <c r="W68" s="26">
        <f t="shared" si="46"/>
        <v>19180.203831103183</v>
      </c>
      <c r="X68" s="26">
        <f t="shared" si="46"/>
        <v>10540.357605876205</v>
      </c>
      <c r="Y68" s="26">
        <f t="shared" si="46"/>
        <v>10431.047814028772</v>
      </c>
      <c r="Z68" s="26">
        <f t="shared" si="46"/>
        <v>10353.400107704516</v>
      </c>
      <c r="AA68" s="26">
        <f t="shared" si="46"/>
        <v>10114.583695577405</v>
      </c>
    </row>
    <row r="69" spans="1:27" ht="15.5" x14ac:dyDescent="0.35">
      <c r="A69" s="687"/>
      <c r="B69" s="13" t="str">
        <f t="shared" si="35"/>
        <v>Process</v>
      </c>
      <c r="C69" s="26">
        <f t="shared" si="37"/>
        <v>0</v>
      </c>
      <c r="D69" s="26">
        <f t="shared" ref="D69:AA69" si="47">((D15*0.5)+C33-D51)*D88*D103*D$2</f>
        <v>0</v>
      </c>
      <c r="E69" s="26">
        <f t="shared" si="47"/>
        <v>0</v>
      </c>
      <c r="F69" s="26">
        <f t="shared" si="47"/>
        <v>0</v>
      </c>
      <c r="G69" s="26">
        <f t="shared" si="47"/>
        <v>0</v>
      </c>
      <c r="H69" s="26">
        <f t="shared" si="47"/>
        <v>0</v>
      </c>
      <c r="I69" s="26">
        <f t="shared" si="47"/>
        <v>0</v>
      </c>
      <c r="J69" s="26">
        <f t="shared" si="47"/>
        <v>957.23033506089496</v>
      </c>
      <c r="K69" s="26">
        <f t="shared" si="47"/>
        <v>4878.0701161670022</v>
      </c>
      <c r="L69" s="26">
        <f t="shared" si="47"/>
        <v>4354.2782781930628</v>
      </c>
      <c r="M69" s="26">
        <f t="shared" si="47"/>
        <v>4321.7920674073021</v>
      </c>
      <c r="N69" s="26">
        <f t="shared" si="47"/>
        <v>4327.688481008483</v>
      </c>
      <c r="O69" s="26">
        <f t="shared" si="47"/>
        <v>4252.7674572154792</v>
      </c>
      <c r="P69" s="26">
        <f t="shared" si="47"/>
        <v>3878.0492564928641</v>
      </c>
      <c r="Q69" s="26">
        <f t="shared" si="47"/>
        <v>4423.5082780590756</v>
      </c>
      <c r="R69" s="26">
        <f t="shared" si="47"/>
        <v>4110.5988898985324</v>
      </c>
      <c r="S69" s="26">
        <f t="shared" si="47"/>
        <v>4508.5873708471581</v>
      </c>
      <c r="T69" s="26">
        <f t="shared" si="47"/>
        <v>8494.2339279773405</v>
      </c>
      <c r="U69" s="26">
        <f t="shared" si="47"/>
        <v>8372.1865879920279</v>
      </c>
      <c r="V69" s="26">
        <f t="shared" si="47"/>
        <v>8424.2852957684663</v>
      </c>
      <c r="W69" s="26">
        <f t="shared" si="47"/>
        <v>8064.4887748905794</v>
      </c>
      <c r="X69" s="26">
        <f t="shared" si="47"/>
        <v>4431.7879176069282</v>
      </c>
      <c r="Y69" s="26">
        <f t="shared" si="47"/>
        <v>4385.8276349581211</v>
      </c>
      <c r="Z69" s="26">
        <f t="shared" si="47"/>
        <v>4353.1799602221254</v>
      </c>
      <c r="AA69" s="26">
        <f t="shared" si="47"/>
        <v>4252.7674572154792</v>
      </c>
    </row>
    <row r="70" spans="1:27" ht="15.5" x14ac:dyDescent="0.35">
      <c r="A70" s="687"/>
      <c r="B70" s="13" t="str">
        <f t="shared" si="35"/>
        <v>Refrigeration</v>
      </c>
      <c r="C70" s="26">
        <f t="shared" si="37"/>
        <v>0</v>
      </c>
      <c r="D70" s="26">
        <f t="shared" ref="D70:AA70" si="48">((D16*0.5)+C34-D52)*D89*D104*D$2</f>
        <v>0</v>
      </c>
      <c r="E70" s="26">
        <f t="shared" si="48"/>
        <v>80.018117739813817</v>
      </c>
      <c r="F70" s="26">
        <f t="shared" si="48"/>
        <v>163.4710143314432</v>
      </c>
      <c r="G70" s="26">
        <f t="shared" si="48"/>
        <v>178.43519617049361</v>
      </c>
      <c r="H70" s="26">
        <f t="shared" si="48"/>
        <v>340.15774269054589</v>
      </c>
      <c r="I70" s="26">
        <f t="shared" si="48"/>
        <v>545.73722750683123</v>
      </c>
      <c r="J70" s="26">
        <f t="shared" si="48"/>
        <v>723.16534970780106</v>
      </c>
      <c r="K70" s="26">
        <f t="shared" si="48"/>
        <v>828.36002990818679</v>
      </c>
      <c r="L70" s="26">
        <f t="shared" si="48"/>
        <v>591.30419455699007</v>
      </c>
      <c r="M70" s="26">
        <f t="shared" si="48"/>
        <v>729.36535692408779</v>
      </c>
      <c r="N70" s="26">
        <f t="shared" si="48"/>
        <v>1022.9254906040341</v>
      </c>
      <c r="O70" s="26">
        <f t="shared" si="48"/>
        <v>1211.6606872715809</v>
      </c>
      <c r="P70" s="26">
        <f t="shared" si="48"/>
        <v>1101.2965529989885</v>
      </c>
      <c r="Q70" s="26">
        <f t="shared" si="48"/>
        <v>1239.3090883101172</v>
      </c>
      <c r="R70" s="26">
        <f t="shared" si="48"/>
        <v>1222.0092668143986</v>
      </c>
      <c r="S70" s="26">
        <f t="shared" si="48"/>
        <v>1307.0017619519451</v>
      </c>
      <c r="T70" s="26">
        <f t="shared" si="48"/>
        <v>2520.5082592657232</v>
      </c>
      <c r="U70" s="26">
        <f t="shared" si="48"/>
        <v>2509.7613376048662</v>
      </c>
      <c r="V70" s="26">
        <f t="shared" si="48"/>
        <v>2519.5719044966072</v>
      </c>
      <c r="W70" s="26">
        <f t="shared" si="48"/>
        <v>2350.5786253917313</v>
      </c>
      <c r="X70" s="26">
        <f t="shared" si="48"/>
        <v>1277.9401563667589</v>
      </c>
      <c r="Y70" s="26">
        <f t="shared" si="48"/>
        <v>1250.6469578601475</v>
      </c>
      <c r="Z70" s="26">
        <f t="shared" si="48"/>
        <v>1233.3516453117122</v>
      </c>
      <c r="AA70" s="26">
        <f t="shared" si="48"/>
        <v>1211.6606872715809</v>
      </c>
    </row>
    <row r="71" spans="1:27" ht="15.5" x14ac:dyDescent="0.35">
      <c r="A71" s="687"/>
      <c r="B71" s="13" t="str">
        <f t="shared" si="35"/>
        <v>Water Heating</v>
      </c>
      <c r="C71" s="26">
        <f t="shared" si="37"/>
        <v>0</v>
      </c>
      <c r="D71" s="26">
        <f t="shared" ref="D71:AA71" si="49">((D17*0.5)+C35-D53)*D90*D105*D$2</f>
        <v>0</v>
      </c>
      <c r="E71" s="26">
        <f t="shared" si="49"/>
        <v>0</v>
      </c>
      <c r="F71" s="26">
        <f t="shared" si="49"/>
        <v>0</v>
      </c>
      <c r="G71" s="26">
        <f t="shared" si="49"/>
        <v>0</v>
      </c>
      <c r="H71" s="26">
        <f t="shared" si="49"/>
        <v>0</v>
      </c>
      <c r="I71" s="26">
        <f t="shared" si="49"/>
        <v>0</v>
      </c>
      <c r="J71" s="26">
        <f t="shared" si="49"/>
        <v>0</v>
      </c>
      <c r="K71" s="26">
        <f t="shared" si="49"/>
        <v>0</v>
      </c>
      <c r="L71" s="26">
        <f t="shared" si="49"/>
        <v>0</v>
      </c>
      <c r="M71" s="26">
        <f t="shared" si="49"/>
        <v>0</v>
      </c>
      <c r="N71" s="26">
        <f t="shared" si="49"/>
        <v>0</v>
      </c>
      <c r="O71" s="26">
        <f t="shared" si="49"/>
        <v>0</v>
      </c>
      <c r="P71" s="26">
        <f t="shared" si="49"/>
        <v>0</v>
      </c>
      <c r="Q71" s="26">
        <f t="shared" si="49"/>
        <v>0</v>
      </c>
      <c r="R71" s="26">
        <f t="shared" si="49"/>
        <v>0</v>
      </c>
      <c r="S71" s="26">
        <f t="shared" si="49"/>
        <v>0</v>
      </c>
      <c r="T71" s="26">
        <f t="shared" si="49"/>
        <v>0</v>
      </c>
      <c r="U71" s="26">
        <f t="shared" si="49"/>
        <v>0</v>
      </c>
      <c r="V71" s="26">
        <f t="shared" si="49"/>
        <v>0</v>
      </c>
      <c r="W71" s="26">
        <f t="shared" si="49"/>
        <v>0</v>
      </c>
      <c r="X71" s="26">
        <f t="shared" si="49"/>
        <v>0</v>
      </c>
      <c r="Y71" s="26">
        <f t="shared" si="49"/>
        <v>0</v>
      </c>
      <c r="Z71" s="26">
        <f t="shared" si="49"/>
        <v>0</v>
      </c>
      <c r="AA71" s="26">
        <f t="shared" si="49"/>
        <v>0</v>
      </c>
    </row>
    <row r="72" spans="1:27" ht="15.75" customHeight="1" x14ac:dyDescent="0.35">
      <c r="A72" s="687"/>
      <c r="B72" s="13" t="str">
        <f t="shared" si="35"/>
        <v xml:space="preserve"> </v>
      </c>
      <c r="C72" s="3"/>
      <c r="D72" s="3"/>
      <c r="E72" s="3"/>
      <c r="F72" s="3"/>
      <c r="G72" s="3"/>
      <c r="H72" s="3"/>
      <c r="I72" s="3"/>
      <c r="J72" s="3"/>
      <c r="K72" s="3"/>
      <c r="L72" s="3"/>
      <c r="M72" s="3"/>
      <c r="N72" s="3"/>
      <c r="O72" s="3"/>
      <c r="P72" s="3"/>
      <c r="Q72" s="3"/>
      <c r="R72" s="3"/>
      <c r="S72" s="3"/>
      <c r="T72" s="3"/>
      <c r="U72" s="3"/>
      <c r="V72" s="3"/>
      <c r="W72" s="3"/>
      <c r="X72" s="3"/>
      <c r="Y72" s="3"/>
      <c r="Z72" s="3"/>
      <c r="AA72" s="3"/>
    </row>
    <row r="73" spans="1:27" ht="15.75" customHeight="1" x14ac:dyDescent="0.35">
      <c r="A73" s="687"/>
      <c r="B73" s="235" t="s">
        <v>26</v>
      </c>
      <c r="C73" s="26">
        <f>SUM(C59:C72)</f>
        <v>0</v>
      </c>
      <c r="D73" s="26">
        <f>SUM(D59:D72)</f>
        <v>333.20011437393242</v>
      </c>
      <c r="E73" s="26">
        <f t="shared" ref="E73:AA73" si="50">SUM(E59:E72)</f>
        <v>4922.8608840804063</v>
      </c>
      <c r="F73" s="26">
        <f t="shared" si="50"/>
        <v>13517.864223226765</v>
      </c>
      <c r="G73" s="26">
        <f t="shared" si="50"/>
        <v>39445.472035135535</v>
      </c>
      <c r="H73" s="26">
        <f t="shared" si="50"/>
        <v>122914.59612196553</v>
      </c>
      <c r="I73" s="26">
        <f t="shared" si="50"/>
        <v>187736.41442165719</v>
      </c>
      <c r="J73" s="26">
        <f t="shared" si="50"/>
        <v>194585.32930497525</v>
      </c>
      <c r="K73" s="26">
        <f t="shared" si="50"/>
        <v>165789.35559015526</v>
      </c>
      <c r="L73" s="26">
        <f t="shared" si="50"/>
        <v>98558.549727555597</v>
      </c>
      <c r="M73" s="26">
        <f t="shared" si="50"/>
        <v>107851.43783527786</v>
      </c>
      <c r="N73" s="26">
        <f t="shared" si="50"/>
        <v>168376.53668819054</v>
      </c>
      <c r="O73" s="26">
        <f t="shared" si="50"/>
        <v>218294.5303049373</v>
      </c>
      <c r="P73" s="26">
        <f t="shared" si="50"/>
        <v>176833.06671814423</v>
      </c>
      <c r="Q73" s="26">
        <f t="shared" si="50"/>
        <v>184960.06311597215</v>
      </c>
      <c r="R73" s="26">
        <f t="shared" si="50"/>
        <v>167860.238459188</v>
      </c>
      <c r="S73" s="26">
        <f t="shared" si="50"/>
        <v>217494.47951593704</v>
      </c>
      <c r="T73" s="26">
        <f t="shared" si="50"/>
        <v>551349.87514733127</v>
      </c>
      <c r="U73" s="26">
        <f t="shared" si="50"/>
        <v>670154.11809759657</v>
      </c>
      <c r="V73" s="26">
        <f t="shared" si="50"/>
        <v>604144.87949553982</v>
      </c>
      <c r="W73" s="26">
        <f t="shared" si="50"/>
        <v>410702.26229928405</v>
      </c>
      <c r="X73" s="26">
        <f t="shared" si="50"/>
        <v>194031.31628407855</v>
      </c>
      <c r="Y73" s="26">
        <f t="shared" si="50"/>
        <v>181209.08698722106</v>
      </c>
      <c r="Z73" s="26">
        <f t="shared" si="50"/>
        <v>205470.37554417935</v>
      </c>
      <c r="AA73" s="26">
        <f t="shared" si="50"/>
        <v>218294.5303049373</v>
      </c>
    </row>
    <row r="74" spans="1:27" ht="16.5" customHeight="1" thickBot="1" x14ac:dyDescent="0.4">
      <c r="A74" s="688"/>
      <c r="B74" s="137" t="s">
        <v>27</v>
      </c>
      <c r="C74" s="27">
        <f>C73</f>
        <v>0</v>
      </c>
      <c r="D74" s="27">
        <f>C74+D73</f>
        <v>333.20011437393242</v>
      </c>
      <c r="E74" s="27">
        <f t="shared" ref="E74:AA74" si="51">D74+E73</f>
        <v>5256.0609984543389</v>
      </c>
      <c r="F74" s="27">
        <f t="shared" si="51"/>
        <v>18773.925221681104</v>
      </c>
      <c r="G74" s="27">
        <f t="shared" si="51"/>
        <v>58219.397256816635</v>
      </c>
      <c r="H74" s="27">
        <f t="shared" si="51"/>
        <v>181133.99337878218</v>
      </c>
      <c r="I74" s="27">
        <f t="shared" si="51"/>
        <v>368870.4078004394</v>
      </c>
      <c r="J74" s="27">
        <f t="shared" si="51"/>
        <v>563455.73710541462</v>
      </c>
      <c r="K74" s="27">
        <f t="shared" si="51"/>
        <v>729245.09269556985</v>
      </c>
      <c r="L74" s="27">
        <f t="shared" si="51"/>
        <v>827803.64242312545</v>
      </c>
      <c r="M74" s="27">
        <f t="shared" si="51"/>
        <v>935655.08025840332</v>
      </c>
      <c r="N74" s="27">
        <f t="shared" si="51"/>
        <v>1104031.6169465939</v>
      </c>
      <c r="O74" s="27">
        <f t="shared" si="51"/>
        <v>1322326.1472515312</v>
      </c>
      <c r="P74" s="27">
        <f t="shared" si="51"/>
        <v>1499159.2139696754</v>
      </c>
      <c r="Q74" s="27">
        <f t="shared" si="51"/>
        <v>1684119.2770856475</v>
      </c>
      <c r="R74" s="27">
        <f t="shared" si="51"/>
        <v>1851979.5155448355</v>
      </c>
      <c r="S74" s="27">
        <f t="shared" si="51"/>
        <v>2069473.9950607726</v>
      </c>
      <c r="T74" s="27">
        <f t="shared" si="51"/>
        <v>2620823.8702081041</v>
      </c>
      <c r="U74" s="27">
        <f t="shared" si="51"/>
        <v>3290977.9883057009</v>
      </c>
      <c r="V74" s="27">
        <f t="shared" si="51"/>
        <v>3895122.8678012406</v>
      </c>
      <c r="W74" s="27">
        <f t="shared" si="51"/>
        <v>4305825.130100525</v>
      </c>
      <c r="X74" s="27">
        <f t="shared" si="51"/>
        <v>4499856.4463846032</v>
      </c>
      <c r="Y74" s="27">
        <f t="shared" si="51"/>
        <v>4681065.5333718238</v>
      </c>
      <c r="Z74" s="27">
        <f t="shared" si="51"/>
        <v>4886535.9089160031</v>
      </c>
      <c r="AA74" s="27">
        <f t="shared" si="51"/>
        <v>5104830.4392209407</v>
      </c>
    </row>
    <row r="75" spans="1:27" x14ac:dyDescent="0.35">
      <c r="A75" s="8"/>
      <c r="B75" s="33"/>
      <c r="C75" s="204"/>
      <c r="D75" s="205"/>
      <c r="E75" s="204"/>
      <c r="F75" s="205"/>
      <c r="G75" s="204"/>
      <c r="H75" s="205"/>
      <c r="I75" s="204"/>
      <c r="J75" s="205"/>
      <c r="K75" s="204"/>
      <c r="L75" s="205"/>
      <c r="M75" s="204"/>
      <c r="N75" s="205"/>
      <c r="O75" s="204"/>
      <c r="P75" s="205"/>
      <c r="Q75" s="204"/>
      <c r="R75" s="205"/>
      <c r="S75" s="204"/>
      <c r="T75" s="205"/>
      <c r="U75" s="204"/>
      <c r="V75" s="205"/>
      <c r="W75" s="204"/>
      <c r="X75" s="205"/>
      <c r="Y75" s="204"/>
      <c r="Z75" s="205"/>
      <c r="AA75" s="204"/>
    </row>
    <row r="76" spans="1:27" ht="15" thickBot="1" x14ac:dyDescent="0.4">
      <c r="B76" s="16"/>
      <c r="C76" s="8"/>
      <c r="D76" s="8"/>
      <c r="E76" s="8"/>
      <c r="F76" s="8"/>
      <c r="G76" s="8"/>
      <c r="H76" s="8"/>
      <c r="I76" s="8"/>
      <c r="J76" s="8"/>
      <c r="K76" s="8"/>
      <c r="L76" s="8"/>
      <c r="M76" s="8"/>
      <c r="N76" s="8"/>
      <c r="O76" s="8"/>
      <c r="P76" s="8"/>
      <c r="Q76" s="8"/>
      <c r="R76" s="8"/>
      <c r="S76" s="8"/>
      <c r="T76" s="8"/>
      <c r="U76" s="8"/>
      <c r="V76" s="8"/>
      <c r="W76" s="8"/>
      <c r="X76" s="8"/>
      <c r="Y76" s="8"/>
      <c r="Z76" s="8"/>
      <c r="AA76" s="8"/>
    </row>
    <row r="77" spans="1:27" ht="16" thickBot="1" x14ac:dyDescent="0.4">
      <c r="A77" s="689" t="s">
        <v>12</v>
      </c>
      <c r="B77" s="17" t="s">
        <v>12</v>
      </c>
      <c r="C77" s="145">
        <f>C$4</f>
        <v>44927</v>
      </c>
      <c r="D77" s="145">
        <f t="shared" ref="D77:AA77" si="52">D$4</f>
        <v>44958</v>
      </c>
      <c r="E77" s="145">
        <f t="shared" si="52"/>
        <v>44986</v>
      </c>
      <c r="F77" s="145">
        <f t="shared" si="52"/>
        <v>45017</v>
      </c>
      <c r="G77" s="145">
        <f t="shared" si="52"/>
        <v>45047</v>
      </c>
      <c r="H77" s="145">
        <f t="shared" si="52"/>
        <v>45078</v>
      </c>
      <c r="I77" s="145">
        <f t="shared" si="52"/>
        <v>45108</v>
      </c>
      <c r="J77" s="145">
        <f t="shared" si="52"/>
        <v>45139</v>
      </c>
      <c r="K77" s="145">
        <f t="shared" si="52"/>
        <v>45170</v>
      </c>
      <c r="L77" s="145">
        <f t="shared" si="52"/>
        <v>45200</v>
      </c>
      <c r="M77" s="145">
        <f t="shared" si="52"/>
        <v>45231</v>
      </c>
      <c r="N77" s="145">
        <f t="shared" si="52"/>
        <v>45261</v>
      </c>
      <c r="O77" s="145">
        <f t="shared" si="52"/>
        <v>45292</v>
      </c>
      <c r="P77" s="145">
        <f t="shared" si="52"/>
        <v>45323</v>
      </c>
      <c r="Q77" s="145">
        <f t="shared" si="52"/>
        <v>45352</v>
      </c>
      <c r="R77" s="145">
        <f t="shared" si="52"/>
        <v>45383</v>
      </c>
      <c r="S77" s="145">
        <f t="shared" si="52"/>
        <v>45413</v>
      </c>
      <c r="T77" s="145">
        <f t="shared" si="52"/>
        <v>45444</v>
      </c>
      <c r="U77" s="145">
        <f t="shared" si="52"/>
        <v>45474</v>
      </c>
      <c r="V77" s="145">
        <f t="shared" si="52"/>
        <v>45505</v>
      </c>
      <c r="W77" s="145">
        <f t="shared" si="52"/>
        <v>45536</v>
      </c>
      <c r="X77" s="145">
        <f t="shared" si="52"/>
        <v>45566</v>
      </c>
      <c r="Y77" s="145">
        <f t="shared" si="52"/>
        <v>45597</v>
      </c>
      <c r="Z77" s="145">
        <f t="shared" si="52"/>
        <v>45627</v>
      </c>
      <c r="AA77" s="145">
        <f t="shared" si="52"/>
        <v>45658</v>
      </c>
    </row>
    <row r="78" spans="1:27" ht="15.75" customHeight="1" x14ac:dyDescent="0.35">
      <c r="A78" s="690"/>
      <c r="B78" s="13" t="str">
        <f>B59</f>
        <v>Air Comp</v>
      </c>
      <c r="C78" s="295">
        <f>'2M - SGS'!C78</f>
        <v>8.5109000000000004E-2</v>
      </c>
      <c r="D78" s="295">
        <f>'2M - SGS'!D78</f>
        <v>7.7715000000000006E-2</v>
      </c>
      <c r="E78" s="295">
        <f>'2M - SGS'!E78</f>
        <v>8.6136000000000004E-2</v>
      </c>
      <c r="F78" s="295">
        <f>'2M - SGS'!F78</f>
        <v>7.9796000000000006E-2</v>
      </c>
      <c r="G78" s="295">
        <f>'2M - SGS'!G78</f>
        <v>8.5334999999999994E-2</v>
      </c>
      <c r="H78" s="295">
        <f>'2M - SGS'!H78</f>
        <v>8.1994999999999998E-2</v>
      </c>
      <c r="I78" s="295">
        <f>'2M - SGS'!I78</f>
        <v>8.4098999999999993E-2</v>
      </c>
      <c r="J78" s="295">
        <f>'2M - SGS'!J78</f>
        <v>8.4198999999999996E-2</v>
      </c>
      <c r="K78" s="295">
        <f>'2M - SGS'!K78</f>
        <v>8.2512000000000002E-2</v>
      </c>
      <c r="L78" s="295">
        <f>'2M - SGS'!L78</f>
        <v>8.5277000000000006E-2</v>
      </c>
      <c r="M78" s="295">
        <f>'2M - SGS'!M78</f>
        <v>8.2588999999999996E-2</v>
      </c>
      <c r="N78" s="295">
        <f>'2M - SGS'!N78</f>
        <v>8.5237999999999994E-2</v>
      </c>
      <c r="O78" s="295">
        <f>'2M - SGS'!O78</f>
        <v>8.5109000000000004E-2</v>
      </c>
      <c r="P78" s="295">
        <f>'2M - SGS'!P78</f>
        <v>7.7715000000000006E-2</v>
      </c>
      <c r="Q78" s="295">
        <f>'2M - SGS'!Q78</f>
        <v>8.6136000000000004E-2</v>
      </c>
      <c r="R78" s="295">
        <f>'2M - SGS'!R78</f>
        <v>7.9796000000000006E-2</v>
      </c>
      <c r="S78" s="295">
        <f>'2M - SGS'!S78</f>
        <v>8.5334999999999994E-2</v>
      </c>
      <c r="T78" s="295">
        <f>'2M - SGS'!T78</f>
        <v>8.1994999999999998E-2</v>
      </c>
      <c r="U78" s="295">
        <f>'2M - SGS'!U78</f>
        <v>8.4098999999999993E-2</v>
      </c>
      <c r="V78" s="295">
        <f>'2M - SGS'!V78</f>
        <v>8.4198999999999996E-2</v>
      </c>
      <c r="W78" s="295">
        <f>'2M - SGS'!W78</f>
        <v>8.2512000000000002E-2</v>
      </c>
      <c r="X78" s="295">
        <f>'2M - SGS'!X78</f>
        <v>8.5277000000000006E-2</v>
      </c>
      <c r="Y78" s="295">
        <f>'2M - SGS'!Y78</f>
        <v>8.2588999999999996E-2</v>
      </c>
      <c r="Z78" s="295">
        <f>'2M - SGS'!Z78</f>
        <v>8.5237999999999994E-2</v>
      </c>
      <c r="AA78" s="295">
        <f>'2M - SGS'!AA78</f>
        <v>8.5109000000000004E-2</v>
      </c>
    </row>
    <row r="79" spans="1:27" ht="15.5" x14ac:dyDescent="0.35">
      <c r="A79" s="690"/>
      <c r="B79" s="13" t="str">
        <f t="shared" ref="B79:B90" si="53">B60</f>
        <v>Building Shell</v>
      </c>
      <c r="C79" s="295">
        <f>'2M - SGS'!C79</f>
        <v>0.107824</v>
      </c>
      <c r="D79" s="295">
        <f>'2M - SGS'!D79</f>
        <v>9.1051999999999994E-2</v>
      </c>
      <c r="E79" s="295">
        <f>'2M - SGS'!E79</f>
        <v>7.1135000000000004E-2</v>
      </c>
      <c r="F79" s="295">
        <f>'2M - SGS'!F79</f>
        <v>4.1179E-2</v>
      </c>
      <c r="G79" s="295">
        <f>'2M - SGS'!G79</f>
        <v>4.4423999999999998E-2</v>
      </c>
      <c r="H79" s="295">
        <f>'2M - SGS'!H79</f>
        <v>0.106128</v>
      </c>
      <c r="I79" s="295">
        <f>'2M - SGS'!I79</f>
        <v>0.14288100000000001</v>
      </c>
      <c r="J79" s="295">
        <f>'2M - SGS'!J79</f>
        <v>0.133494</v>
      </c>
      <c r="K79" s="295">
        <f>'2M - SGS'!K79</f>
        <v>5.781E-2</v>
      </c>
      <c r="L79" s="295">
        <f>'2M - SGS'!L79</f>
        <v>3.8018000000000003E-2</v>
      </c>
      <c r="M79" s="295">
        <f>'2M - SGS'!M79</f>
        <v>6.2103999999999999E-2</v>
      </c>
      <c r="N79" s="295">
        <f>'2M - SGS'!N79</f>
        <v>0.10395</v>
      </c>
      <c r="O79" s="295">
        <f>'2M - SGS'!O79</f>
        <v>0.107824</v>
      </c>
      <c r="P79" s="295">
        <f>'2M - SGS'!P79</f>
        <v>9.1051999999999994E-2</v>
      </c>
      <c r="Q79" s="295">
        <f>'2M - SGS'!Q79</f>
        <v>7.1135000000000004E-2</v>
      </c>
      <c r="R79" s="295">
        <f>'2M - SGS'!R79</f>
        <v>4.1179E-2</v>
      </c>
      <c r="S79" s="295">
        <f>'2M - SGS'!S79</f>
        <v>4.4423999999999998E-2</v>
      </c>
      <c r="T79" s="295">
        <f>'2M - SGS'!T79</f>
        <v>0.106128</v>
      </c>
      <c r="U79" s="295">
        <f>'2M - SGS'!U79</f>
        <v>0.14288100000000001</v>
      </c>
      <c r="V79" s="295">
        <f>'2M - SGS'!V79</f>
        <v>0.133494</v>
      </c>
      <c r="W79" s="295">
        <f>'2M - SGS'!W79</f>
        <v>5.781E-2</v>
      </c>
      <c r="X79" s="295">
        <f>'2M - SGS'!X79</f>
        <v>3.8018000000000003E-2</v>
      </c>
      <c r="Y79" s="295">
        <f>'2M - SGS'!Y79</f>
        <v>6.2103999999999999E-2</v>
      </c>
      <c r="Z79" s="295">
        <f>'2M - SGS'!Z79</f>
        <v>0.10395</v>
      </c>
      <c r="AA79" s="295">
        <f>'2M - SGS'!AA79</f>
        <v>0.107824</v>
      </c>
    </row>
    <row r="80" spans="1:27" ht="15.5" x14ac:dyDescent="0.35">
      <c r="A80" s="690"/>
      <c r="B80" s="13" t="str">
        <f t="shared" si="53"/>
        <v>Cooking</v>
      </c>
      <c r="C80" s="295">
        <f>'2M - SGS'!C80</f>
        <v>8.6096000000000006E-2</v>
      </c>
      <c r="D80" s="295">
        <f>'2M - SGS'!D80</f>
        <v>7.8608999999999998E-2</v>
      </c>
      <c r="E80" s="295">
        <f>'2M - SGS'!E80</f>
        <v>8.1547999999999995E-2</v>
      </c>
      <c r="F80" s="295">
        <f>'2M - SGS'!F80</f>
        <v>7.2947999999999999E-2</v>
      </c>
      <c r="G80" s="295">
        <f>'2M - SGS'!G80</f>
        <v>8.6277000000000006E-2</v>
      </c>
      <c r="H80" s="295">
        <f>'2M - SGS'!H80</f>
        <v>8.3294000000000007E-2</v>
      </c>
      <c r="I80" s="295">
        <f>'2M - SGS'!I80</f>
        <v>8.5859000000000005E-2</v>
      </c>
      <c r="J80" s="295">
        <f>'2M - SGS'!J80</f>
        <v>8.5885000000000003E-2</v>
      </c>
      <c r="K80" s="295">
        <f>'2M - SGS'!K80</f>
        <v>8.3474999999999994E-2</v>
      </c>
      <c r="L80" s="295">
        <f>'2M - SGS'!L80</f>
        <v>8.6262000000000005E-2</v>
      </c>
      <c r="M80" s="295">
        <f>'2M - SGS'!M80</f>
        <v>8.3496000000000001E-2</v>
      </c>
      <c r="N80" s="295">
        <f>'2M - SGS'!N80</f>
        <v>8.6250999999999994E-2</v>
      </c>
      <c r="O80" s="295">
        <f>'2M - SGS'!O80</f>
        <v>8.6096000000000006E-2</v>
      </c>
      <c r="P80" s="295">
        <f>'2M - SGS'!P80</f>
        <v>7.8608999999999998E-2</v>
      </c>
      <c r="Q80" s="295">
        <f>'2M - SGS'!Q80</f>
        <v>8.1547999999999995E-2</v>
      </c>
      <c r="R80" s="295">
        <f>'2M - SGS'!R80</f>
        <v>7.2947999999999999E-2</v>
      </c>
      <c r="S80" s="295">
        <f>'2M - SGS'!S80</f>
        <v>8.6277000000000006E-2</v>
      </c>
      <c r="T80" s="295">
        <f>'2M - SGS'!T80</f>
        <v>8.3294000000000007E-2</v>
      </c>
      <c r="U80" s="295">
        <f>'2M - SGS'!U80</f>
        <v>8.5859000000000005E-2</v>
      </c>
      <c r="V80" s="295">
        <f>'2M - SGS'!V80</f>
        <v>8.5885000000000003E-2</v>
      </c>
      <c r="W80" s="295">
        <f>'2M - SGS'!W80</f>
        <v>8.3474999999999994E-2</v>
      </c>
      <c r="X80" s="295">
        <f>'2M - SGS'!X80</f>
        <v>8.6262000000000005E-2</v>
      </c>
      <c r="Y80" s="295">
        <f>'2M - SGS'!Y80</f>
        <v>8.3496000000000001E-2</v>
      </c>
      <c r="Z80" s="295">
        <f>'2M - SGS'!Z80</f>
        <v>8.6250999999999994E-2</v>
      </c>
      <c r="AA80" s="295">
        <f>'2M - SGS'!AA80</f>
        <v>8.6096000000000006E-2</v>
      </c>
    </row>
    <row r="81" spans="1:27" ht="15.5" x14ac:dyDescent="0.35">
      <c r="A81" s="690"/>
      <c r="B81" s="13" t="str">
        <f t="shared" si="53"/>
        <v>Cooling</v>
      </c>
      <c r="C81" s="295">
        <f>'2M - SGS'!C81</f>
        <v>6.0000000000000002E-6</v>
      </c>
      <c r="D81" s="295">
        <f>'2M - SGS'!D81</f>
        <v>2.4699999999999999E-4</v>
      </c>
      <c r="E81" s="295">
        <f>'2M - SGS'!E81</f>
        <v>7.2360000000000002E-3</v>
      </c>
      <c r="F81" s="295">
        <f>'2M - SGS'!F81</f>
        <v>2.1690999999999998E-2</v>
      </c>
      <c r="G81" s="295">
        <f>'2M - SGS'!G81</f>
        <v>6.2979999999999994E-2</v>
      </c>
      <c r="H81" s="295">
        <f>'2M - SGS'!H81</f>
        <v>0.21317</v>
      </c>
      <c r="I81" s="295">
        <f>'2M - SGS'!I81</f>
        <v>0.29002899999999998</v>
      </c>
      <c r="J81" s="295">
        <f>'2M - SGS'!J81</f>
        <v>0.270206</v>
      </c>
      <c r="K81" s="295">
        <f>'2M - SGS'!K81</f>
        <v>0.108695</v>
      </c>
      <c r="L81" s="295">
        <f>'2M - SGS'!L81</f>
        <v>1.9643000000000001E-2</v>
      </c>
      <c r="M81" s="295">
        <f>'2M - SGS'!M81</f>
        <v>6.0299999999999998E-3</v>
      </c>
      <c r="N81" s="295">
        <f>'2M - SGS'!N81</f>
        <v>6.3999999999999997E-5</v>
      </c>
      <c r="O81" s="295">
        <f>'2M - SGS'!O81</f>
        <v>6.0000000000000002E-6</v>
      </c>
      <c r="P81" s="295">
        <f>'2M - SGS'!P81</f>
        <v>2.4699999999999999E-4</v>
      </c>
      <c r="Q81" s="295">
        <f>'2M - SGS'!Q81</f>
        <v>7.2360000000000002E-3</v>
      </c>
      <c r="R81" s="295">
        <f>'2M - SGS'!R81</f>
        <v>2.1690999999999998E-2</v>
      </c>
      <c r="S81" s="295">
        <f>'2M - SGS'!S81</f>
        <v>6.2979999999999994E-2</v>
      </c>
      <c r="T81" s="295">
        <f>'2M - SGS'!T81</f>
        <v>0.21317</v>
      </c>
      <c r="U81" s="295">
        <f>'2M - SGS'!U81</f>
        <v>0.29002899999999998</v>
      </c>
      <c r="V81" s="295">
        <f>'2M - SGS'!V81</f>
        <v>0.270206</v>
      </c>
      <c r="W81" s="295">
        <f>'2M - SGS'!W81</f>
        <v>0.108695</v>
      </c>
      <c r="X81" s="295">
        <f>'2M - SGS'!X81</f>
        <v>1.9643000000000001E-2</v>
      </c>
      <c r="Y81" s="295">
        <f>'2M - SGS'!Y81</f>
        <v>6.0299999999999998E-3</v>
      </c>
      <c r="Z81" s="295">
        <f>'2M - SGS'!Z81</f>
        <v>6.3999999999999997E-5</v>
      </c>
      <c r="AA81" s="295">
        <f>'2M - SGS'!AA81</f>
        <v>6.0000000000000002E-6</v>
      </c>
    </row>
    <row r="82" spans="1:27" ht="15.5" x14ac:dyDescent="0.35">
      <c r="A82" s="690"/>
      <c r="B82" s="13" t="str">
        <f t="shared" si="53"/>
        <v>Ext Lighting</v>
      </c>
      <c r="C82" s="295">
        <f>'2M - SGS'!C82</f>
        <v>0.106265</v>
      </c>
      <c r="D82" s="295">
        <f>'2M - SGS'!D82</f>
        <v>8.2161999999999999E-2</v>
      </c>
      <c r="E82" s="295">
        <f>'2M - SGS'!E82</f>
        <v>7.0887000000000006E-2</v>
      </c>
      <c r="F82" s="295">
        <f>'2M - SGS'!F82</f>
        <v>6.8145999999999998E-2</v>
      </c>
      <c r="G82" s="295">
        <f>'2M - SGS'!G82</f>
        <v>8.1852999999999995E-2</v>
      </c>
      <c r="H82" s="295">
        <f>'2M - SGS'!H82</f>
        <v>6.7163E-2</v>
      </c>
      <c r="I82" s="295">
        <f>'2M - SGS'!I82</f>
        <v>8.6751999999999996E-2</v>
      </c>
      <c r="J82" s="295">
        <f>'2M - SGS'!J82</f>
        <v>6.9401000000000004E-2</v>
      </c>
      <c r="K82" s="295">
        <f>'2M - SGS'!K82</f>
        <v>8.2907999999999996E-2</v>
      </c>
      <c r="L82" s="295">
        <f>'2M - SGS'!L82</f>
        <v>0.100507</v>
      </c>
      <c r="M82" s="295">
        <f>'2M - SGS'!M82</f>
        <v>8.7251999999999996E-2</v>
      </c>
      <c r="N82" s="295">
        <f>'2M - SGS'!N82</f>
        <v>9.6703999999999998E-2</v>
      </c>
      <c r="O82" s="295">
        <f>'2M - SGS'!O82</f>
        <v>0.106265</v>
      </c>
      <c r="P82" s="295">
        <f>'2M - SGS'!P82</f>
        <v>8.2161999999999999E-2</v>
      </c>
      <c r="Q82" s="295">
        <f>'2M - SGS'!Q82</f>
        <v>7.0887000000000006E-2</v>
      </c>
      <c r="R82" s="295">
        <f>'2M - SGS'!R82</f>
        <v>6.8145999999999998E-2</v>
      </c>
      <c r="S82" s="295">
        <f>'2M - SGS'!S82</f>
        <v>8.1852999999999995E-2</v>
      </c>
      <c r="T82" s="295">
        <f>'2M - SGS'!T82</f>
        <v>6.7163E-2</v>
      </c>
      <c r="U82" s="295">
        <f>'2M - SGS'!U82</f>
        <v>8.6751999999999996E-2</v>
      </c>
      <c r="V82" s="295">
        <f>'2M - SGS'!V82</f>
        <v>6.9401000000000004E-2</v>
      </c>
      <c r="W82" s="295">
        <f>'2M - SGS'!W82</f>
        <v>8.2907999999999996E-2</v>
      </c>
      <c r="X82" s="295">
        <f>'2M - SGS'!X82</f>
        <v>0.100507</v>
      </c>
      <c r="Y82" s="295">
        <f>'2M - SGS'!Y82</f>
        <v>8.7251999999999996E-2</v>
      </c>
      <c r="Z82" s="295">
        <f>'2M - SGS'!Z82</f>
        <v>9.6703999999999998E-2</v>
      </c>
      <c r="AA82" s="295">
        <f>'2M - SGS'!AA82</f>
        <v>0.106265</v>
      </c>
    </row>
    <row r="83" spans="1:27" ht="15.5" x14ac:dyDescent="0.35">
      <c r="A83" s="690"/>
      <c r="B83" s="13" t="str">
        <f t="shared" si="53"/>
        <v>Heating</v>
      </c>
      <c r="C83" s="295">
        <f>'2M - SGS'!C83</f>
        <v>0.210397</v>
      </c>
      <c r="D83" s="295">
        <f>'2M - SGS'!D83</f>
        <v>0.17743600000000001</v>
      </c>
      <c r="E83" s="295">
        <f>'2M - SGS'!E83</f>
        <v>0.13192400000000001</v>
      </c>
      <c r="F83" s="295">
        <f>'2M - SGS'!F83</f>
        <v>5.9718E-2</v>
      </c>
      <c r="G83" s="295">
        <f>'2M - SGS'!G83</f>
        <v>2.6769000000000001E-2</v>
      </c>
      <c r="H83" s="295">
        <f>'2M - SGS'!H83</f>
        <v>4.2950000000000002E-3</v>
      </c>
      <c r="I83" s="295">
        <f>'2M - SGS'!I83</f>
        <v>2.895E-3</v>
      </c>
      <c r="J83" s="295">
        <f>'2M - SGS'!J83</f>
        <v>3.4320000000000002E-3</v>
      </c>
      <c r="K83" s="295">
        <f>'2M - SGS'!K83</f>
        <v>9.4020000000000006E-3</v>
      </c>
      <c r="L83" s="295">
        <f>'2M - SGS'!L83</f>
        <v>5.5496999999999998E-2</v>
      </c>
      <c r="M83" s="295">
        <f>'2M - SGS'!M83</f>
        <v>0.115452</v>
      </c>
      <c r="N83" s="295">
        <f>'2M - SGS'!N83</f>
        <v>0.20278099999999999</v>
      </c>
      <c r="O83" s="295">
        <f>'2M - SGS'!O83</f>
        <v>0.210397</v>
      </c>
      <c r="P83" s="295">
        <f>'2M - SGS'!P83</f>
        <v>0.17743600000000001</v>
      </c>
      <c r="Q83" s="295">
        <f>'2M - SGS'!Q83</f>
        <v>0.13192400000000001</v>
      </c>
      <c r="R83" s="295">
        <f>'2M - SGS'!R83</f>
        <v>5.9718E-2</v>
      </c>
      <c r="S83" s="295">
        <f>'2M - SGS'!S83</f>
        <v>2.6769000000000001E-2</v>
      </c>
      <c r="T83" s="295">
        <f>'2M - SGS'!T83</f>
        <v>4.2950000000000002E-3</v>
      </c>
      <c r="U83" s="295">
        <f>'2M - SGS'!U83</f>
        <v>2.895E-3</v>
      </c>
      <c r="V83" s="295">
        <f>'2M - SGS'!V83</f>
        <v>3.4320000000000002E-3</v>
      </c>
      <c r="W83" s="295">
        <f>'2M - SGS'!W83</f>
        <v>9.4020000000000006E-3</v>
      </c>
      <c r="X83" s="295">
        <f>'2M - SGS'!X83</f>
        <v>5.5496999999999998E-2</v>
      </c>
      <c r="Y83" s="295">
        <f>'2M - SGS'!Y83</f>
        <v>0.115452</v>
      </c>
      <c r="Z83" s="295">
        <f>'2M - SGS'!Z83</f>
        <v>0.20278099999999999</v>
      </c>
      <c r="AA83" s="295">
        <f>'2M - SGS'!AA83</f>
        <v>0.210397</v>
      </c>
    </row>
    <row r="84" spans="1:27" ht="15.5" x14ac:dyDescent="0.35">
      <c r="A84" s="690"/>
      <c r="B84" s="13" t="str">
        <f t="shared" si="53"/>
        <v>HVAC</v>
      </c>
      <c r="C84" s="295">
        <f>'2M - SGS'!C84</f>
        <v>0.107824</v>
      </c>
      <c r="D84" s="295">
        <f>'2M - SGS'!D84</f>
        <v>9.1051999999999994E-2</v>
      </c>
      <c r="E84" s="295">
        <f>'2M - SGS'!E84</f>
        <v>7.1135000000000004E-2</v>
      </c>
      <c r="F84" s="295">
        <f>'2M - SGS'!F84</f>
        <v>4.1179E-2</v>
      </c>
      <c r="G84" s="295">
        <f>'2M - SGS'!G84</f>
        <v>4.4423999999999998E-2</v>
      </c>
      <c r="H84" s="295">
        <f>'2M - SGS'!H84</f>
        <v>0.106128</v>
      </c>
      <c r="I84" s="295">
        <f>'2M - SGS'!I84</f>
        <v>0.14288100000000001</v>
      </c>
      <c r="J84" s="295">
        <f>'2M - SGS'!J84</f>
        <v>0.133494</v>
      </c>
      <c r="K84" s="295">
        <f>'2M - SGS'!K84</f>
        <v>5.781E-2</v>
      </c>
      <c r="L84" s="295">
        <f>'2M - SGS'!L84</f>
        <v>3.8018000000000003E-2</v>
      </c>
      <c r="M84" s="295">
        <f>'2M - SGS'!M84</f>
        <v>6.2103999999999999E-2</v>
      </c>
      <c r="N84" s="295">
        <f>'2M - SGS'!N84</f>
        <v>0.10395</v>
      </c>
      <c r="O84" s="295">
        <f>'2M - SGS'!O84</f>
        <v>0.107824</v>
      </c>
      <c r="P84" s="295">
        <f>'2M - SGS'!P84</f>
        <v>9.1051999999999994E-2</v>
      </c>
      <c r="Q84" s="295">
        <f>'2M - SGS'!Q84</f>
        <v>7.1135000000000004E-2</v>
      </c>
      <c r="R84" s="295">
        <f>'2M - SGS'!R84</f>
        <v>4.1179E-2</v>
      </c>
      <c r="S84" s="295">
        <f>'2M - SGS'!S84</f>
        <v>4.4423999999999998E-2</v>
      </c>
      <c r="T84" s="295">
        <f>'2M - SGS'!T84</f>
        <v>0.106128</v>
      </c>
      <c r="U84" s="295">
        <f>'2M - SGS'!U84</f>
        <v>0.14288100000000001</v>
      </c>
      <c r="V84" s="295">
        <f>'2M - SGS'!V84</f>
        <v>0.133494</v>
      </c>
      <c r="W84" s="295">
        <f>'2M - SGS'!W84</f>
        <v>5.781E-2</v>
      </c>
      <c r="X84" s="295">
        <f>'2M - SGS'!X84</f>
        <v>3.8018000000000003E-2</v>
      </c>
      <c r="Y84" s="295">
        <f>'2M - SGS'!Y84</f>
        <v>6.2103999999999999E-2</v>
      </c>
      <c r="Z84" s="295">
        <f>'2M - SGS'!Z84</f>
        <v>0.10395</v>
      </c>
      <c r="AA84" s="295">
        <f>'2M - SGS'!AA84</f>
        <v>0.107824</v>
      </c>
    </row>
    <row r="85" spans="1:27" ht="15.5" x14ac:dyDescent="0.35">
      <c r="A85" s="690"/>
      <c r="B85" s="13" t="str">
        <f t="shared" si="53"/>
        <v>Lighting</v>
      </c>
      <c r="C85" s="295">
        <f>'2M - SGS'!C85</f>
        <v>9.3563999999999994E-2</v>
      </c>
      <c r="D85" s="295">
        <f>'2M - SGS'!D85</f>
        <v>7.2162000000000004E-2</v>
      </c>
      <c r="E85" s="295">
        <f>'2M - SGS'!E85</f>
        <v>7.8372999999999998E-2</v>
      </c>
      <c r="F85" s="295">
        <f>'2M - SGS'!F85</f>
        <v>7.6534000000000005E-2</v>
      </c>
      <c r="G85" s="295">
        <f>'2M - SGS'!G85</f>
        <v>9.4246999999999997E-2</v>
      </c>
      <c r="H85" s="295">
        <f>'2M - SGS'!H85</f>
        <v>7.5599E-2</v>
      </c>
      <c r="I85" s="295">
        <f>'2M - SGS'!I85</f>
        <v>9.6199999999999994E-2</v>
      </c>
      <c r="J85" s="295">
        <f>'2M - SGS'!J85</f>
        <v>7.7077999999999994E-2</v>
      </c>
      <c r="K85" s="295">
        <f>'2M - SGS'!K85</f>
        <v>8.1374000000000002E-2</v>
      </c>
      <c r="L85" s="295">
        <f>'2M - SGS'!L85</f>
        <v>9.4072000000000003E-2</v>
      </c>
      <c r="M85" s="295">
        <f>'2M - SGS'!M85</f>
        <v>7.6706999999999997E-2</v>
      </c>
      <c r="N85" s="295">
        <f>'2M - SGS'!N85</f>
        <v>8.4089999999999998E-2</v>
      </c>
      <c r="O85" s="295">
        <f>'2M - SGS'!O85</f>
        <v>9.3563999999999994E-2</v>
      </c>
      <c r="P85" s="295">
        <f>'2M - SGS'!P85</f>
        <v>7.2162000000000004E-2</v>
      </c>
      <c r="Q85" s="295">
        <f>'2M - SGS'!Q85</f>
        <v>7.8372999999999998E-2</v>
      </c>
      <c r="R85" s="295">
        <f>'2M - SGS'!R85</f>
        <v>7.6534000000000005E-2</v>
      </c>
      <c r="S85" s="295">
        <f>'2M - SGS'!S85</f>
        <v>9.4246999999999997E-2</v>
      </c>
      <c r="T85" s="295">
        <f>'2M - SGS'!T85</f>
        <v>7.5599E-2</v>
      </c>
      <c r="U85" s="295">
        <f>'2M - SGS'!U85</f>
        <v>9.6199999999999994E-2</v>
      </c>
      <c r="V85" s="295">
        <f>'2M - SGS'!V85</f>
        <v>7.7077999999999994E-2</v>
      </c>
      <c r="W85" s="295">
        <f>'2M - SGS'!W85</f>
        <v>8.1374000000000002E-2</v>
      </c>
      <c r="X85" s="295">
        <f>'2M - SGS'!X85</f>
        <v>9.4072000000000003E-2</v>
      </c>
      <c r="Y85" s="295">
        <f>'2M - SGS'!Y85</f>
        <v>7.6706999999999997E-2</v>
      </c>
      <c r="Z85" s="295">
        <f>'2M - SGS'!Z85</f>
        <v>8.4089999999999998E-2</v>
      </c>
      <c r="AA85" s="295">
        <f>'2M - SGS'!AA85</f>
        <v>9.3563999999999994E-2</v>
      </c>
    </row>
    <row r="86" spans="1:27" ht="15.5" x14ac:dyDescent="0.35">
      <c r="A86" s="690"/>
      <c r="B86" s="13" t="str">
        <f t="shared" si="53"/>
        <v>Miscellaneous</v>
      </c>
      <c r="C86" s="295">
        <f>'2M - SGS'!C86</f>
        <v>8.5109000000000004E-2</v>
      </c>
      <c r="D86" s="295">
        <f>'2M - SGS'!D86</f>
        <v>7.7715000000000006E-2</v>
      </c>
      <c r="E86" s="295">
        <f>'2M - SGS'!E86</f>
        <v>8.6136000000000004E-2</v>
      </c>
      <c r="F86" s="295">
        <f>'2M - SGS'!F86</f>
        <v>7.9796000000000006E-2</v>
      </c>
      <c r="G86" s="295">
        <f>'2M - SGS'!G86</f>
        <v>8.5334999999999994E-2</v>
      </c>
      <c r="H86" s="295">
        <f>'2M - SGS'!H86</f>
        <v>8.1994999999999998E-2</v>
      </c>
      <c r="I86" s="295">
        <f>'2M - SGS'!I86</f>
        <v>8.4098999999999993E-2</v>
      </c>
      <c r="J86" s="295">
        <f>'2M - SGS'!J86</f>
        <v>8.4198999999999996E-2</v>
      </c>
      <c r="K86" s="295">
        <f>'2M - SGS'!K86</f>
        <v>8.2512000000000002E-2</v>
      </c>
      <c r="L86" s="295">
        <f>'2M - SGS'!L86</f>
        <v>8.5277000000000006E-2</v>
      </c>
      <c r="M86" s="295">
        <f>'2M - SGS'!M86</f>
        <v>8.2588999999999996E-2</v>
      </c>
      <c r="N86" s="295">
        <f>'2M - SGS'!N86</f>
        <v>8.5237999999999994E-2</v>
      </c>
      <c r="O86" s="295">
        <f>'2M - SGS'!O86</f>
        <v>8.5109000000000004E-2</v>
      </c>
      <c r="P86" s="295">
        <f>'2M - SGS'!P86</f>
        <v>7.7715000000000006E-2</v>
      </c>
      <c r="Q86" s="295">
        <f>'2M - SGS'!Q86</f>
        <v>8.6136000000000004E-2</v>
      </c>
      <c r="R86" s="295">
        <f>'2M - SGS'!R86</f>
        <v>7.9796000000000006E-2</v>
      </c>
      <c r="S86" s="295">
        <f>'2M - SGS'!S86</f>
        <v>8.5334999999999994E-2</v>
      </c>
      <c r="T86" s="295">
        <f>'2M - SGS'!T86</f>
        <v>8.1994999999999998E-2</v>
      </c>
      <c r="U86" s="295">
        <f>'2M - SGS'!U86</f>
        <v>8.4098999999999993E-2</v>
      </c>
      <c r="V86" s="295">
        <f>'2M - SGS'!V86</f>
        <v>8.4198999999999996E-2</v>
      </c>
      <c r="W86" s="295">
        <f>'2M - SGS'!W86</f>
        <v>8.2512000000000002E-2</v>
      </c>
      <c r="X86" s="295">
        <f>'2M - SGS'!X86</f>
        <v>8.5277000000000006E-2</v>
      </c>
      <c r="Y86" s="295">
        <f>'2M - SGS'!Y86</f>
        <v>8.2588999999999996E-2</v>
      </c>
      <c r="Z86" s="295">
        <f>'2M - SGS'!Z86</f>
        <v>8.5237999999999994E-2</v>
      </c>
      <c r="AA86" s="295">
        <f>'2M - SGS'!AA86</f>
        <v>8.5109000000000004E-2</v>
      </c>
    </row>
    <row r="87" spans="1:27" ht="15.5" x14ac:dyDescent="0.35">
      <c r="A87" s="690"/>
      <c r="B87" s="13" t="str">
        <f t="shared" si="53"/>
        <v>Motors</v>
      </c>
      <c r="C87" s="295">
        <f>'2M - SGS'!C87</f>
        <v>8.5109000000000004E-2</v>
      </c>
      <c r="D87" s="295">
        <f>'2M - SGS'!D87</f>
        <v>7.7715000000000006E-2</v>
      </c>
      <c r="E87" s="295">
        <f>'2M - SGS'!E87</f>
        <v>8.6136000000000004E-2</v>
      </c>
      <c r="F87" s="295">
        <f>'2M - SGS'!F87</f>
        <v>7.9796000000000006E-2</v>
      </c>
      <c r="G87" s="295">
        <f>'2M - SGS'!G87</f>
        <v>8.5334999999999994E-2</v>
      </c>
      <c r="H87" s="295">
        <f>'2M - SGS'!H87</f>
        <v>8.1994999999999998E-2</v>
      </c>
      <c r="I87" s="295">
        <f>'2M - SGS'!I87</f>
        <v>8.4098999999999993E-2</v>
      </c>
      <c r="J87" s="295">
        <f>'2M - SGS'!J87</f>
        <v>8.4198999999999996E-2</v>
      </c>
      <c r="K87" s="295">
        <f>'2M - SGS'!K87</f>
        <v>8.2512000000000002E-2</v>
      </c>
      <c r="L87" s="295">
        <f>'2M - SGS'!L87</f>
        <v>8.5277000000000006E-2</v>
      </c>
      <c r="M87" s="295">
        <f>'2M - SGS'!M87</f>
        <v>8.2588999999999996E-2</v>
      </c>
      <c r="N87" s="295">
        <f>'2M - SGS'!N87</f>
        <v>8.5237999999999994E-2</v>
      </c>
      <c r="O87" s="295">
        <f>'2M - SGS'!O87</f>
        <v>8.5109000000000004E-2</v>
      </c>
      <c r="P87" s="295">
        <f>'2M - SGS'!P87</f>
        <v>7.7715000000000006E-2</v>
      </c>
      <c r="Q87" s="295">
        <f>'2M - SGS'!Q87</f>
        <v>8.6136000000000004E-2</v>
      </c>
      <c r="R87" s="295">
        <f>'2M - SGS'!R87</f>
        <v>7.9796000000000006E-2</v>
      </c>
      <c r="S87" s="295">
        <f>'2M - SGS'!S87</f>
        <v>8.5334999999999994E-2</v>
      </c>
      <c r="T87" s="295">
        <f>'2M - SGS'!T87</f>
        <v>8.1994999999999998E-2</v>
      </c>
      <c r="U87" s="295">
        <f>'2M - SGS'!U87</f>
        <v>8.4098999999999993E-2</v>
      </c>
      <c r="V87" s="295">
        <f>'2M - SGS'!V87</f>
        <v>8.4198999999999996E-2</v>
      </c>
      <c r="W87" s="295">
        <f>'2M - SGS'!W87</f>
        <v>8.2512000000000002E-2</v>
      </c>
      <c r="X87" s="295">
        <f>'2M - SGS'!X87</f>
        <v>8.5277000000000006E-2</v>
      </c>
      <c r="Y87" s="295">
        <f>'2M - SGS'!Y87</f>
        <v>8.2588999999999996E-2</v>
      </c>
      <c r="Z87" s="295">
        <f>'2M - SGS'!Z87</f>
        <v>8.5237999999999994E-2</v>
      </c>
      <c r="AA87" s="295">
        <f>'2M - SGS'!AA87</f>
        <v>8.5109000000000004E-2</v>
      </c>
    </row>
    <row r="88" spans="1:27" ht="15.5" x14ac:dyDescent="0.35">
      <c r="A88" s="690"/>
      <c r="B88" s="13" t="str">
        <f t="shared" si="53"/>
        <v>Process</v>
      </c>
      <c r="C88" s="295">
        <f>'2M - SGS'!C88</f>
        <v>8.5109000000000004E-2</v>
      </c>
      <c r="D88" s="295">
        <f>'2M - SGS'!D88</f>
        <v>7.7715000000000006E-2</v>
      </c>
      <c r="E88" s="295">
        <f>'2M - SGS'!E88</f>
        <v>8.6136000000000004E-2</v>
      </c>
      <c r="F88" s="295">
        <f>'2M - SGS'!F88</f>
        <v>7.9796000000000006E-2</v>
      </c>
      <c r="G88" s="295">
        <f>'2M - SGS'!G88</f>
        <v>8.5334999999999994E-2</v>
      </c>
      <c r="H88" s="295">
        <f>'2M - SGS'!H88</f>
        <v>8.1994999999999998E-2</v>
      </c>
      <c r="I88" s="295">
        <f>'2M - SGS'!I88</f>
        <v>8.4098999999999993E-2</v>
      </c>
      <c r="J88" s="295">
        <f>'2M - SGS'!J88</f>
        <v>8.4198999999999996E-2</v>
      </c>
      <c r="K88" s="295">
        <f>'2M - SGS'!K88</f>
        <v>8.2512000000000002E-2</v>
      </c>
      <c r="L88" s="295">
        <f>'2M - SGS'!L88</f>
        <v>8.5277000000000006E-2</v>
      </c>
      <c r="M88" s="295">
        <f>'2M - SGS'!M88</f>
        <v>8.2588999999999996E-2</v>
      </c>
      <c r="N88" s="295">
        <f>'2M - SGS'!N88</f>
        <v>8.5237999999999994E-2</v>
      </c>
      <c r="O88" s="295">
        <f>'2M - SGS'!O88</f>
        <v>8.5109000000000004E-2</v>
      </c>
      <c r="P88" s="295">
        <f>'2M - SGS'!P88</f>
        <v>7.7715000000000006E-2</v>
      </c>
      <c r="Q88" s="295">
        <f>'2M - SGS'!Q88</f>
        <v>8.6136000000000004E-2</v>
      </c>
      <c r="R88" s="295">
        <f>'2M - SGS'!R88</f>
        <v>7.9796000000000006E-2</v>
      </c>
      <c r="S88" s="295">
        <f>'2M - SGS'!S88</f>
        <v>8.5334999999999994E-2</v>
      </c>
      <c r="T88" s="295">
        <f>'2M - SGS'!T88</f>
        <v>8.1994999999999998E-2</v>
      </c>
      <c r="U88" s="295">
        <f>'2M - SGS'!U88</f>
        <v>8.4098999999999993E-2</v>
      </c>
      <c r="V88" s="295">
        <f>'2M - SGS'!V88</f>
        <v>8.4198999999999996E-2</v>
      </c>
      <c r="W88" s="295">
        <f>'2M - SGS'!W88</f>
        <v>8.2512000000000002E-2</v>
      </c>
      <c r="X88" s="295">
        <f>'2M - SGS'!X88</f>
        <v>8.5277000000000006E-2</v>
      </c>
      <c r="Y88" s="295">
        <f>'2M - SGS'!Y88</f>
        <v>8.2588999999999996E-2</v>
      </c>
      <c r="Z88" s="295">
        <f>'2M - SGS'!Z88</f>
        <v>8.5237999999999994E-2</v>
      </c>
      <c r="AA88" s="295">
        <f>'2M - SGS'!AA88</f>
        <v>8.5109000000000004E-2</v>
      </c>
    </row>
    <row r="89" spans="1:27" ht="15.5" x14ac:dyDescent="0.35">
      <c r="A89" s="690"/>
      <c r="B89" s="13" t="str">
        <f t="shared" si="53"/>
        <v>Refrigeration</v>
      </c>
      <c r="C89" s="295">
        <f>'2M - SGS'!C89</f>
        <v>8.3486000000000005E-2</v>
      </c>
      <c r="D89" s="295">
        <f>'2M - SGS'!D89</f>
        <v>7.6158000000000003E-2</v>
      </c>
      <c r="E89" s="295">
        <f>'2M - SGS'!E89</f>
        <v>8.3346000000000003E-2</v>
      </c>
      <c r="F89" s="295">
        <f>'2M - SGS'!F89</f>
        <v>8.0782999999999994E-2</v>
      </c>
      <c r="G89" s="295">
        <f>'2M - SGS'!G89</f>
        <v>8.5133E-2</v>
      </c>
      <c r="H89" s="295">
        <f>'2M - SGS'!H89</f>
        <v>8.4294999999999995E-2</v>
      </c>
      <c r="I89" s="295">
        <f>'2M - SGS'!I89</f>
        <v>8.7456999999999993E-2</v>
      </c>
      <c r="J89" s="295">
        <f>'2M - SGS'!J89</f>
        <v>8.7230000000000002E-2</v>
      </c>
      <c r="K89" s="295">
        <f>'2M - SGS'!K89</f>
        <v>8.3319000000000004E-2</v>
      </c>
      <c r="L89" s="295">
        <f>'2M - SGS'!L89</f>
        <v>8.4562999999999999E-2</v>
      </c>
      <c r="M89" s="295">
        <f>'2M - SGS'!M89</f>
        <v>8.1112000000000004E-2</v>
      </c>
      <c r="N89" s="295">
        <f>'2M - SGS'!N89</f>
        <v>8.3118999999999998E-2</v>
      </c>
      <c r="O89" s="295">
        <f>'2M - SGS'!O89</f>
        <v>8.3486000000000005E-2</v>
      </c>
      <c r="P89" s="295">
        <f>'2M - SGS'!P89</f>
        <v>7.6158000000000003E-2</v>
      </c>
      <c r="Q89" s="295">
        <f>'2M - SGS'!Q89</f>
        <v>8.3346000000000003E-2</v>
      </c>
      <c r="R89" s="295">
        <f>'2M - SGS'!R89</f>
        <v>8.0782999999999994E-2</v>
      </c>
      <c r="S89" s="295">
        <f>'2M - SGS'!S89</f>
        <v>8.5133E-2</v>
      </c>
      <c r="T89" s="295">
        <f>'2M - SGS'!T89</f>
        <v>8.4294999999999995E-2</v>
      </c>
      <c r="U89" s="295">
        <f>'2M - SGS'!U89</f>
        <v>8.7456999999999993E-2</v>
      </c>
      <c r="V89" s="295">
        <f>'2M - SGS'!V89</f>
        <v>8.7230000000000002E-2</v>
      </c>
      <c r="W89" s="295">
        <f>'2M - SGS'!W89</f>
        <v>8.3319000000000004E-2</v>
      </c>
      <c r="X89" s="295">
        <f>'2M - SGS'!X89</f>
        <v>8.4562999999999999E-2</v>
      </c>
      <c r="Y89" s="295">
        <f>'2M - SGS'!Y89</f>
        <v>8.1112000000000004E-2</v>
      </c>
      <c r="Z89" s="295">
        <f>'2M - SGS'!Z89</f>
        <v>8.3118999999999998E-2</v>
      </c>
      <c r="AA89" s="295">
        <f>'2M - SGS'!AA89</f>
        <v>8.3486000000000005E-2</v>
      </c>
    </row>
    <row r="90" spans="1:27" ht="16" thickBot="1" x14ac:dyDescent="0.4">
      <c r="A90" s="691"/>
      <c r="B90" s="14" t="str">
        <f t="shared" si="53"/>
        <v>Water Heating</v>
      </c>
      <c r="C90" s="296">
        <f>'2M - SGS'!C90</f>
        <v>0.108255</v>
      </c>
      <c r="D90" s="296">
        <f>'2M - SGS'!D90</f>
        <v>9.1078000000000006E-2</v>
      </c>
      <c r="E90" s="296">
        <f>'2M - SGS'!E90</f>
        <v>8.5239999999999996E-2</v>
      </c>
      <c r="F90" s="296">
        <f>'2M - SGS'!F90</f>
        <v>7.2980000000000003E-2</v>
      </c>
      <c r="G90" s="296">
        <f>'2M - SGS'!G90</f>
        <v>7.9849000000000003E-2</v>
      </c>
      <c r="H90" s="296">
        <f>'2M - SGS'!H90</f>
        <v>7.2720999999999994E-2</v>
      </c>
      <c r="I90" s="296">
        <f>'2M - SGS'!I90</f>
        <v>7.4929999999999997E-2</v>
      </c>
      <c r="J90" s="296">
        <f>'2M - SGS'!J90</f>
        <v>7.5861999999999999E-2</v>
      </c>
      <c r="K90" s="296">
        <f>'2M - SGS'!K90</f>
        <v>7.5733999999999996E-2</v>
      </c>
      <c r="L90" s="296">
        <f>'2M - SGS'!L90</f>
        <v>8.2808000000000007E-2</v>
      </c>
      <c r="M90" s="296">
        <f>'2M - SGS'!M90</f>
        <v>8.6345000000000005E-2</v>
      </c>
      <c r="N90" s="296">
        <f>'2M - SGS'!N90</f>
        <v>9.4200000000000006E-2</v>
      </c>
      <c r="O90" s="296">
        <f>'2M - SGS'!O90</f>
        <v>0.108255</v>
      </c>
      <c r="P90" s="296">
        <f>'2M - SGS'!P90</f>
        <v>9.1078000000000006E-2</v>
      </c>
      <c r="Q90" s="296">
        <f>'2M - SGS'!Q90</f>
        <v>8.5239999999999996E-2</v>
      </c>
      <c r="R90" s="296">
        <f>'2M - SGS'!R90</f>
        <v>7.2980000000000003E-2</v>
      </c>
      <c r="S90" s="296">
        <f>'2M - SGS'!S90</f>
        <v>7.9849000000000003E-2</v>
      </c>
      <c r="T90" s="296">
        <f>'2M - SGS'!T90</f>
        <v>7.2720999999999994E-2</v>
      </c>
      <c r="U90" s="296">
        <f>'2M - SGS'!U90</f>
        <v>7.4929999999999997E-2</v>
      </c>
      <c r="V90" s="296">
        <f>'2M - SGS'!V90</f>
        <v>7.5861999999999999E-2</v>
      </c>
      <c r="W90" s="296">
        <f>'2M - SGS'!W90</f>
        <v>7.5733999999999996E-2</v>
      </c>
      <c r="X90" s="296">
        <f>'2M - SGS'!X90</f>
        <v>8.2808000000000007E-2</v>
      </c>
      <c r="Y90" s="296">
        <f>'2M - SGS'!Y90</f>
        <v>8.6345000000000005E-2</v>
      </c>
      <c r="Z90" s="296">
        <f>'2M - SGS'!Z90</f>
        <v>9.4200000000000006E-2</v>
      </c>
      <c r="AA90" s="296">
        <f>'2M - SGS'!AA90</f>
        <v>0.108255</v>
      </c>
    </row>
    <row r="91" spans="1:27" ht="15" thickBot="1" x14ac:dyDescent="0.4"/>
    <row r="92" spans="1:27" ht="15" customHeight="1" thickBot="1" x14ac:dyDescent="0.4">
      <c r="A92" s="692" t="s">
        <v>28</v>
      </c>
      <c r="B92" s="236" t="s">
        <v>31</v>
      </c>
      <c r="C92" s="145">
        <f>C$4</f>
        <v>44927</v>
      </c>
      <c r="D92" s="145">
        <f t="shared" ref="D92:AA92" si="54">D$4</f>
        <v>44958</v>
      </c>
      <c r="E92" s="145">
        <f t="shared" si="54"/>
        <v>44986</v>
      </c>
      <c r="F92" s="145">
        <f t="shared" si="54"/>
        <v>45017</v>
      </c>
      <c r="G92" s="145">
        <f t="shared" si="54"/>
        <v>45047</v>
      </c>
      <c r="H92" s="145">
        <f t="shared" si="54"/>
        <v>45078</v>
      </c>
      <c r="I92" s="145">
        <f t="shared" si="54"/>
        <v>45108</v>
      </c>
      <c r="J92" s="145">
        <f t="shared" si="54"/>
        <v>45139</v>
      </c>
      <c r="K92" s="145">
        <f t="shared" si="54"/>
        <v>45170</v>
      </c>
      <c r="L92" s="145">
        <f t="shared" si="54"/>
        <v>45200</v>
      </c>
      <c r="M92" s="145">
        <f t="shared" si="54"/>
        <v>45231</v>
      </c>
      <c r="N92" s="145">
        <f t="shared" si="54"/>
        <v>45261</v>
      </c>
      <c r="O92" s="145">
        <f t="shared" si="54"/>
        <v>45292</v>
      </c>
      <c r="P92" s="145">
        <f t="shared" si="54"/>
        <v>45323</v>
      </c>
      <c r="Q92" s="145">
        <f t="shared" si="54"/>
        <v>45352</v>
      </c>
      <c r="R92" s="145">
        <f t="shared" si="54"/>
        <v>45383</v>
      </c>
      <c r="S92" s="145">
        <f t="shared" si="54"/>
        <v>45413</v>
      </c>
      <c r="T92" s="145">
        <f t="shared" si="54"/>
        <v>45444</v>
      </c>
      <c r="U92" s="145">
        <f t="shared" si="54"/>
        <v>45474</v>
      </c>
      <c r="V92" s="145">
        <f t="shared" si="54"/>
        <v>45505</v>
      </c>
      <c r="W92" s="145">
        <f t="shared" si="54"/>
        <v>45536</v>
      </c>
      <c r="X92" s="145">
        <f t="shared" si="54"/>
        <v>45566</v>
      </c>
      <c r="Y92" s="145">
        <f t="shared" si="54"/>
        <v>45597</v>
      </c>
      <c r="Z92" s="145">
        <f t="shared" si="54"/>
        <v>45627</v>
      </c>
      <c r="AA92" s="145">
        <f t="shared" si="54"/>
        <v>45658</v>
      </c>
    </row>
    <row r="93" spans="1:27" x14ac:dyDescent="0.35">
      <c r="A93" s="693"/>
      <c r="B93" s="11" t="s">
        <v>20</v>
      </c>
      <c r="C93" s="369">
        <v>3.7309000000000002E-2</v>
      </c>
      <c r="D93" s="369">
        <v>3.7734999999999998E-2</v>
      </c>
      <c r="E93" s="369">
        <v>3.8399999999999997E-2</v>
      </c>
      <c r="F93" s="369">
        <v>3.9986000000000001E-2</v>
      </c>
      <c r="G93" s="369">
        <v>4.1888000000000002E-2</v>
      </c>
      <c r="H93" s="369">
        <v>7.8059000000000003E-2</v>
      </c>
      <c r="I93" s="398">
        <v>7.9558000000000004E-2</v>
      </c>
      <c r="J93" s="398">
        <v>7.9958000000000001E-2</v>
      </c>
      <c r="K93" s="398">
        <v>7.8107999999999997E-2</v>
      </c>
      <c r="L93" s="398">
        <v>4.1531999999999999E-2</v>
      </c>
      <c r="M93" s="398">
        <v>4.2438999999999998E-2</v>
      </c>
      <c r="N93" s="398">
        <v>4.0814000000000003E-2</v>
      </c>
      <c r="O93" s="398">
        <v>3.9933000000000003E-2</v>
      </c>
      <c r="P93" s="398">
        <v>3.9878999999999998E-2</v>
      </c>
      <c r="Q93" s="398">
        <v>4.1041000000000001E-2</v>
      </c>
      <c r="R93" s="398">
        <v>4.1168000000000003E-2</v>
      </c>
      <c r="S93" s="398">
        <v>4.2222999999999997E-2</v>
      </c>
      <c r="T93" s="398">
        <v>8.2789000000000001E-2</v>
      </c>
      <c r="U93" s="398">
        <v>7.9558000000000004E-2</v>
      </c>
      <c r="V93" s="398">
        <v>7.9958000000000001E-2</v>
      </c>
      <c r="W93" s="398">
        <v>7.8107999999999997E-2</v>
      </c>
      <c r="X93" s="398">
        <v>4.1531999999999999E-2</v>
      </c>
      <c r="Y93" s="398">
        <v>4.2438999999999998E-2</v>
      </c>
      <c r="Z93" s="398">
        <v>4.0814000000000003E-2</v>
      </c>
      <c r="AA93" s="398">
        <v>3.9933000000000003E-2</v>
      </c>
    </row>
    <row r="94" spans="1:27" x14ac:dyDescent="0.35">
      <c r="A94" s="693"/>
      <c r="B94" s="11" t="s">
        <v>0</v>
      </c>
      <c r="C94" s="369">
        <v>4.0160000000000001E-2</v>
      </c>
      <c r="D94" s="369">
        <v>4.1161999999999997E-2</v>
      </c>
      <c r="E94" s="369">
        <v>4.2527000000000002E-2</v>
      </c>
      <c r="F94" s="369">
        <v>4.2639999999999997E-2</v>
      </c>
      <c r="G94" s="369">
        <v>4.7012999999999999E-2</v>
      </c>
      <c r="H94" s="369">
        <v>9.5856999999999998E-2</v>
      </c>
      <c r="I94" s="398">
        <v>9.7295999999999994E-2</v>
      </c>
      <c r="J94" s="398">
        <v>9.9751999999999993E-2</v>
      </c>
      <c r="K94" s="398">
        <v>0.10033300000000001</v>
      </c>
      <c r="L94" s="398">
        <v>4.6997999999999998E-2</v>
      </c>
      <c r="M94" s="398">
        <v>4.7978E-2</v>
      </c>
      <c r="N94" s="398">
        <v>4.4889999999999999E-2</v>
      </c>
      <c r="O94" s="398">
        <v>4.4352999999999997E-2</v>
      </c>
      <c r="P94" s="398">
        <v>4.4898E-2</v>
      </c>
      <c r="Q94" s="398">
        <v>4.7189000000000002E-2</v>
      </c>
      <c r="R94" s="398">
        <v>4.5560000000000003E-2</v>
      </c>
      <c r="S94" s="398">
        <v>4.9112000000000003E-2</v>
      </c>
      <c r="T94" s="398">
        <v>0.104393</v>
      </c>
      <c r="U94" s="398">
        <v>9.7295999999999994E-2</v>
      </c>
      <c r="V94" s="398">
        <v>9.9751999999999993E-2</v>
      </c>
      <c r="W94" s="398">
        <v>0.10033300000000001</v>
      </c>
      <c r="X94" s="398">
        <v>4.6997999999999998E-2</v>
      </c>
      <c r="Y94" s="398">
        <v>4.7978E-2</v>
      </c>
      <c r="Z94" s="398">
        <v>4.4889999999999999E-2</v>
      </c>
      <c r="AA94" s="398">
        <v>4.4352999999999997E-2</v>
      </c>
    </row>
    <row r="95" spans="1:27" x14ac:dyDescent="0.35">
      <c r="A95" s="693"/>
      <c r="B95" s="11" t="s">
        <v>21</v>
      </c>
      <c r="C95" s="369">
        <v>3.8309000000000003E-2</v>
      </c>
      <c r="D95" s="369">
        <v>3.8567999999999998E-2</v>
      </c>
      <c r="E95" s="369">
        <v>3.9269999999999999E-2</v>
      </c>
      <c r="F95" s="369">
        <v>4.2201000000000002E-2</v>
      </c>
      <c r="G95" s="369">
        <v>4.3770000000000003E-2</v>
      </c>
      <c r="H95" s="369">
        <v>8.3545999999999995E-2</v>
      </c>
      <c r="I95" s="398">
        <v>8.5671999999999998E-2</v>
      </c>
      <c r="J95" s="398">
        <v>8.6513999999999994E-2</v>
      </c>
      <c r="K95" s="398">
        <v>8.3474000000000007E-2</v>
      </c>
      <c r="L95" s="398">
        <v>4.3712000000000001E-2</v>
      </c>
      <c r="M95" s="398">
        <v>4.4333999999999998E-2</v>
      </c>
      <c r="N95" s="398">
        <v>4.2470000000000001E-2</v>
      </c>
      <c r="O95" s="398">
        <v>4.1343999999999999E-2</v>
      </c>
      <c r="P95" s="398">
        <v>4.1013000000000001E-2</v>
      </c>
      <c r="Q95" s="398">
        <v>4.2275E-2</v>
      </c>
      <c r="R95" s="398">
        <v>4.3936999999999997E-2</v>
      </c>
      <c r="S95" s="398">
        <v>4.4505000000000003E-2</v>
      </c>
      <c r="T95" s="398">
        <v>8.9441000000000007E-2</v>
      </c>
      <c r="U95" s="398">
        <v>8.5671999999999998E-2</v>
      </c>
      <c r="V95" s="398">
        <v>8.6513999999999994E-2</v>
      </c>
      <c r="W95" s="398">
        <v>8.3474000000000007E-2</v>
      </c>
      <c r="X95" s="398">
        <v>4.3712000000000001E-2</v>
      </c>
      <c r="Y95" s="398">
        <v>4.4333999999999998E-2</v>
      </c>
      <c r="Z95" s="398">
        <v>4.2470000000000001E-2</v>
      </c>
      <c r="AA95" s="398">
        <v>4.1343999999999999E-2</v>
      </c>
    </row>
    <row r="96" spans="1:27" x14ac:dyDescent="0.35">
      <c r="A96" s="693"/>
      <c r="B96" s="11" t="s">
        <v>1</v>
      </c>
      <c r="C96" s="369">
        <v>3.7989000000000002E-2</v>
      </c>
      <c r="D96" s="369">
        <v>3.8843999999999997E-2</v>
      </c>
      <c r="E96" s="369">
        <v>3.9697000000000003E-2</v>
      </c>
      <c r="F96" s="369">
        <v>4.7393999999999999E-2</v>
      </c>
      <c r="G96" s="369">
        <v>5.3057E-2</v>
      </c>
      <c r="H96" s="369">
        <v>9.6768999999999994E-2</v>
      </c>
      <c r="I96" s="398">
        <v>9.7806000000000004E-2</v>
      </c>
      <c r="J96" s="398">
        <v>0.100427</v>
      </c>
      <c r="K96" s="398">
        <v>0.10491499999999999</v>
      </c>
      <c r="L96" s="398">
        <v>5.3839999999999999E-2</v>
      </c>
      <c r="M96" s="398">
        <v>5.3623999999999998E-2</v>
      </c>
      <c r="N96" s="398">
        <v>4.3708999999999998E-2</v>
      </c>
      <c r="O96" s="398">
        <v>4.2347000000000003E-2</v>
      </c>
      <c r="P96" s="398">
        <v>4.2303E-2</v>
      </c>
      <c r="Q96" s="398">
        <v>4.4350000000000001E-2</v>
      </c>
      <c r="R96" s="398">
        <v>5.2475000000000001E-2</v>
      </c>
      <c r="S96" s="398">
        <v>5.7162999999999999E-2</v>
      </c>
      <c r="T96" s="398">
        <v>0.105501</v>
      </c>
      <c r="U96" s="398">
        <v>9.7806000000000004E-2</v>
      </c>
      <c r="V96" s="398">
        <v>0.100427</v>
      </c>
      <c r="W96" s="398">
        <v>0.10491499999999999</v>
      </c>
      <c r="X96" s="398">
        <v>5.3839999999999999E-2</v>
      </c>
      <c r="Y96" s="398">
        <v>5.3623999999999998E-2</v>
      </c>
      <c r="Z96" s="398">
        <v>4.3708999999999998E-2</v>
      </c>
      <c r="AA96" s="398">
        <v>4.2347000000000003E-2</v>
      </c>
    </row>
    <row r="97" spans="1:27" x14ac:dyDescent="0.35">
      <c r="A97" s="693"/>
      <c r="B97" s="11" t="s">
        <v>22</v>
      </c>
      <c r="C97" s="369">
        <v>2.9585E-2</v>
      </c>
      <c r="D97" s="369">
        <v>2.9943000000000001E-2</v>
      </c>
      <c r="E97" s="369">
        <v>3.0325999999999999E-2</v>
      </c>
      <c r="F97" s="369">
        <v>3.1985E-2</v>
      </c>
      <c r="G97" s="369">
        <v>3.2126000000000002E-2</v>
      </c>
      <c r="H97" s="369">
        <v>5.2953E-2</v>
      </c>
      <c r="I97" s="398">
        <v>5.0639000000000003E-2</v>
      </c>
      <c r="J97" s="398">
        <v>4.9979999999999997E-2</v>
      </c>
      <c r="K97" s="398">
        <v>5.0804000000000002E-2</v>
      </c>
      <c r="L97" s="398">
        <v>3.0172000000000001E-2</v>
      </c>
      <c r="M97" s="398">
        <v>3.0644999999999999E-2</v>
      </c>
      <c r="N97" s="398">
        <v>2.9829000000000001E-2</v>
      </c>
      <c r="O97" s="398">
        <v>2.9302000000000002E-2</v>
      </c>
      <c r="P97" s="398">
        <v>2.9326000000000001E-2</v>
      </c>
      <c r="Q97" s="398">
        <v>2.9966E-2</v>
      </c>
      <c r="R97" s="398">
        <v>3.1091000000000001E-2</v>
      </c>
      <c r="S97" s="398">
        <v>3.0398999999999999E-2</v>
      </c>
      <c r="T97" s="398">
        <v>5.2363E-2</v>
      </c>
      <c r="U97" s="398">
        <v>5.0639000000000003E-2</v>
      </c>
      <c r="V97" s="398">
        <v>4.9979999999999997E-2</v>
      </c>
      <c r="W97" s="398">
        <v>5.0804000000000002E-2</v>
      </c>
      <c r="X97" s="398">
        <v>3.0172000000000001E-2</v>
      </c>
      <c r="Y97" s="398">
        <v>3.0644999999999999E-2</v>
      </c>
      <c r="Z97" s="398">
        <v>2.9829000000000001E-2</v>
      </c>
      <c r="AA97" s="398">
        <v>2.9302000000000002E-2</v>
      </c>
    </row>
    <row r="98" spans="1:27" x14ac:dyDescent="0.35">
      <c r="A98" s="693"/>
      <c r="B98" s="11" t="s">
        <v>9</v>
      </c>
      <c r="C98" s="369">
        <v>3.8060999999999998E-2</v>
      </c>
      <c r="D98" s="369">
        <v>3.8934000000000003E-2</v>
      </c>
      <c r="E98" s="369">
        <v>4.0448999999999999E-2</v>
      </c>
      <c r="F98" s="369">
        <v>4.1125000000000002E-2</v>
      </c>
      <c r="G98" s="369">
        <v>4.1331E-2</v>
      </c>
      <c r="H98" s="369">
        <v>5.2465999999999999E-2</v>
      </c>
      <c r="I98" s="398">
        <v>5.0083999999999997E-2</v>
      </c>
      <c r="J98" s="398">
        <v>4.9399999999999999E-2</v>
      </c>
      <c r="K98" s="398">
        <v>8.0808000000000005E-2</v>
      </c>
      <c r="L98" s="398">
        <v>4.1339000000000001E-2</v>
      </c>
      <c r="M98" s="398">
        <v>4.3160999999999998E-2</v>
      </c>
      <c r="N98" s="398">
        <v>4.1070000000000002E-2</v>
      </c>
      <c r="O98" s="398">
        <v>4.0834000000000002E-2</v>
      </c>
      <c r="P98" s="398">
        <v>4.1431000000000003E-2</v>
      </c>
      <c r="Q98" s="398">
        <v>4.3621E-2</v>
      </c>
      <c r="R98" s="398">
        <v>4.3447E-2</v>
      </c>
      <c r="S98" s="398">
        <v>4.1350999999999999E-2</v>
      </c>
      <c r="T98" s="398">
        <v>5.1774000000000001E-2</v>
      </c>
      <c r="U98" s="398">
        <v>5.0083999999999997E-2</v>
      </c>
      <c r="V98" s="398">
        <v>4.9399999999999999E-2</v>
      </c>
      <c r="W98" s="398">
        <v>8.0808000000000005E-2</v>
      </c>
      <c r="X98" s="398">
        <v>4.1339000000000001E-2</v>
      </c>
      <c r="Y98" s="398">
        <v>4.3160999999999998E-2</v>
      </c>
      <c r="Z98" s="398">
        <v>4.1070000000000002E-2</v>
      </c>
      <c r="AA98" s="398">
        <v>4.0834000000000002E-2</v>
      </c>
    </row>
    <row r="99" spans="1:27" x14ac:dyDescent="0.35">
      <c r="A99" s="693"/>
      <c r="B99" s="11" t="s">
        <v>3</v>
      </c>
      <c r="C99" s="369">
        <v>4.0160000000000001E-2</v>
      </c>
      <c r="D99" s="369">
        <v>4.1161999999999997E-2</v>
      </c>
      <c r="E99" s="369">
        <v>4.2527000000000002E-2</v>
      </c>
      <c r="F99" s="369">
        <v>4.2639999999999997E-2</v>
      </c>
      <c r="G99" s="369">
        <v>4.7012999999999999E-2</v>
      </c>
      <c r="H99" s="369">
        <v>9.5856999999999998E-2</v>
      </c>
      <c r="I99" s="398">
        <v>9.7295999999999994E-2</v>
      </c>
      <c r="J99" s="398">
        <v>9.9751999999999993E-2</v>
      </c>
      <c r="K99" s="398">
        <v>0.10033300000000001</v>
      </c>
      <c r="L99" s="398">
        <v>4.6997999999999998E-2</v>
      </c>
      <c r="M99" s="398">
        <v>4.7978E-2</v>
      </c>
      <c r="N99" s="398">
        <v>4.4889999999999999E-2</v>
      </c>
      <c r="O99" s="398">
        <v>4.4352999999999997E-2</v>
      </c>
      <c r="P99" s="398">
        <v>4.4898E-2</v>
      </c>
      <c r="Q99" s="398">
        <v>4.7189000000000002E-2</v>
      </c>
      <c r="R99" s="398">
        <v>4.5560000000000003E-2</v>
      </c>
      <c r="S99" s="398">
        <v>4.9112000000000003E-2</v>
      </c>
      <c r="T99" s="398">
        <v>0.104393</v>
      </c>
      <c r="U99" s="398">
        <v>9.7295999999999994E-2</v>
      </c>
      <c r="V99" s="398">
        <v>9.9751999999999993E-2</v>
      </c>
      <c r="W99" s="398">
        <v>0.10033300000000001</v>
      </c>
      <c r="X99" s="398">
        <v>4.6997999999999998E-2</v>
      </c>
      <c r="Y99" s="398">
        <v>4.7978E-2</v>
      </c>
      <c r="Z99" s="398">
        <v>4.4889999999999999E-2</v>
      </c>
      <c r="AA99" s="398">
        <v>4.4352999999999997E-2</v>
      </c>
    </row>
    <row r="100" spans="1:27" x14ac:dyDescent="0.35">
      <c r="A100" s="693"/>
      <c r="B100" s="11" t="s">
        <v>4</v>
      </c>
      <c r="C100" s="369">
        <v>3.8844999999999998E-2</v>
      </c>
      <c r="D100" s="369">
        <v>3.9109999999999999E-2</v>
      </c>
      <c r="E100" s="369">
        <v>3.9933000000000003E-2</v>
      </c>
      <c r="F100" s="369">
        <v>4.2049000000000003E-2</v>
      </c>
      <c r="G100" s="369">
        <v>4.4006999999999998E-2</v>
      </c>
      <c r="H100" s="369">
        <v>8.2470000000000002E-2</v>
      </c>
      <c r="I100" s="398">
        <v>8.4611000000000006E-2</v>
      </c>
      <c r="J100" s="398">
        <v>8.5112999999999994E-2</v>
      </c>
      <c r="K100" s="398">
        <v>8.0562999999999996E-2</v>
      </c>
      <c r="L100" s="398">
        <v>4.4019000000000003E-2</v>
      </c>
      <c r="M100" s="398">
        <v>4.4610999999999998E-2</v>
      </c>
      <c r="N100" s="398">
        <v>4.2421E-2</v>
      </c>
      <c r="O100" s="398">
        <v>4.2067E-2</v>
      </c>
      <c r="P100" s="398">
        <v>4.1753999999999999E-2</v>
      </c>
      <c r="Q100" s="398">
        <v>4.3166999999999997E-2</v>
      </c>
      <c r="R100" s="398">
        <v>4.3825000000000003E-2</v>
      </c>
      <c r="S100" s="398">
        <v>4.4803999999999997E-2</v>
      </c>
      <c r="T100" s="398">
        <v>8.8136000000000006E-2</v>
      </c>
      <c r="U100" s="398">
        <v>8.4611000000000006E-2</v>
      </c>
      <c r="V100" s="398">
        <v>8.5112999999999994E-2</v>
      </c>
      <c r="W100" s="398">
        <v>8.0562999999999996E-2</v>
      </c>
      <c r="X100" s="398">
        <v>4.4019000000000003E-2</v>
      </c>
      <c r="Y100" s="398">
        <v>4.4610999999999998E-2</v>
      </c>
      <c r="Z100" s="398">
        <v>4.2421E-2</v>
      </c>
      <c r="AA100" s="398">
        <v>4.2067E-2</v>
      </c>
    </row>
    <row r="101" spans="1:27" x14ac:dyDescent="0.35">
      <c r="A101" s="693"/>
      <c r="B101" s="11" t="s">
        <v>5</v>
      </c>
      <c r="C101" s="369">
        <v>3.7309000000000002E-2</v>
      </c>
      <c r="D101" s="369">
        <v>3.7734999999999998E-2</v>
      </c>
      <c r="E101" s="369">
        <v>3.8399999999999997E-2</v>
      </c>
      <c r="F101" s="369">
        <v>3.9986000000000001E-2</v>
      </c>
      <c r="G101" s="369">
        <v>4.1888000000000002E-2</v>
      </c>
      <c r="H101" s="369">
        <v>7.8059000000000003E-2</v>
      </c>
      <c r="I101" s="398">
        <v>7.9558000000000004E-2</v>
      </c>
      <c r="J101" s="398">
        <v>7.9958000000000001E-2</v>
      </c>
      <c r="K101" s="398">
        <v>7.8107999999999997E-2</v>
      </c>
      <c r="L101" s="398">
        <v>4.1531999999999999E-2</v>
      </c>
      <c r="M101" s="398">
        <v>4.2438999999999998E-2</v>
      </c>
      <c r="N101" s="398">
        <v>4.0814000000000003E-2</v>
      </c>
      <c r="O101" s="398">
        <v>3.9933000000000003E-2</v>
      </c>
      <c r="P101" s="398">
        <v>3.9878999999999998E-2</v>
      </c>
      <c r="Q101" s="398">
        <v>4.1041000000000001E-2</v>
      </c>
      <c r="R101" s="398">
        <v>4.1168000000000003E-2</v>
      </c>
      <c r="S101" s="398">
        <v>4.2222999999999997E-2</v>
      </c>
      <c r="T101" s="398">
        <v>8.2789000000000001E-2</v>
      </c>
      <c r="U101" s="398">
        <v>7.9558000000000004E-2</v>
      </c>
      <c r="V101" s="398">
        <v>7.9958000000000001E-2</v>
      </c>
      <c r="W101" s="398">
        <v>7.8107999999999997E-2</v>
      </c>
      <c r="X101" s="398">
        <v>4.1531999999999999E-2</v>
      </c>
      <c r="Y101" s="398">
        <v>4.2438999999999998E-2</v>
      </c>
      <c r="Z101" s="398">
        <v>4.0814000000000003E-2</v>
      </c>
      <c r="AA101" s="398">
        <v>3.9933000000000003E-2</v>
      </c>
    </row>
    <row r="102" spans="1:27" x14ac:dyDescent="0.35">
      <c r="A102" s="693"/>
      <c r="B102" s="11" t="s">
        <v>23</v>
      </c>
      <c r="C102" s="369">
        <v>3.7309000000000002E-2</v>
      </c>
      <c r="D102" s="369">
        <v>3.7734999999999998E-2</v>
      </c>
      <c r="E102" s="369">
        <v>3.8399999999999997E-2</v>
      </c>
      <c r="F102" s="369">
        <v>3.9986000000000001E-2</v>
      </c>
      <c r="G102" s="369">
        <v>4.1888000000000002E-2</v>
      </c>
      <c r="H102" s="369">
        <v>7.8059000000000003E-2</v>
      </c>
      <c r="I102" s="398">
        <v>7.9558000000000004E-2</v>
      </c>
      <c r="J102" s="398">
        <v>7.9958000000000001E-2</v>
      </c>
      <c r="K102" s="398">
        <v>7.8107999999999997E-2</v>
      </c>
      <c r="L102" s="398">
        <v>4.1531999999999999E-2</v>
      </c>
      <c r="M102" s="398">
        <v>4.2438999999999998E-2</v>
      </c>
      <c r="N102" s="398">
        <v>4.0814000000000003E-2</v>
      </c>
      <c r="O102" s="398">
        <v>3.9933000000000003E-2</v>
      </c>
      <c r="P102" s="398">
        <v>3.9878999999999998E-2</v>
      </c>
      <c r="Q102" s="398">
        <v>4.1041000000000001E-2</v>
      </c>
      <c r="R102" s="398">
        <v>4.1168000000000003E-2</v>
      </c>
      <c r="S102" s="398">
        <v>4.2222999999999997E-2</v>
      </c>
      <c r="T102" s="398">
        <v>8.2789000000000001E-2</v>
      </c>
      <c r="U102" s="398">
        <v>7.9558000000000004E-2</v>
      </c>
      <c r="V102" s="398">
        <v>7.9958000000000001E-2</v>
      </c>
      <c r="W102" s="398">
        <v>7.8107999999999997E-2</v>
      </c>
      <c r="X102" s="398">
        <v>4.1531999999999999E-2</v>
      </c>
      <c r="Y102" s="398">
        <v>4.2438999999999998E-2</v>
      </c>
      <c r="Z102" s="398">
        <v>4.0814000000000003E-2</v>
      </c>
      <c r="AA102" s="398">
        <v>3.9933000000000003E-2</v>
      </c>
    </row>
    <row r="103" spans="1:27" x14ac:dyDescent="0.35">
      <c r="A103" s="693"/>
      <c r="B103" s="11" t="s">
        <v>24</v>
      </c>
      <c r="C103" s="369">
        <v>3.7309000000000002E-2</v>
      </c>
      <c r="D103" s="369">
        <v>3.7734999999999998E-2</v>
      </c>
      <c r="E103" s="369">
        <v>3.8399999999999997E-2</v>
      </c>
      <c r="F103" s="369">
        <v>3.9986000000000001E-2</v>
      </c>
      <c r="G103" s="369">
        <v>4.1888000000000002E-2</v>
      </c>
      <c r="H103" s="369">
        <v>7.8059000000000003E-2</v>
      </c>
      <c r="I103" s="398">
        <v>7.9558000000000004E-2</v>
      </c>
      <c r="J103" s="398">
        <v>7.9958000000000001E-2</v>
      </c>
      <c r="K103" s="398">
        <v>7.8107999999999997E-2</v>
      </c>
      <c r="L103" s="398">
        <v>4.1531999999999999E-2</v>
      </c>
      <c r="M103" s="398">
        <v>4.2438999999999998E-2</v>
      </c>
      <c r="N103" s="398">
        <v>4.0814000000000003E-2</v>
      </c>
      <c r="O103" s="398">
        <v>3.9933000000000003E-2</v>
      </c>
      <c r="P103" s="398">
        <v>3.9878999999999998E-2</v>
      </c>
      <c r="Q103" s="398">
        <v>4.1041000000000001E-2</v>
      </c>
      <c r="R103" s="398">
        <v>4.1168000000000003E-2</v>
      </c>
      <c r="S103" s="398">
        <v>4.2222999999999997E-2</v>
      </c>
      <c r="T103" s="398">
        <v>8.2789000000000001E-2</v>
      </c>
      <c r="U103" s="398">
        <v>7.9558000000000004E-2</v>
      </c>
      <c r="V103" s="398">
        <v>7.9958000000000001E-2</v>
      </c>
      <c r="W103" s="398">
        <v>7.8107999999999997E-2</v>
      </c>
      <c r="X103" s="398">
        <v>4.1531999999999999E-2</v>
      </c>
      <c r="Y103" s="398">
        <v>4.2438999999999998E-2</v>
      </c>
      <c r="Z103" s="398">
        <v>4.0814000000000003E-2</v>
      </c>
      <c r="AA103" s="398">
        <v>3.9933000000000003E-2</v>
      </c>
    </row>
    <row r="104" spans="1:27" x14ac:dyDescent="0.35">
      <c r="A104" s="693"/>
      <c r="B104" s="11" t="s">
        <v>7</v>
      </c>
      <c r="C104" s="369">
        <v>3.6126999999999999E-2</v>
      </c>
      <c r="D104" s="369">
        <v>3.6472999999999998E-2</v>
      </c>
      <c r="E104" s="369">
        <v>3.7088999999999997E-2</v>
      </c>
      <c r="F104" s="369">
        <v>3.9086999999999997E-2</v>
      </c>
      <c r="G104" s="369">
        <v>4.0485E-2</v>
      </c>
      <c r="H104" s="369">
        <v>7.4872999999999995E-2</v>
      </c>
      <c r="I104" s="398">
        <v>7.5749999999999998E-2</v>
      </c>
      <c r="J104" s="398">
        <v>7.6244000000000006E-2</v>
      </c>
      <c r="K104" s="398">
        <v>7.4468999999999994E-2</v>
      </c>
      <c r="L104" s="398">
        <v>3.9891000000000003E-2</v>
      </c>
      <c r="M104" s="398">
        <v>4.07E-2</v>
      </c>
      <c r="N104" s="398">
        <v>3.9168000000000001E-2</v>
      </c>
      <c r="O104" s="398">
        <v>3.8309999999999997E-2</v>
      </c>
      <c r="P104" s="398">
        <v>3.8170999999999997E-2</v>
      </c>
      <c r="Q104" s="398">
        <v>3.925E-2</v>
      </c>
      <c r="R104" s="398">
        <v>3.993E-2</v>
      </c>
      <c r="S104" s="398">
        <v>4.0524999999999999E-2</v>
      </c>
      <c r="T104" s="398">
        <v>7.8927999999999998E-2</v>
      </c>
      <c r="U104" s="398">
        <v>7.5749999999999998E-2</v>
      </c>
      <c r="V104" s="398">
        <v>7.6244000000000006E-2</v>
      </c>
      <c r="W104" s="398">
        <v>7.4468999999999994E-2</v>
      </c>
      <c r="X104" s="398">
        <v>3.9891000000000003E-2</v>
      </c>
      <c r="Y104" s="398">
        <v>4.07E-2</v>
      </c>
      <c r="Z104" s="398">
        <v>3.9168000000000001E-2</v>
      </c>
      <c r="AA104" s="398">
        <v>3.8309999999999997E-2</v>
      </c>
    </row>
    <row r="105" spans="1:27" ht="15" thickBot="1" x14ac:dyDescent="0.4">
      <c r="A105" s="694"/>
      <c r="B105" s="15" t="s">
        <v>8</v>
      </c>
      <c r="C105" s="368">
        <v>3.7960000000000001E-2</v>
      </c>
      <c r="D105" s="368">
        <v>3.8075999999999999E-2</v>
      </c>
      <c r="E105" s="368">
        <v>3.8561999999999999E-2</v>
      </c>
      <c r="F105" s="368">
        <v>4.1709000000000003E-2</v>
      </c>
      <c r="G105" s="368">
        <v>4.3366000000000002E-2</v>
      </c>
      <c r="H105" s="368">
        <v>8.3459000000000005E-2</v>
      </c>
      <c r="I105" s="396">
        <v>8.5674E-2</v>
      </c>
      <c r="J105" s="396">
        <v>8.6429000000000006E-2</v>
      </c>
      <c r="K105" s="396">
        <v>8.2271999999999998E-2</v>
      </c>
      <c r="L105" s="396">
        <v>4.3230999999999999E-2</v>
      </c>
      <c r="M105" s="396">
        <v>4.3944999999999998E-2</v>
      </c>
      <c r="N105" s="396">
        <v>4.2141999999999999E-2</v>
      </c>
      <c r="O105" s="396">
        <v>4.0855000000000002E-2</v>
      </c>
      <c r="P105" s="396">
        <v>4.0336999999999998E-2</v>
      </c>
      <c r="Q105" s="396">
        <v>4.1315999999999999E-2</v>
      </c>
      <c r="R105" s="396">
        <v>4.3313999999999998E-2</v>
      </c>
      <c r="S105" s="396">
        <v>4.4001999999999999E-2</v>
      </c>
      <c r="T105" s="396">
        <v>8.9335999999999999E-2</v>
      </c>
      <c r="U105" s="396">
        <v>8.5674E-2</v>
      </c>
      <c r="V105" s="396">
        <v>8.6429000000000006E-2</v>
      </c>
      <c r="W105" s="396">
        <v>8.2271999999999998E-2</v>
      </c>
      <c r="X105" s="396">
        <v>4.3230999999999999E-2</v>
      </c>
      <c r="Y105" s="396">
        <v>4.3944999999999998E-2</v>
      </c>
      <c r="Z105" s="396">
        <v>4.2141999999999999E-2</v>
      </c>
      <c r="AA105" s="396">
        <v>4.0855000000000002E-2</v>
      </c>
    </row>
    <row r="106" spans="1:27" x14ac:dyDescent="0.35">
      <c r="C106" s="367" t="s">
        <v>238</v>
      </c>
      <c r="I106" s="397" t="s">
        <v>261</v>
      </c>
    </row>
    <row r="107" spans="1:27" ht="15" hidden="1" customHeight="1" x14ac:dyDescent="0.35">
      <c r="A107" s="695" t="s">
        <v>121</v>
      </c>
      <c r="B107" s="699" t="s">
        <v>122</v>
      </c>
      <c r="C107" s="700"/>
      <c r="D107" s="700"/>
      <c r="E107" s="700"/>
      <c r="F107" s="700"/>
      <c r="G107" s="700"/>
      <c r="H107" s="700"/>
      <c r="I107" s="700"/>
      <c r="J107" s="700"/>
      <c r="K107" s="700"/>
      <c r="L107" s="700"/>
      <c r="M107" s="700"/>
      <c r="N107" s="700"/>
      <c r="O107" s="706" t="s">
        <v>122</v>
      </c>
      <c r="P107" s="707"/>
      <c r="Q107" s="707"/>
      <c r="R107" s="707"/>
      <c r="S107" s="707"/>
      <c r="T107" s="707"/>
      <c r="U107" s="707"/>
      <c r="V107" s="707"/>
      <c r="W107" s="707"/>
      <c r="X107" s="707"/>
      <c r="Y107" s="707"/>
      <c r="Z107" s="708"/>
      <c r="AA107" s="120" t="s">
        <v>122</v>
      </c>
    </row>
    <row r="108" spans="1:27" ht="15" hidden="1" thickBot="1" x14ac:dyDescent="0.4">
      <c r="A108" s="696"/>
      <c r="B108" s="701" t="s">
        <v>239</v>
      </c>
      <c r="C108" s="702"/>
      <c r="D108" s="702"/>
      <c r="E108" s="702"/>
      <c r="F108" s="702"/>
      <c r="G108" s="702"/>
      <c r="H108" s="702"/>
      <c r="I108" s="702"/>
      <c r="J108" s="702"/>
      <c r="K108" s="702"/>
      <c r="L108" s="702"/>
      <c r="M108" s="702"/>
      <c r="N108" s="702"/>
      <c r="O108" s="703" t="s">
        <v>239</v>
      </c>
      <c r="P108" s="704"/>
      <c r="Q108" s="704"/>
      <c r="R108" s="704"/>
      <c r="S108" s="704"/>
      <c r="T108" s="704"/>
      <c r="U108" s="704"/>
      <c r="V108" s="704"/>
      <c r="W108" s="704"/>
      <c r="X108" s="704"/>
      <c r="Y108" s="704"/>
      <c r="Z108" s="705"/>
      <c r="AA108" s="570" t="s">
        <v>239</v>
      </c>
    </row>
    <row r="109" spans="1:27" ht="16" hidden="1" thickBot="1" x14ac:dyDescent="0.4">
      <c r="A109" s="697"/>
      <c r="B109" s="237" t="s">
        <v>123</v>
      </c>
      <c r="C109" s="145">
        <f>C$4</f>
        <v>44927</v>
      </c>
      <c r="D109" s="145">
        <f t="shared" ref="D109:AA109" si="55">D$4</f>
        <v>44958</v>
      </c>
      <c r="E109" s="145">
        <f t="shared" si="55"/>
        <v>44986</v>
      </c>
      <c r="F109" s="145">
        <f t="shared" si="55"/>
        <v>45017</v>
      </c>
      <c r="G109" s="145">
        <f t="shared" si="55"/>
        <v>45047</v>
      </c>
      <c r="H109" s="145">
        <f t="shared" si="55"/>
        <v>45078</v>
      </c>
      <c r="I109" s="145">
        <f t="shared" si="55"/>
        <v>45108</v>
      </c>
      <c r="J109" s="145">
        <f t="shared" si="55"/>
        <v>45139</v>
      </c>
      <c r="K109" s="145">
        <f t="shared" si="55"/>
        <v>45170</v>
      </c>
      <c r="L109" s="145">
        <f t="shared" si="55"/>
        <v>45200</v>
      </c>
      <c r="M109" s="145">
        <f t="shared" si="55"/>
        <v>45231</v>
      </c>
      <c r="N109" s="145">
        <f t="shared" si="55"/>
        <v>45261</v>
      </c>
      <c r="O109" s="145">
        <f t="shared" si="55"/>
        <v>45292</v>
      </c>
      <c r="P109" s="145">
        <f t="shared" si="55"/>
        <v>45323</v>
      </c>
      <c r="Q109" s="145">
        <f t="shared" si="55"/>
        <v>45352</v>
      </c>
      <c r="R109" s="145">
        <f t="shared" si="55"/>
        <v>45383</v>
      </c>
      <c r="S109" s="145">
        <f t="shared" si="55"/>
        <v>45413</v>
      </c>
      <c r="T109" s="145">
        <f t="shared" si="55"/>
        <v>45444</v>
      </c>
      <c r="U109" s="145">
        <f t="shared" si="55"/>
        <v>45474</v>
      </c>
      <c r="V109" s="145">
        <f t="shared" si="55"/>
        <v>45505</v>
      </c>
      <c r="W109" s="145">
        <f t="shared" si="55"/>
        <v>45536</v>
      </c>
      <c r="X109" s="145">
        <f t="shared" si="55"/>
        <v>45566</v>
      </c>
      <c r="Y109" s="145">
        <f t="shared" si="55"/>
        <v>45597</v>
      </c>
      <c r="Z109" s="145">
        <f t="shared" si="55"/>
        <v>45627</v>
      </c>
      <c r="AA109" s="145">
        <f t="shared" si="55"/>
        <v>45658</v>
      </c>
    </row>
    <row r="110" spans="1:27" hidden="1" x14ac:dyDescent="0.35">
      <c r="A110" s="697"/>
      <c r="B110" s="238" t="s">
        <v>20</v>
      </c>
      <c r="C110" s="370">
        <v>3.5019662668601133E-2</v>
      </c>
      <c r="D110" s="370">
        <v>3.5403272321110998E-2</v>
      </c>
      <c r="E110" s="370">
        <v>3.5906635980963289E-2</v>
      </c>
      <c r="F110" s="370">
        <v>3.7660138895450668E-2</v>
      </c>
      <c r="G110" s="370">
        <v>3.9158772240397544E-2</v>
      </c>
      <c r="H110" s="370">
        <v>6.9056840546810022E-2</v>
      </c>
      <c r="I110" s="399">
        <v>7.0945278641579762E-2</v>
      </c>
      <c r="J110" s="399">
        <v>7.0982747983774006E-2</v>
      </c>
      <c r="K110" s="399">
        <v>6.9689736519992149E-2</v>
      </c>
      <c r="L110" s="399">
        <v>3.8465921545063383E-2</v>
      </c>
      <c r="M110" s="399">
        <v>3.936801638570829E-2</v>
      </c>
      <c r="N110" s="399">
        <v>3.8318634945053449E-2</v>
      </c>
      <c r="O110" s="399">
        <v>3.7441349140650192E-2</v>
      </c>
      <c r="P110" s="399">
        <v>3.7429249600920422E-2</v>
      </c>
      <c r="Q110" s="399">
        <v>3.8354723959286061E-2</v>
      </c>
      <c r="R110" s="399">
        <v>3.9317515370260341E-2</v>
      </c>
      <c r="S110" s="399">
        <v>3.9956418570678262E-2</v>
      </c>
      <c r="T110" s="399">
        <v>7.3052660356480309E-2</v>
      </c>
      <c r="U110" s="399">
        <v>7.0945278641579762E-2</v>
      </c>
      <c r="V110" s="399">
        <v>7.0982747983774006E-2</v>
      </c>
      <c r="W110" s="399">
        <v>6.9689736519992149E-2</v>
      </c>
      <c r="X110" s="399">
        <v>3.8465921545063383E-2</v>
      </c>
      <c r="Y110" s="399">
        <v>3.936801638570829E-2</v>
      </c>
      <c r="Z110" s="399">
        <v>3.8318634945053449E-2</v>
      </c>
      <c r="AA110" s="399">
        <v>3.7441349140650192E-2</v>
      </c>
    </row>
    <row r="111" spans="1:27" hidden="1" x14ac:dyDescent="0.35">
      <c r="A111" s="697"/>
      <c r="B111" s="238" t="s">
        <v>0</v>
      </c>
      <c r="C111" s="370">
        <v>3.7302146763977473E-2</v>
      </c>
      <c r="D111" s="370">
        <v>3.7923461910284076E-2</v>
      </c>
      <c r="E111" s="370">
        <v>3.8639690503277153E-2</v>
      </c>
      <c r="F111" s="370">
        <v>4.020234994736669E-2</v>
      </c>
      <c r="G111" s="370">
        <v>4.2431896418072129E-2</v>
      </c>
      <c r="H111" s="370">
        <v>8.0517978960174888E-2</v>
      </c>
      <c r="I111" s="399">
        <v>8.3115482222942821E-2</v>
      </c>
      <c r="J111" s="399">
        <v>8.4519356113417099E-2</v>
      </c>
      <c r="K111" s="399">
        <v>8.4685619189997327E-2</v>
      </c>
      <c r="L111" s="399">
        <v>4.3771535634283605E-2</v>
      </c>
      <c r="M111" s="399">
        <v>4.4072115891515086E-2</v>
      </c>
      <c r="N111" s="399">
        <v>4.2021266117095453E-2</v>
      </c>
      <c r="O111" s="399">
        <v>4.1160476479958422E-2</v>
      </c>
      <c r="P111" s="399">
        <v>4.14017286346514E-2</v>
      </c>
      <c r="Q111" s="399">
        <v>4.2874473574818231E-2</v>
      </c>
      <c r="R111" s="399">
        <v>4.3567351875307025E-2</v>
      </c>
      <c r="S111" s="399">
        <v>4.5203207673382241E-2</v>
      </c>
      <c r="T111" s="399">
        <v>8.7375949566271344E-2</v>
      </c>
      <c r="U111" s="399">
        <v>8.3115482222942821E-2</v>
      </c>
      <c r="V111" s="399">
        <v>8.4519356113417099E-2</v>
      </c>
      <c r="W111" s="399">
        <v>8.4685619189997327E-2</v>
      </c>
      <c r="X111" s="399">
        <v>4.3771535634283605E-2</v>
      </c>
      <c r="Y111" s="399">
        <v>4.4072115891515086E-2</v>
      </c>
      <c r="Z111" s="399">
        <v>4.2021266117095453E-2</v>
      </c>
      <c r="AA111" s="399">
        <v>4.1160476479958422E-2</v>
      </c>
    </row>
    <row r="112" spans="1:27" hidden="1" x14ac:dyDescent="0.35">
      <c r="A112" s="697"/>
      <c r="B112" s="238" t="s">
        <v>21</v>
      </c>
      <c r="C112" s="370">
        <v>3.5883229561628725E-2</v>
      </c>
      <c r="D112" s="370">
        <v>3.6232421772460818E-2</v>
      </c>
      <c r="E112" s="370">
        <v>3.6780597823695457E-2</v>
      </c>
      <c r="F112" s="370">
        <v>3.899666314606854E-2</v>
      </c>
      <c r="G112" s="370">
        <v>4.0518006421632537E-2</v>
      </c>
      <c r="H112" s="370">
        <v>7.2592711079720179E-2</v>
      </c>
      <c r="I112" s="399">
        <v>7.5160055010362714E-2</v>
      </c>
      <c r="J112" s="399">
        <v>7.5489415013257136E-2</v>
      </c>
      <c r="K112" s="399">
        <v>7.3337364897793161E-2</v>
      </c>
      <c r="L112" s="399">
        <v>4.0033797585901781E-2</v>
      </c>
      <c r="M112" s="399">
        <v>4.0929944863121244E-2</v>
      </c>
      <c r="N112" s="399">
        <v>3.9712308948747624E-2</v>
      </c>
      <c r="O112" s="399">
        <v>3.8681006913950738E-2</v>
      </c>
      <c r="P112" s="399">
        <v>3.8540231176964271E-2</v>
      </c>
      <c r="Q112" s="399">
        <v>3.9571908998964601E-2</v>
      </c>
      <c r="R112" s="399">
        <v>4.1357283311798561E-2</v>
      </c>
      <c r="S112" s="399">
        <v>4.1776210121445938E-2</v>
      </c>
      <c r="T112" s="399">
        <v>7.7489258063776892E-2</v>
      </c>
      <c r="U112" s="399">
        <v>7.5160055010362714E-2</v>
      </c>
      <c r="V112" s="399">
        <v>7.5489415013257136E-2</v>
      </c>
      <c r="W112" s="399">
        <v>7.3337364897793161E-2</v>
      </c>
      <c r="X112" s="399">
        <v>4.0033797585901781E-2</v>
      </c>
      <c r="Y112" s="399">
        <v>4.0929944863121244E-2</v>
      </c>
      <c r="Z112" s="399">
        <v>3.9712308948747624E-2</v>
      </c>
      <c r="AA112" s="399">
        <v>3.8681006913950738E-2</v>
      </c>
    </row>
    <row r="113" spans="1:27" hidden="1" x14ac:dyDescent="0.35">
      <c r="A113" s="697"/>
      <c r="B113" s="238" t="s">
        <v>1</v>
      </c>
      <c r="C113" s="370">
        <v>3.7988674494240669E-2</v>
      </c>
      <c r="D113" s="370">
        <v>3.8843753189873799E-2</v>
      </c>
      <c r="E113" s="370">
        <v>3.9696816372568701E-2</v>
      </c>
      <c r="F113" s="370">
        <v>4.3681512217985115E-2</v>
      </c>
      <c r="G113" s="370">
        <v>4.6404049103856412E-2</v>
      </c>
      <c r="H113" s="370">
        <v>8.1104985181427364E-2</v>
      </c>
      <c r="I113" s="399">
        <v>8.3462932305408757E-2</v>
      </c>
      <c r="J113" s="399">
        <v>8.4977911619780744E-2</v>
      </c>
      <c r="K113" s="399">
        <v>8.7747976690638094E-2</v>
      </c>
      <c r="L113" s="399">
        <v>4.9657375060733117E-2</v>
      </c>
      <c r="M113" s="399">
        <v>4.9379139452495391E-2</v>
      </c>
      <c r="N113" s="399">
        <v>4.3708999999999998E-2</v>
      </c>
      <c r="O113" s="399">
        <v>4.2347000000000003E-2</v>
      </c>
      <c r="P113" s="399">
        <v>4.2303E-2</v>
      </c>
      <c r="Q113" s="399">
        <v>4.4350000000000001E-2</v>
      </c>
      <c r="R113" s="399">
        <v>4.9352782874207732E-2</v>
      </c>
      <c r="S113" s="399">
        <v>5.1340815851987277E-2</v>
      </c>
      <c r="T113" s="399">
        <v>8.8104771255734377E-2</v>
      </c>
      <c r="U113" s="399">
        <v>8.3462932305408757E-2</v>
      </c>
      <c r="V113" s="399">
        <v>8.4977911619780744E-2</v>
      </c>
      <c r="W113" s="399">
        <v>8.7747976690638094E-2</v>
      </c>
      <c r="X113" s="399">
        <v>4.9657375060733117E-2</v>
      </c>
      <c r="Y113" s="399">
        <v>4.9379139452495391E-2</v>
      </c>
      <c r="Z113" s="399">
        <v>4.3708999999999998E-2</v>
      </c>
      <c r="AA113" s="399">
        <v>4.2347000000000003E-2</v>
      </c>
    </row>
    <row r="114" spans="1:27" hidden="1" x14ac:dyDescent="0.35">
      <c r="A114" s="697"/>
      <c r="B114" s="238" t="s">
        <v>22</v>
      </c>
      <c r="C114" s="370">
        <v>2.957819256942195E-2</v>
      </c>
      <c r="D114" s="370">
        <v>2.9938472201453955E-2</v>
      </c>
      <c r="E114" s="370">
        <v>3.0319948908436645E-2</v>
      </c>
      <c r="F114" s="370">
        <v>3.1635349441329765E-2</v>
      </c>
      <c r="G114" s="370">
        <v>3.2068328289533564E-2</v>
      </c>
      <c r="H114" s="370">
        <v>5.2784608815079209E-2</v>
      </c>
      <c r="I114" s="399">
        <v>5.0489724771027894E-2</v>
      </c>
      <c r="J114" s="399">
        <v>4.9823722342538804E-2</v>
      </c>
      <c r="K114" s="399">
        <v>5.0644353965207362E-2</v>
      </c>
      <c r="L114" s="399">
        <v>3.0122999041826495E-2</v>
      </c>
      <c r="M114" s="399">
        <v>3.0594358925164721E-2</v>
      </c>
      <c r="N114" s="399">
        <v>2.9781145367565039E-2</v>
      </c>
      <c r="O114" s="399">
        <v>2.9295408494876111E-2</v>
      </c>
      <c r="P114" s="399">
        <v>2.9321405491105949E-2</v>
      </c>
      <c r="Q114" s="399">
        <v>2.9959589922715364E-2</v>
      </c>
      <c r="R114" s="399">
        <v>3.083146106079096E-2</v>
      </c>
      <c r="S114" s="399">
        <v>3.0354620609130651E-2</v>
      </c>
      <c r="T114" s="399">
        <v>5.2192876606583817E-2</v>
      </c>
      <c r="U114" s="399">
        <v>5.0489724771027894E-2</v>
      </c>
      <c r="V114" s="399">
        <v>4.9823722342538804E-2</v>
      </c>
      <c r="W114" s="399">
        <v>5.0644353965207362E-2</v>
      </c>
      <c r="X114" s="399">
        <v>3.0122999041826495E-2</v>
      </c>
      <c r="Y114" s="399">
        <v>3.0594358925164721E-2</v>
      </c>
      <c r="Z114" s="399">
        <v>2.9781145367565039E-2</v>
      </c>
      <c r="AA114" s="399">
        <v>2.9295408494876111E-2</v>
      </c>
    </row>
    <row r="115" spans="1:27" hidden="1" x14ac:dyDescent="0.35">
      <c r="A115" s="697"/>
      <c r="B115" s="81" t="s">
        <v>9</v>
      </c>
      <c r="C115" s="370">
        <v>3.5192695733945137E-2</v>
      </c>
      <c r="D115" s="370">
        <v>3.5680635634363397E-2</v>
      </c>
      <c r="E115" s="370">
        <v>3.6400767098975467E-2</v>
      </c>
      <c r="F115" s="370">
        <v>3.7848285731954548E-2</v>
      </c>
      <c r="G115" s="370">
        <v>3.8948323804880183E-2</v>
      </c>
      <c r="H115" s="370">
        <v>5.2466370982798598E-2</v>
      </c>
      <c r="I115" s="399">
        <v>5.0083999999999997E-2</v>
      </c>
      <c r="J115" s="399">
        <v>4.9399999999999999E-2</v>
      </c>
      <c r="K115" s="399">
        <v>7.1527406725958434E-2</v>
      </c>
      <c r="L115" s="399">
        <v>3.7588976619675196E-2</v>
      </c>
      <c r="M115" s="399">
        <v>3.9162225761818222E-2</v>
      </c>
      <c r="N115" s="399">
        <v>3.8262010655701909E-2</v>
      </c>
      <c r="O115" s="399">
        <v>3.7705982306050004E-2</v>
      </c>
      <c r="P115" s="399">
        <v>3.7997810710593702E-2</v>
      </c>
      <c r="Q115" s="399">
        <v>3.9229413066205268E-2</v>
      </c>
      <c r="R115" s="399">
        <v>4.0820550666763995E-2</v>
      </c>
      <c r="S115" s="399">
        <v>3.937743396502278E-2</v>
      </c>
      <c r="T115" s="399">
        <v>5.1774000000000001E-2</v>
      </c>
      <c r="U115" s="399">
        <v>5.0083999999999997E-2</v>
      </c>
      <c r="V115" s="399">
        <v>4.9399999999999999E-2</v>
      </c>
      <c r="W115" s="399">
        <v>7.1527406725958434E-2</v>
      </c>
      <c r="X115" s="399">
        <v>3.7588976619675196E-2</v>
      </c>
      <c r="Y115" s="399">
        <v>3.9162225761818222E-2</v>
      </c>
      <c r="Z115" s="399">
        <v>3.8262010655701909E-2</v>
      </c>
      <c r="AA115" s="399">
        <v>3.7705982306050004E-2</v>
      </c>
    </row>
    <row r="116" spans="1:27" hidden="1" x14ac:dyDescent="0.35">
      <c r="A116" s="697"/>
      <c r="B116" s="81" t="s">
        <v>3</v>
      </c>
      <c r="C116" s="370">
        <v>3.7302146763977473E-2</v>
      </c>
      <c r="D116" s="370">
        <v>3.7923461910284076E-2</v>
      </c>
      <c r="E116" s="370">
        <v>3.8639690503277153E-2</v>
      </c>
      <c r="F116" s="370">
        <v>4.020234994736669E-2</v>
      </c>
      <c r="G116" s="370">
        <v>4.2431896418072129E-2</v>
      </c>
      <c r="H116" s="370">
        <v>8.0517978960174888E-2</v>
      </c>
      <c r="I116" s="399">
        <v>8.3115482222942821E-2</v>
      </c>
      <c r="J116" s="399">
        <v>8.4519356113417099E-2</v>
      </c>
      <c r="K116" s="399">
        <v>8.4685619189997327E-2</v>
      </c>
      <c r="L116" s="399">
        <v>4.3771535634283605E-2</v>
      </c>
      <c r="M116" s="399">
        <v>4.4072115891515086E-2</v>
      </c>
      <c r="N116" s="399">
        <v>4.2021266117095453E-2</v>
      </c>
      <c r="O116" s="399">
        <v>4.1160476479958422E-2</v>
      </c>
      <c r="P116" s="399">
        <v>4.14017286346514E-2</v>
      </c>
      <c r="Q116" s="399">
        <v>4.2874473574818231E-2</v>
      </c>
      <c r="R116" s="399">
        <v>4.3567351875307025E-2</v>
      </c>
      <c r="S116" s="399">
        <v>4.5203207673382241E-2</v>
      </c>
      <c r="T116" s="399">
        <v>8.7375949566271344E-2</v>
      </c>
      <c r="U116" s="399">
        <v>8.3115482222942821E-2</v>
      </c>
      <c r="V116" s="399">
        <v>8.4519356113417099E-2</v>
      </c>
      <c r="W116" s="399">
        <v>8.4685619189997327E-2</v>
      </c>
      <c r="X116" s="399">
        <v>4.3771535634283605E-2</v>
      </c>
      <c r="Y116" s="399">
        <v>4.4072115891515086E-2</v>
      </c>
      <c r="Z116" s="399">
        <v>4.2021266117095453E-2</v>
      </c>
      <c r="AA116" s="399">
        <v>4.1160476479958422E-2</v>
      </c>
    </row>
    <row r="117" spans="1:27" hidden="1" x14ac:dyDescent="0.35">
      <c r="A117" s="697"/>
      <c r="B117" s="81" t="s">
        <v>4</v>
      </c>
      <c r="C117" s="370">
        <v>3.614187145517387E-2</v>
      </c>
      <c r="D117" s="370">
        <v>3.647828090499923E-2</v>
      </c>
      <c r="E117" s="370">
        <v>3.7049230219279729E-2</v>
      </c>
      <c r="F117" s="370">
        <v>3.9051866704395241E-2</v>
      </c>
      <c r="G117" s="370">
        <v>4.0690297123983706E-2</v>
      </c>
      <c r="H117" s="370">
        <v>7.1899556421210098E-2</v>
      </c>
      <c r="I117" s="399">
        <v>7.4430286609139598E-2</v>
      </c>
      <c r="J117" s="399">
        <v>7.4528658888898328E-2</v>
      </c>
      <c r="K117" s="399">
        <v>7.136095383056372E-2</v>
      </c>
      <c r="L117" s="399">
        <v>4.0219809439126487E-2</v>
      </c>
      <c r="M117" s="399">
        <v>4.1139074920618877E-2</v>
      </c>
      <c r="N117" s="399">
        <v>3.9768929651506212E-2</v>
      </c>
      <c r="O117" s="399">
        <v>3.9090658161332052E-2</v>
      </c>
      <c r="P117" s="399">
        <v>3.8959385759828123E-2</v>
      </c>
      <c r="Q117" s="399">
        <v>4.0025279769655239E-2</v>
      </c>
      <c r="R117" s="399">
        <v>4.1410236318959487E-2</v>
      </c>
      <c r="S117" s="399">
        <v>4.2017312166569717E-2</v>
      </c>
      <c r="T117" s="399">
        <v>7.6621145285147949E-2</v>
      </c>
      <c r="U117" s="399">
        <v>7.4430286609139598E-2</v>
      </c>
      <c r="V117" s="399">
        <v>7.4528658888898328E-2</v>
      </c>
      <c r="W117" s="399">
        <v>7.136095383056372E-2</v>
      </c>
      <c r="X117" s="399">
        <v>4.0219809439126487E-2</v>
      </c>
      <c r="Y117" s="399">
        <v>4.1139074920618877E-2</v>
      </c>
      <c r="Z117" s="399">
        <v>3.9768929651506212E-2</v>
      </c>
      <c r="AA117" s="399">
        <v>3.9090658161332052E-2</v>
      </c>
    </row>
    <row r="118" spans="1:27" hidden="1" x14ac:dyDescent="0.35">
      <c r="A118" s="697"/>
      <c r="B118" s="81" t="s">
        <v>5</v>
      </c>
      <c r="C118" s="370">
        <v>3.5019662668601133E-2</v>
      </c>
      <c r="D118" s="370">
        <v>3.5403272321110998E-2</v>
      </c>
      <c r="E118" s="370">
        <v>3.5906635980963289E-2</v>
      </c>
      <c r="F118" s="370">
        <v>3.7660138895450668E-2</v>
      </c>
      <c r="G118" s="370">
        <v>3.9158772240397544E-2</v>
      </c>
      <c r="H118" s="370">
        <v>6.9056840546810022E-2</v>
      </c>
      <c r="I118" s="399">
        <v>7.0945278641579762E-2</v>
      </c>
      <c r="J118" s="399">
        <v>7.0982747983774006E-2</v>
      </c>
      <c r="K118" s="399">
        <v>6.9689736519992149E-2</v>
      </c>
      <c r="L118" s="399">
        <v>3.8465921545063383E-2</v>
      </c>
      <c r="M118" s="399">
        <v>3.936801638570829E-2</v>
      </c>
      <c r="N118" s="399">
        <v>3.8318634945053449E-2</v>
      </c>
      <c r="O118" s="399">
        <v>3.7441349140650192E-2</v>
      </c>
      <c r="P118" s="399">
        <v>3.7429249600920422E-2</v>
      </c>
      <c r="Q118" s="399">
        <v>3.8354723959286061E-2</v>
      </c>
      <c r="R118" s="399">
        <v>3.9317515370260341E-2</v>
      </c>
      <c r="S118" s="399">
        <v>3.9956418570678262E-2</v>
      </c>
      <c r="T118" s="399">
        <v>7.3052660356480309E-2</v>
      </c>
      <c r="U118" s="399">
        <v>7.0945278641579762E-2</v>
      </c>
      <c r="V118" s="399">
        <v>7.0982747983774006E-2</v>
      </c>
      <c r="W118" s="399">
        <v>6.9689736519992149E-2</v>
      </c>
      <c r="X118" s="399">
        <v>3.8465921545063383E-2</v>
      </c>
      <c r="Y118" s="399">
        <v>3.936801638570829E-2</v>
      </c>
      <c r="Z118" s="399">
        <v>3.8318634945053449E-2</v>
      </c>
      <c r="AA118" s="399">
        <v>3.7441349140650192E-2</v>
      </c>
    </row>
    <row r="119" spans="1:27" hidden="1" x14ac:dyDescent="0.35">
      <c r="A119" s="697"/>
      <c r="B119" s="81" t="s">
        <v>23</v>
      </c>
      <c r="C119" s="370">
        <v>3.5019662668601133E-2</v>
      </c>
      <c r="D119" s="370">
        <v>3.5403272321110998E-2</v>
      </c>
      <c r="E119" s="370">
        <v>3.5906635980963289E-2</v>
      </c>
      <c r="F119" s="370">
        <v>3.7660138895450668E-2</v>
      </c>
      <c r="G119" s="370">
        <v>3.9158772240397544E-2</v>
      </c>
      <c r="H119" s="370">
        <v>6.9056840546810022E-2</v>
      </c>
      <c r="I119" s="399">
        <v>7.0945278641579762E-2</v>
      </c>
      <c r="J119" s="399">
        <v>7.0982747983774006E-2</v>
      </c>
      <c r="K119" s="399">
        <v>6.9689736519992149E-2</v>
      </c>
      <c r="L119" s="399">
        <v>3.8465921545063383E-2</v>
      </c>
      <c r="M119" s="399">
        <v>3.936801638570829E-2</v>
      </c>
      <c r="N119" s="399">
        <v>3.8318634945053449E-2</v>
      </c>
      <c r="O119" s="399">
        <v>3.7441349140650192E-2</v>
      </c>
      <c r="P119" s="399">
        <v>3.7429249600920422E-2</v>
      </c>
      <c r="Q119" s="399">
        <v>3.8354723959286061E-2</v>
      </c>
      <c r="R119" s="399">
        <v>3.9317515370260341E-2</v>
      </c>
      <c r="S119" s="399">
        <v>3.9956418570678262E-2</v>
      </c>
      <c r="T119" s="399">
        <v>7.3052660356480309E-2</v>
      </c>
      <c r="U119" s="399">
        <v>7.0945278641579762E-2</v>
      </c>
      <c r="V119" s="399">
        <v>7.0982747983774006E-2</v>
      </c>
      <c r="W119" s="399">
        <v>6.9689736519992149E-2</v>
      </c>
      <c r="X119" s="399">
        <v>3.8465921545063383E-2</v>
      </c>
      <c r="Y119" s="399">
        <v>3.936801638570829E-2</v>
      </c>
      <c r="Z119" s="399">
        <v>3.8318634945053449E-2</v>
      </c>
      <c r="AA119" s="399">
        <v>3.7441349140650192E-2</v>
      </c>
    </row>
    <row r="120" spans="1:27" hidden="1" x14ac:dyDescent="0.35">
      <c r="A120" s="697"/>
      <c r="B120" s="81" t="s">
        <v>24</v>
      </c>
      <c r="C120" s="370">
        <v>3.5019662668601133E-2</v>
      </c>
      <c r="D120" s="370">
        <v>3.5403272321110998E-2</v>
      </c>
      <c r="E120" s="370">
        <v>3.5906635980963289E-2</v>
      </c>
      <c r="F120" s="370">
        <v>3.7660138895450668E-2</v>
      </c>
      <c r="G120" s="370">
        <v>3.9158772240397544E-2</v>
      </c>
      <c r="H120" s="370">
        <v>6.9056840546810022E-2</v>
      </c>
      <c r="I120" s="399">
        <v>7.0945278641579762E-2</v>
      </c>
      <c r="J120" s="399">
        <v>7.0982747983774006E-2</v>
      </c>
      <c r="K120" s="399">
        <v>6.9689736519992149E-2</v>
      </c>
      <c r="L120" s="399">
        <v>3.8465921545063383E-2</v>
      </c>
      <c r="M120" s="399">
        <v>3.936801638570829E-2</v>
      </c>
      <c r="N120" s="399">
        <v>3.8318634945053449E-2</v>
      </c>
      <c r="O120" s="399">
        <v>3.7441349140650192E-2</v>
      </c>
      <c r="P120" s="399">
        <v>3.7429249600920422E-2</v>
      </c>
      <c r="Q120" s="399">
        <v>3.8354723959286061E-2</v>
      </c>
      <c r="R120" s="399">
        <v>3.9317515370260341E-2</v>
      </c>
      <c r="S120" s="399">
        <v>3.9956418570678262E-2</v>
      </c>
      <c r="T120" s="399">
        <v>7.3052660356480309E-2</v>
      </c>
      <c r="U120" s="399">
        <v>7.0945278641579762E-2</v>
      </c>
      <c r="V120" s="399">
        <v>7.0982747983774006E-2</v>
      </c>
      <c r="W120" s="399">
        <v>6.9689736519992149E-2</v>
      </c>
      <c r="X120" s="399">
        <v>3.8465921545063383E-2</v>
      </c>
      <c r="Y120" s="399">
        <v>3.936801638570829E-2</v>
      </c>
      <c r="Z120" s="399">
        <v>3.8318634945053449E-2</v>
      </c>
      <c r="AA120" s="399">
        <v>3.7441349140650192E-2</v>
      </c>
    </row>
    <row r="121" spans="1:27" hidden="1" x14ac:dyDescent="0.35">
      <c r="A121" s="697"/>
      <c r="B121" s="81" t="s">
        <v>7</v>
      </c>
      <c r="C121" s="370">
        <v>3.4212935019954011E-2</v>
      </c>
      <c r="D121" s="370">
        <v>3.4573174658425673E-2</v>
      </c>
      <c r="E121" s="370">
        <v>3.5061431576083546E-2</v>
      </c>
      <c r="F121" s="370">
        <v>3.6858393115802489E-2</v>
      </c>
      <c r="G121" s="370">
        <v>3.814043843518504E-2</v>
      </c>
      <c r="H121" s="370">
        <v>6.7002654059300587E-2</v>
      </c>
      <c r="I121" s="399">
        <v>6.8306736324093592E-2</v>
      </c>
      <c r="J121" s="399">
        <v>6.8416742339354783E-2</v>
      </c>
      <c r="K121" s="399">
        <v>6.7203767027659775E-2</v>
      </c>
      <c r="L121" s="399">
        <v>3.7300529860763189E-2</v>
      </c>
      <c r="M121" s="399">
        <v>3.8120776644651931E-2</v>
      </c>
      <c r="N121" s="399">
        <v>3.7079071688786033E-2</v>
      </c>
      <c r="O121" s="399">
        <v>3.6245984750808875E-2</v>
      </c>
      <c r="P121" s="399">
        <v>3.6193703698225145E-2</v>
      </c>
      <c r="Q121" s="399">
        <v>3.7086667780013495E-2</v>
      </c>
      <c r="R121" s="399">
        <v>3.8171627509572349E-2</v>
      </c>
      <c r="S121" s="399">
        <v>3.8593958761605734E-2</v>
      </c>
      <c r="T121" s="399">
        <v>7.0463780553378111E-2</v>
      </c>
      <c r="U121" s="399">
        <v>6.8306736324093592E-2</v>
      </c>
      <c r="V121" s="399">
        <v>6.8416742339354783E-2</v>
      </c>
      <c r="W121" s="399">
        <v>6.7203767027659775E-2</v>
      </c>
      <c r="X121" s="399">
        <v>3.7300529860763189E-2</v>
      </c>
      <c r="Y121" s="399">
        <v>3.8120776644651931E-2</v>
      </c>
      <c r="Z121" s="399">
        <v>3.7079071688786033E-2</v>
      </c>
      <c r="AA121" s="399">
        <v>3.6245984750808875E-2</v>
      </c>
    </row>
    <row r="122" spans="1:27" ht="15" hidden="1" thickBot="1" x14ac:dyDescent="0.4">
      <c r="A122" s="698"/>
      <c r="B122" s="83" t="s">
        <v>8</v>
      </c>
      <c r="C122" s="370">
        <v>3.5649855515331237E-2</v>
      </c>
      <c r="D122" s="370">
        <v>3.5953018154389928E-2</v>
      </c>
      <c r="E122" s="370">
        <v>3.644375681733069E-2</v>
      </c>
      <c r="F122" s="370">
        <v>3.8707877456505356E-2</v>
      </c>
      <c r="G122" s="370">
        <v>4.0230004035839192E-2</v>
      </c>
      <c r="H122" s="370">
        <v>7.2536866721180329E-2</v>
      </c>
      <c r="I122" s="399">
        <v>7.5161523351541415E-2</v>
      </c>
      <c r="J122" s="399">
        <v>7.5431260863154562E-2</v>
      </c>
      <c r="K122" s="399">
        <v>7.2522025163075515E-2</v>
      </c>
      <c r="L122" s="399">
        <v>3.9688777653336546E-2</v>
      </c>
      <c r="M122" s="399">
        <v>4.0591960718796005E-2</v>
      </c>
      <c r="N122" s="399">
        <v>3.9423224025525838E-2</v>
      </c>
      <c r="O122" s="399">
        <v>3.8325519266981398E-2</v>
      </c>
      <c r="P122" s="399">
        <v>3.8097015707161286E-2</v>
      </c>
      <c r="Q122" s="399">
        <v>3.9024322120354706E-2</v>
      </c>
      <c r="R122" s="399">
        <v>4.090411042839532E-2</v>
      </c>
      <c r="S122" s="399">
        <v>4.1376731917408906E-2</v>
      </c>
      <c r="T122" s="399">
        <v>7.7419480223343495E-2</v>
      </c>
      <c r="U122" s="399">
        <v>7.5161523351541415E-2</v>
      </c>
      <c r="V122" s="399">
        <v>7.5431260863154562E-2</v>
      </c>
      <c r="W122" s="399">
        <v>7.2522025163075515E-2</v>
      </c>
      <c r="X122" s="399">
        <v>3.9688777653336546E-2</v>
      </c>
      <c r="Y122" s="399">
        <v>4.0591960718796005E-2</v>
      </c>
      <c r="Z122" s="399">
        <v>3.9423224025525838E-2</v>
      </c>
      <c r="AA122" s="399">
        <v>3.8325519266981398E-2</v>
      </c>
    </row>
    <row r="123" spans="1:27" hidden="1" x14ac:dyDescent="0.35">
      <c r="A123" s="98"/>
      <c r="B123" s="98"/>
      <c r="C123" s="99"/>
      <c r="D123" s="99"/>
      <c r="E123" s="99"/>
      <c r="F123" s="99"/>
      <c r="G123" s="99"/>
      <c r="H123" s="99"/>
      <c r="I123" s="99"/>
      <c r="J123" s="99"/>
      <c r="K123" s="99"/>
      <c r="L123" s="99"/>
      <c r="M123" s="99"/>
      <c r="N123" s="99"/>
      <c r="O123" s="100"/>
    </row>
    <row r="124" spans="1:27" ht="15" hidden="1" thickBot="1" x14ac:dyDescent="0.4"/>
    <row r="125" spans="1:27" ht="15" hidden="1" thickBot="1" x14ac:dyDescent="0.4">
      <c r="C125" s="710" t="s">
        <v>124</v>
      </c>
      <c r="D125" s="711"/>
      <c r="E125" s="711"/>
      <c r="F125" s="711"/>
      <c r="G125" s="711"/>
      <c r="H125" s="711"/>
      <c r="I125" s="711"/>
      <c r="J125" s="711"/>
      <c r="K125" s="711"/>
      <c r="L125" s="711"/>
      <c r="M125" s="711"/>
      <c r="N125" s="712"/>
      <c r="O125" s="713" t="s">
        <v>124</v>
      </c>
      <c r="P125" s="711"/>
      <c r="Q125" s="711"/>
      <c r="R125" s="711"/>
      <c r="S125" s="711"/>
      <c r="T125" s="711"/>
      <c r="U125" s="711"/>
      <c r="V125" s="711"/>
      <c r="W125" s="711"/>
      <c r="X125" s="711"/>
      <c r="Y125" s="711"/>
      <c r="Z125" s="712"/>
      <c r="AA125" s="571" t="s">
        <v>124</v>
      </c>
    </row>
    <row r="126" spans="1:27" ht="15" hidden="1" customHeight="1" thickBot="1" x14ac:dyDescent="0.4">
      <c r="A126" s="709" t="s">
        <v>125</v>
      </c>
      <c r="B126" s="237" t="s">
        <v>123</v>
      </c>
      <c r="C126" s="145">
        <f>C$4</f>
        <v>44927</v>
      </c>
      <c r="D126" s="145">
        <f t="shared" ref="D126:AA126" si="56">D$4</f>
        <v>44958</v>
      </c>
      <c r="E126" s="145">
        <f t="shared" si="56"/>
        <v>44986</v>
      </c>
      <c r="F126" s="145">
        <f t="shared" si="56"/>
        <v>45017</v>
      </c>
      <c r="G126" s="145">
        <f t="shared" si="56"/>
        <v>45047</v>
      </c>
      <c r="H126" s="145">
        <f t="shared" si="56"/>
        <v>45078</v>
      </c>
      <c r="I126" s="145">
        <f t="shared" si="56"/>
        <v>45108</v>
      </c>
      <c r="J126" s="145">
        <f t="shared" si="56"/>
        <v>45139</v>
      </c>
      <c r="K126" s="145">
        <f t="shared" si="56"/>
        <v>45170</v>
      </c>
      <c r="L126" s="145">
        <f t="shared" si="56"/>
        <v>45200</v>
      </c>
      <c r="M126" s="145">
        <f t="shared" si="56"/>
        <v>45231</v>
      </c>
      <c r="N126" s="145">
        <f t="shared" si="56"/>
        <v>45261</v>
      </c>
      <c r="O126" s="145">
        <f t="shared" si="56"/>
        <v>45292</v>
      </c>
      <c r="P126" s="145">
        <f t="shared" si="56"/>
        <v>45323</v>
      </c>
      <c r="Q126" s="145">
        <f t="shared" si="56"/>
        <v>45352</v>
      </c>
      <c r="R126" s="145">
        <f t="shared" si="56"/>
        <v>45383</v>
      </c>
      <c r="S126" s="145">
        <f t="shared" si="56"/>
        <v>45413</v>
      </c>
      <c r="T126" s="145">
        <f t="shared" si="56"/>
        <v>45444</v>
      </c>
      <c r="U126" s="145">
        <f t="shared" si="56"/>
        <v>45474</v>
      </c>
      <c r="V126" s="145">
        <f t="shared" si="56"/>
        <v>45505</v>
      </c>
      <c r="W126" s="145">
        <f t="shared" si="56"/>
        <v>45536</v>
      </c>
      <c r="X126" s="145">
        <f t="shared" si="56"/>
        <v>45566</v>
      </c>
      <c r="Y126" s="145">
        <f t="shared" si="56"/>
        <v>45597</v>
      </c>
      <c r="Z126" s="145">
        <f t="shared" si="56"/>
        <v>45627</v>
      </c>
      <c r="AA126" s="145">
        <f t="shared" si="56"/>
        <v>45658</v>
      </c>
    </row>
    <row r="127" spans="1:27" ht="15" hidden="1" customHeight="1" x14ac:dyDescent="0.35">
      <c r="A127" s="697"/>
      <c r="B127" s="238" t="s">
        <v>20</v>
      </c>
      <c r="C127" s="371">
        <v>2.2895204991968425E-3</v>
      </c>
      <c r="D127" s="371">
        <v>2.3319409027314202E-3</v>
      </c>
      <c r="E127" s="371">
        <v>2.4937084889108847E-3</v>
      </c>
      <c r="F127" s="371">
        <v>2.3263396193519705E-3</v>
      </c>
      <c r="G127" s="371">
        <v>2.7292106283252683E-3</v>
      </c>
      <c r="H127" s="371">
        <v>9.0022160385136961E-3</v>
      </c>
      <c r="I127" s="400">
        <v>8.6127213584202469E-3</v>
      </c>
      <c r="J127" s="400">
        <v>8.975252016225994E-3</v>
      </c>
      <c r="K127" s="400">
        <v>8.4182634800078395E-3</v>
      </c>
      <c r="L127" s="400">
        <v>3.0660784549366164E-3</v>
      </c>
      <c r="M127" s="400">
        <v>3.0709836142917028E-3</v>
      </c>
      <c r="N127" s="400">
        <v>2.4953650549465562E-3</v>
      </c>
      <c r="O127" s="400">
        <v>2.4916508593498094E-3</v>
      </c>
      <c r="P127" s="400">
        <v>2.4497503990795811E-3</v>
      </c>
      <c r="Q127" s="400">
        <v>2.6862760407139388E-3</v>
      </c>
      <c r="R127" s="400">
        <v>1.850484629739667E-3</v>
      </c>
      <c r="S127" s="400">
        <v>2.2665814293217354E-3</v>
      </c>
      <c r="T127" s="400">
        <v>9.736339643519696E-3</v>
      </c>
      <c r="U127" s="400">
        <v>8.6127213584202469E-3</v>
      </c>
      <c r="V127" s="400">
        <v>8.975252016225994E-3</v>
      </c>
      <c r="W127" s="400">
        <v>8.4182634800078395E-3</v>
      </c>
      <c r="X127" s="400">
        <v>3.0660784549366164E-3</v>
      </c>
      <c r="Y127" s="400">
        <v>3.0709836142917028E-3</v>
      </c>
      <c r="Z127" s="400">
        <v>2.4953650549465562E-3</v>
      </c>
      <c r="AA127" s="400">
        <v>2.4916508593498094E-3</v>
      </c>
    </row>
    <row r="128" spans="1:27" hidden="1" x14ac:dyDescent="0.35">
      <c r="A128" s="697"/>
      <c r="B128" s="238" t="s">
        <v>0</v>
      </c>
      <c r="C128" s="371">
        <v>2.8581349608312488E-3</v>
      </c>
      <c r="D128" s="371">
        <v>3.238503512038369E-3</v>
      </c>
      <c r="E128" s="371">
        <v>3.8872256628422518E-3</v>
      </c>
      <c r="F128" s="371">
        <v>2.4374638015569718E-3</v>
      </c>
      <c r="G128" s="371">
        <v>4.5808133635177606E-3</v>
      </c>
      <c r="H128" s="371">
        <v>1.5338752045311651E-2</v>
      </c>
      <c r="I128" s="400">
        <v>1.4180517777057172E-2</v>
      </c>
      <c r="J128" s="400">
        <v>1.5232643886582896E-2</v>
      </c>
      <c r="K128" s="400">
        <v>1.5647380810002672E-2</v>
      </c>
      <c r="L128" s="400">
        <v>3.2264643657163943E-3</v>
      </c>
      <c r="M128" s="400">
        <v>3.9058841084849108E-3</v>
      </c>
      <c r="N128" s="400">
        <v>2.8687338829045507E-3</v>
      </c>
      <c r="O128" s="400">
        <v>3.1925235200415754E-3</v>
      </c>
      <c r="P128" s="400">
        <v>3.4962713653485982E-3</v>
      </c>
      <c r="Q128" s="400">
        <v>4.3145264251817734E-3</v>
      </c>
      <c r="R128" s="400">
        <v>1.9926481246929804E-3</v>
      </c>
      <c r="S128" s="400">
        <v>3.9087923266177584E-3</v>
      </c>
      <c r="T128" s="400">
        <v>1.7017050433728656E-2</v>
      </c>
      <c r="U128" s="400">
        <v>1.4180517777057172E-2</v>
      </c>
      <c r="V128" s="400">
        <v>1.5232643886582896E-2</v>
      </c>
      <c r="W128" s="400">
        <v>1.5647380810002672E-2</v>
      </c>
      <c r="X128" s="400">
        <v>3.2264643657163943E-3</v>
      </c>
      <c r="Y128" s="400">
        <v>3.9058841084849108E-3</v>
      </c>
      <c r="Z128" s="400">
        <v>2.8687338829045507E-3</v>
      </c>
      <c r="AA128" s="400">
        <v>3.1925235200415754E-3</v>
      </c>
    </row>
    <row r="129" spans="1:27" hidden="1" x14ac:dyDescent="0.35">
      <c r="A129" s="697"/>
      <c r="B129" s="238" t="s">
        <v>21</v>
      </c>
      <c r="C129" s="371">
        <v>2.4254096490937396E-3</v>
      </c>
      <c r="D129" s="371">
        <v>2.335590655240821E-3</v>
      </c>
      <c r="E129" s="371">
        <v>2.4889826392645057E-3</v>
      </c>
      <c r="F129" s="371">
        <v>3.2043945289116057E-3</v>
      </c>
      <c r="G129" s="371">
        <v>3.2521697680947589E-3</v>
      </c>
      <c r="H129" s="371">
        <v>1.0953175795951181E-2</v>
      </c>
      <c r="I129" s="400">
        <v>1.0511944989637284E-2</v>
      </c>
      <c r="J129" s="400">
        <v>1.1024584986742849E-2</v>
      </c>
      <c r="K129" s="400">
        <v>1.013663510220685E-2</v>
      </c>
      <c r="L129" s="400">
        <v>3.6782024140982151E-3</v>
      </c>
      <c r="M129" s="400">
        <v>3.4040551368787527E-3</v>
      </c>
      <c r="N129" s="400">
        <v>2.7576910512523787E-3</v>
      </c>
      <c r="O129" s="400">
        <v>2.6629930860492526E-3</v>
      </c>
      <c r="P129" s="400">
        <v>2.4727688230357296E-3</v>
      </c>
      <c r="Q129" s="400">
        <v>2.7030910010354013E-3</v>
      </c>
      <c r="R129" s="400">
        <v>2.5797166882014369E-3</v>
      </c>
      <c r="S129" s="400">
        <v>2.728789878554066E-3</v>
      </c>
      <c r="T129" s="400">
        <v>1.195174193622311E-2</v>
      </c>
      <c r="U129" s="400">
        <v>1.0511944989637284E-2</v>
      </c>
      <c r="V129" s="400">
        <v>1.1024584986742849E-2</v>
      </c>
      <c r="W129" s="400">
        <v>1.013663510220685E-2</v>
      </c>
      <c r="X129" s="400">
        <v>3.6782024140982151E-3</v>
      </c>
      <c r="Y129" s="400">
        <v>3.4040551368787527E-3</v>
      </c>
      <c r="Z129" s="400">
        <v>2.7576910512523787E-3</v>
      </c>
      <c r="AA129" s="400">
        <v>2.6629930860492526E-3</v>
      </c>
    </row>
    <row r="130" spans="1:27" hidden="1" x14ac:dyDescent="0.35">
      <c r="A130" s="697"/>
      <c r="B130" s="238" t="s">
        <v>1</v>
      </c>
      <c r="C130" s="371">
        <v>0</v>
      </c>
      <c r="D130" s="371">
        <v>0</v>
      </c>
      <c r="E130" s="371">
        <v>0</v>
      </c>
      <c r="F130" s="371">
        <v>3.7121961233341559E-3</v>
      </c>
      <c r="G130" s="371">
        <v>6.6525280147505441E-3</v>
      </c>
      <c r="H130" s="371">
        <v>1.5663939535639215E-2</v>
      </c>
      <c r="I130" s="400">
        <v>1.4343067694591259E-2</v>
      </c>
      <c r="J130" s="400">
        <v>1.544908838021926E-2</v>
      </c>
      <c r="K130" s="400">
        <v>1.7167023309361904E-2</v>
      </c>
      <c r="L130" s="400">
        <v>4.1826249392668815E-3</v>
      </c>
      <c r="M130" s="400">
        <v>4.2448605475046029E-3</v>
      </c>
      <c r="N130" s="400">
        <v>0</v>
      </c>
      <c r="O130" s="400">
        <v>0</v>
      </c>
      <c r="P130" s="400">
        <v>0</v>
      </c>
      <c r="Q130" s="400">
        <v>0</v>
      </c>
      <c r="R130" s="400">
        <v>3.1222171257922686E-3</v>
      </c>
      <c r="S130" s="400">
        <v>5.8221841480127247E-3</v>
      </c>
      <c r="T130" s="400">
        <v>1.7396228744265621E-2</v>
      </c>
      <c r="U130" s="400">
        <v>1.4343067694591259E-2</v>
      </c>
      <c r="V130" s="400">
        <v>1.544908838021926E-2</v>
      </c>
      <c r="W130" s="400">
        <v>1.7167023309361904E-2</v>
      </c>
      <c r="X130" s="400">
        <v>4.1826249392668815E-3</v>
      </c>
      <c r="Y130" s="400">
        <v>4.2448605475046029E-3</v>
      </c>
      <c r="Z130" s="400">
        <v>0</v>
      </c>
      <c r="AA130" s="400">
        <v>0</v>
      </c>
    </row>
    <row r="131" spans="1:27" hidden="1" x14ac:dyDescent="0.35">
      <c r="A131" s="697"/>
      <c r="B131" s="238" t="s">
        <v>22</v>
      </c>
      <c r="C131" s="371">
        <v>6.548948096212812E-6</v>
      </c>
      <c r="D131" s="371">
        <v>4.7248638626438694E-6</v>
      </c>
      <c r="E131" s="371">
        <v>6.4300362502044274E-6</v>
      </c>
      <c r="F131" s="371">
        <v>3.4981372087169321E-4</v>
      </c>
      <c r="G131" s="371">
        <v>5.7529221975944493E-5</v>
      </c>
      <c r="H131" s="371">
        <v>1.6797345300068443E-4</v>
      </c>
      <c r="I131" s="400">
        <v>1.4927522897211339E-4</v>
      </c>
      <c r="J131" s="400">
        <v>1.5627765746119139E-4</v>
      </c>
      <c r="K131" s="400">
        <v>1.5964603479263941E-4</v>
      </c>
      <c r="L131" s="400">
        <v>4.9000958173505205E-5</v>
      </c>
      <c r="M131" s="400">
        <v>5.0641074835279817E-5</v>
      </c>
      <c r="N131" s="400">
        <v>4.7854632434960921E-5</v>
      </c>
      <c r="O131" s="400">
        <v>6.5915051238926173E-6</v>
      </c>
      <c r="P131" s="400">
        <v>4.5945088940509152E-6</v>
      </c>
      <c r="Q131" s="400">
        <v>6.4100772846335112E-6</v>
      </c>
      <c r="R131" s="400">
        <v>2.5953893920904227E-4</v>
      </c>
      <c r="S131" s="400">
        <v>4.4379390869346773E-5</v>
      </c>
      <c r="T131" s="400">
        <v>1.7012339341618805E-4</v>
      </c>
      <c r="U131" s="400">
        <v>1.4927522897211339E-4</v>
      </c>
      <c r="V131" s="400">
        <v>1.5627765746119139E-4</v>
      </c>
      <c r="W131" s="400">
        <v>1.5964603479263941E-4</v>
      </c>
      <c r="X131" s="400">
        <v>4.9000958173505205E-5</v>
      </c>
      <c r="Y131" s="400">
        <v>5.0641074835279817E-5</v>
      </c>
      <c r="Z131" s="400">
        <v>4.7854632434960921E-5</v>
      </c>
      <c r="AA131" s="400">
        <v>6.5915051238926173E-6</v>
      </c>
    </row>
    <row r="132" spans="1:27" hidden="1" x14ac:dyDescent="0.35">
      <c r="A132" s="697"/>
      <c r="B132" s="81" t="s">
        <v>9</v>
      </c>
      <c r="C132" s="371">
        <v>2.8681416006613313E-3</v>
      </c>
      <c r="D132" s="371">
        <v>3.253303885691962E-3</v>
      </c>
      <c r="E132" s="371">
        <v>4.0479264074774228E-3</v>
      </c>
      <c r="F132" s="371">
        <v>3.2763926886748389E-3</v>
      </c>
      <c r="G132" s="371">
        <v>2.3830788706400438E-3</v>
      </c>
      <c r="H132" s="371">
        <v>0</v>
      </c>
      <c r="I132" s="400">
        <v>0</v>
      </c>
      <c r="J132" s="400">
        <v>0</v>
      </c>
      <c r="K132" s="400">
        <v>9.2805932740415778E-3</v>
      </c>
      <c r="L132" s="400">
        <v>3.750023380324805E-3</v>
      </c>
      <c r="M132" s="400">
        <v>3.998774238181773E-3</v>
      </c>
      <c r="N132" s="400">
        <v>2.8079893442980912E-3</v>
      </c>
      <c r="O132" s="400">
        <v>3.1280176939500006E-3</v>
      </c>
      <c r="P132" s="400">
        <v>3.4331892894063059E-3</v>
      </c>
      <c r="Q132" s="400">
        <v>4.3915869337947371E-3</v>
      </c>
      <c r="R132" s="400">
        <v>2.6264493332360116E-3</v>
      </c>
      <c r="S132" s="400">
        <v>1.9735660349772199E-3</v>
      </c>
      <c r="T132" s="400">
        <v>0</v>
      </c>
      <c r="U132" s="400">
        <v>0</v>
      </c>
      <c r="V132" s="400">
        <v>0</v>
      </c>
      <c r="W132" s="400">
        <v>9.2805932740415778E-3</v>
      </c>
      <c r="X132" s="400">
        <v>3.750023380324805E-3</v>
      </c>
      <c r="Y132" s="400">
        <v>3.998774238181773E-3</v>
      </c>
      <c r="Z132" s="400">
        <v>2.8079893442980912E-3</v>
      </c>
      <c r="AA132" s="400">
        <v>3.1280176939500006E-3</v>
      </c>
    </row>
    <row r="133" spans="1:27" hidden="1" x14ac:dyDescent="0.35">
      <c r="A133" s="697"/>
      <c r="B133" s="81" t="s">
        <v>3</v>
      </c>
      <c r="C133" s="371">
        <v>2.8581349608312488E-3</v>
      </c>
      <c r="D133" s="371">
        <v>3.238503512038369E-3</v>
      </c>
      <c r="E133" s="371">
        <v>3.8872256628422518E-3</v>
      </c>
      <c r="F133" s="371">
        <v>2.4374638015569718E-3</v>
      </c>
      <c r="G133" s="371">
        <v>4.5808133635177606E-3</v>
      </c>
      <c r="H133" s="371">
        <v>1.5338752045311651E-2</v>
      </c>
      <c r="I133" s="400">
        <v>1.4180517777057172E-2</v>
      </c>
      <c r="J133" s="400">
        <v>1.5232643886582896E-2</v>
      </c>
      <c r="K133" s="400">
        <v>1.5647380810002672E-2</v>
      </c>
      <c r="L133" s="400">
        <v>3.2264643657163943E-3</v>
      </c>
      <c r="M133" s="400">
        <v>3.9058841084849108E-3</v>
      </c>
      <c r="N133" s="400">
        <v>2.8687338829045507E-3</v>
      </c>
      <c r="O133" s="400">
        <v>3.1925235200415754E-3</v>
      </c>
      <c r="P133" s="400">
        <v>3.4962713653485982E-3</v>
      </c>
      <c r="Q133" s="400">
        <v>4.3145264251817734E-3</v>
      </c>
      <c r="R133" s="400">
        <v>1.9926481246929804E-3</v>
      </c>
      <c r="S133" s="400">
        <v>3.9087923266177584E-3</v>
      </c>
      <c r="T133" s="400">
        <v>1.7017050433728656E-2</v>
      </c>
      <c r="U133" s="400">
        <v>1.4180517777057172E-2</v>
      </c>
      <c r="V133" s="400">
        <v>1.5232643886582896E-2</v>
      </c>
      <c r="W133" s="400">
        <v>1.5647380810002672E-2</v>
      </c>
      <c r="X133" s="400">
        <v>3.2264643657163943E-3</v>
      </c>
      <c r="Y133" s="400">
        <v>3.9058841084849108E-3</v>
      </c>
      <c r="Z133" s="400">
        <v>2.8687338829045507E-3</v>
      </c>
      <c r="AA133" s="400">
        <v>3.1925235200415754E-3</v>
      </c>
    </row>
    <row r="134" spans="1:27" hidden="1" x14ac:dyDescent="0.35">
      <c r="A134" s="697"/>
      <c r="B134" s="81" t="s">
        <v>4</v>
      </c>
      <c r="C134" s="371">
        <v>2.7028351497593935E-3</v>
      </c>
      <c r="D134" s="371">
        <v>2.6314931671341099E-3</v>
      </c>
      <c r="E134" s="371">
        <v>2.8835863812814028E-3</v>
      </c>
      <c r="F134" s="371">
        <v>2.9973339596464739E-3</v>
      </c>
      <c r="G134" s="371">
        <v>3.3165822104796704E-3</v>
      </c>
      <c r="H134" s="371">
        <v>1.0570096160853885E-2</v>
      </c>
      <c r="I134" s="400">
        <v>1.0180713390860409E-2</v>
      </c>
      <c r="J134" s="400">
        <v>1.058434111110167E-2</v>
      </c>
      <c r="K134" s="400">
        <v>9.2020461694362725E-3</v>
      </c>
      <c r="L134" s="400">
        <v>3.7991905608735104E-3</v>
      </c>
      <c r="M134" s="400">
        <v>3.4719250793811213E-3</v>
      </c>
      <c r="N134" s="400">
        <v>2.6520703484937858E-3</v>
      </c>
      <c r="O134" s="400">
        <v>2.9763418386679493E-3</v>
      </c>
      <c r="P134" s="400">
        <v>2.7946142401718789E-3</v>
      </c>
      <c r="Q134" s="400">
        <v>3.1417202303447573E-3</v>
      </c>
      <c r="R134" s="400">
        <v>2.4147636810405203E-3</v>
      </c>
      <c r="S134" s="400">
        <v>2.7866878334302752E-3</v>
      </c>
      <c r="T134" s="400">
        <v>1.1514854714852061E-2</v>
      </c>
      <c r="U134" s="400">
        <v>1.0180713390860409E-2</v>
      </c>
      <c r="V134" s="400">
        <v>1.058434111110167E-2</v>
      </c>
      <c r="W134" s="400">
        <v>9.2020461694362725E-3</v>
      </c>
      <c r="X134" s="400">
        <v>3.7991905608735104E-3</v>
      </c>
      <c r="Y134" s="400">
        <v>3.4719250793811213E-3</v>
      </c>
      <c r="Z134" s="400">
        <v>2.6520703484937858E-3</v>
      </c>
      <c r="AA134" s="400">
        <v>2.9763418386679493E-3</v>
      </c>
    </row>
    <row r="135" spans="1:27" hidden="1" x14ac:dyDescent="0.35">
      <c r="A135" s="697"/>
      <c r="B135" s="81" t="s">
        <v>5</v>
      </c>
      <c r="C135" s="371">
        <v>2.2895204991968425E-3</v>
      </c>
      <c r="D135" s="371">
        <v>2.3319409027314202E-3</v>
      </c>
      <c r="E135" s="371">
        <v>2.4937084889108847E-3</v>
      </c>
      <c r="F135" s="371">
        <v>2.3263396193519705E-3</v>
      </c>
      <c r="G135" s="371">
        <v>2.7292106283252683E-3</v>
      </c>
      <c r="H135" s="371">
        <v>9.0022160385136961E-3</v>
      </c>
      <c r="I135" s="400">
        <v>8.6127213584202469E-3</v>
      </c>
      <c r="J135" s="400">
        <v>8.975252016225994E-3</v>
      </c>
      <c r="K135" s="400">
        <v>8.4182634800078395E-3</v>
      </c>
      <c r="L135" s="400">
        <v>3.0660784549366164E-3</v>
      </c>
      <c r="M135" s="400">
        <v>3.0709836142917028E-3</v>
      </c>
      <c r="N135" s="400">
        <v>2.4953650549465562E-3</v>
      </c>
      <c r="O135" s="400">
        <v>2.4916508593498094E-3</v>
      </c>
      <c r="P135" s="400">
        <v>2.4497503990795811E-3</v>
      </c>
      <c r="Q135" s="400">
        <v>2.6862760407139388E-3</v>
      </c>
      <c r="R135" s="400">
        <v>1.850484629739667E-3</v>
      </c>
      <c r="S135" s="400">
        <v>2.2665814293217354E-3</v>
      </c>
      <c r="T135" s="400">
        <v>9.736339643519696E-3</v>
      </c>
      <c r="U135" s="400">
        <v>8.6127213584202469E-3</v>
      </c>
      <c r="V135" s="400">
        <v>8.975252016225994E-3</v>
      </c>
      <c r="W135" s="400">
        <v>8.4182634800078395E-3</v>
      </c>
      <c r="X135" s="400">
        <v>3.0660784549366164E-3</v>
      </c>
      <c r="Y135" s="400">
        <v>3.0709836142917028E-3</v>
      </c>
      <c r="Z135" s="400">
        <v>2.4953650549465562E-3</v>
      </c>
      <c r="AA135" s="400">
        <v>2.4916508593498094E-3</v>
      </c>
    </row>
    <row r="136" spans="1:27" hidden="1" x14ac:dyDescent="0.35">
      <c r="A136" s="697"/>
      <c r="B136" s="81" t="s">
        <v>23</v>
      </c>
      <c r="C136" s="371">
        <v>2.2895204991968425E-3</v>
      </c>
      <c r="D136" s="371">
        <v>2.3319409027314202E-3</v>
      </c>
      <c r="E136" s="371">
        <v>2.4937084889108847E-3</v>
      </c>
      <c r="F136" s="371">
        <v>2.3263396193519705E-3</v>
      </c>
      <c r="G136" s="371">
        <v>2.7292106283252683E-3</v>
      </c>
      <c r="H136" s="371">
        <v>9.0022160385136961E-3</v>
      </c>
      <c r="I136" s="400">
        <v>8.6127213584202469E-3</v>
      </c>
      <c r="J136" s="400">
        <v>8.975252016225994E-3</v>
      </c>
      <c r="K136" s="400">
        <v>8.4182634800078395E-3</v>
      </c>
      <c r="L136" s="400">
        <v>3.0660784549366164E-3</v>
      </c>
      <c r="M136" s="400">
        <v>3.0709836142917028E-3</v>
      </c>
      <c r="N136" s="400">
        <v>2.4953650549465562E-3</v>
      </c>
      <c r="O136" s="400">
        <v>2.4916508593498094E-3</v>
      </c>
      <c r="P136" s="400">
        <v>2.4497503990795811E-3</v>
      </c>
      <c r="Q136" s="400">
        <v>2.6862760407139388E-3</v>
      </c>
      <c r="R136" s="400">
        <v>1.850484629739667E-3</v>
      </c>
      <c r="S136" s="400">
        <v>2.2665814293217354E-3</v>
      </c>
      <c r="T136" s="400">
        <v>9.736339643519696E-3</v>
      </c>
      <c r="U136" s="400">
        <v>8.6127213584202469E-3</v>
      </c>
      <c r="V136" s="400">
        <v>8.975252016225994E-3</v>
      </c>
      <c r="W136" s="400">
        <v>8.4182634800078395E-3</v>
      </c>
      <c r="X136" s="400">
        <v>3.0660784549366164E-3</v>
      </c>
      <c r="Y136" s="400">
        <v>3.0709836142917028E-3</v>
      </c>
      <c r="Z136" s="400">
        <v>2.4953650549465562E-3</v>
      </c>
      <c r="AA136" s="400">
        <v>2.4916508593498094E-3</v>
      </c>
    </row>
    <row r="137" spans="1:27" hidden="1" x14ac:dyDescent="0.35">
      <c r="A137" s="697"/>
      <c r="B137" s="81" t="s">
        <v>24</v>
      </c>
      <c r="C137" s="371">
        <v>2.2895204991968425E-3</v>
      </c>
      <c r="D137" s="371">
        <v>2.3319409027314202E-3</v>
      </c>
      <c r="E137" s="371">
        <v>2.4937084889108847E-3</v>
      </c>
      <c r="F137" s="371">
        <v>2.3263396193519705E-3</v>
      </c>
      <c r="G137" s="371">
        <v>2.7292106283252683E-3</v>
      </c>
      <c r="H137" s="371">
        <v>9.0022160385136961E-3</v>
      </c>
      <c r="I137" s="400">
        <v>8.6127213584202469E-3</v>
      </c>
      <c r="J137" s="400">
        <v>8.975252016225994E-3</v>
      </c>
      <c r="K137" s="400">
        <v>8.4182634800078395E-3</v>
      </c>
      <c r="L137" s="400">
        <v>3.0660784549366164E-3</v>
      </c>
      <c r="M137" s="400">
        <v>3.0709836142917028E-3</v>
      </c>
      <c r="N137" s="400">
        <v>2.4953650549465562E-3</v>
      </c>
      <c r="O137" s="400">
        <v>2.4916508593498094E-3</v>
      </c>
      <c r="P137" s="400">
        <v>2.4497503990795811E-3</v>
      </c>
      <c r="Q137" s="400">
        <v>2.6862760407139388E-3</v>
      </c>
      <c r="R137" s="400">
        <v>1.850484629739667E-3</v>
      </c>
      <c r="S137" s="400">
        <v>2.2665814293217354E-3</v>
      </c>
      <c r="T137" s="400">
        <v>9.736339643519696E-3</v>
      </c>
      <c r="U137" s="400">
        <v>8.6127213584202469E-3</v>
      </c>
      <c r="V137" s="400">
        <v>8.975252016225994E-3</v>
      </c>
      <c r="W137" s="400">
        <v>8.4182634800078395E-3</v>
      </c>
      <c r="X137" s="400">
        <v>3.0660784549366164E-3</v>
      </c>
      <c r="Y137" s="400">
        <v>3.0709836142917028E-3</v>
      </c>
      <c r="Z137" s="400">
        <v>2.4953650549465562E-3</v>
      </c>
      <c r="AA137" s="400">
        <v>2.4916508593498094E-3</v>
      </c>
    </row>
    <row r="138" spans="1:27" hidden="1" x14ac:dyDescent="0.35">
      <c r="A138" s="697"/>
      <c r="B138" s="81" t="s">
        <v>7</v>
      </c>
      <c r="C138" s="371">
        <v>1.9141851187442899E-3</v>
      </c>
      <c r="D138" s="371">
        <v>1.9002909201414838E-3</v>
      </c>
      <c r="E138" s="371">
        <v>2.0273070353288526E-3</v>
      </c>
      <c r="F138" s="371">
        <v>2.2281441422365936E-3</v>
      </c>
      <c r="G138" s="371">
        <v>2.3447255262917339E-3</v>
      </c>
      <c r="H138" s="371">
        <v>7.8707889548047666E-3</v>
      </c>
      <c r="I138" s="400">
        <v>7.4432636759063971E-3</v>
      </c>
      <c r="J138" s="400">
        <v>7.8272576606452163E-3</v>
      </c>
      <c r="K138" s="400">
        <v>7.2652329723402239E-3</v>
      </c>
      <c r="L138" s="400">
        <v>2.5904701392368166E-3</v>
      </c>
      <c r="M138" s="400">
        <v>2.5792233553480733E-3</v>
      </c>
      <c r="N138" s="400">
        <v>2.0889283112139703E-3</v>
      </c>
      <c r="O138" s="400">
        <v>2.0640152491911267E-3</v>
      </c>
      <c r="P138" s="400">
        <v>1.9772963017748563E-3</v>
      </c>
      <c r="Q138" s="400">
        <v>2.1633322199865043E-3</v>
      </c>
      <c r="R138" s="400">
        <v>1.7583724904276549E-3</v>
      </c>
      <c r="S138" s="400">
        <v>1.9310412383942623E-3</v>
      </c>
      <c r="T138" s="400">
        <v>8.4642194466218838E-3</v>
      </c>
      <c r="U138" s="400">
        <v>7.4432636759063971E-3</v>
      </c>
      <c r="V138" s="400">
        <v>7.8272576606452163E-3</v>
      </c>
      <c r="W138" s="400">
        <v>7.2652329723402239E-3</v>
      </c>
      <c r="X138" s="400">
        <v>2.5904701392368166E-3</v>
      </c>
      <c r="Y138" s="400">
        <v>2.5792233553480733E-3</v>
      </c>
      <c r="Z138" s="400">
        <v>2.0889283112139703E-3</v>
      </c>
      <c r="AA138" s="400">
        <v>2.0640152491911267E-3</v>
      </c>
    </row>
    <row r="139" spans="1:27" ht="15" hidden="1" thickBot="1" x14ac:dyDescent="0.4">
      <c r="A139" s="698"/>
      <c r="B139" s="83" t="s">
        <v>8</v>
      </c>
      <c r="C139" s="372">
        <v>2.3096965625590206E-3</v>
      </c>
      <c r="D139" s="372">
        <v>2.1226196682628123E-3</v>
      </c>
      <c r="E139" s="372">
        <v>2.1184912436104288E-3</v>
      </c>
      <c r="F139" s="372">
        <v>3.0011893781293516E-3</v>
      </c>
      <c r="G139" s="372">
        <v>3.1357061881645172E-3</v>
      </c>
      <c r="H139" s="372">
        <v>1.0922302047442696E-2</v>
      </c>
      <c r="I139" s="401">
        <v>1.0512476648458587E-2</v>
      </c>
      <c r="J139" s="401">
        <v>1.0997739136845456E-2</v>
      </c>
      <c r="K139" s="401">
        <v>9.7499748369244844E-3</v>
      </c>
      <c r="L139" s="401">
        <v>3.5422223466634517E-3</v>
      </c>
      <c r="M139" s="401">
        <v>3.3530392812039923E-3</v>
      </c>
      <c r="N139" s="401">
        <v>2.7187759744741616E-3</v>
      </c>
      <c r="O139" s="401">
        <v>2.5294807330186069E-3</v>
      </c>
      <c r="P139" s="401">
        <v>2.2399842928387112E-3</v>
      </c>
      <c r="Q139" s="401">
        <v>2.2916778796452913E-3</v>
      </c>
      <c r="R139" s="401">
        <v>2.4098895716046765E-3</v>
      </c>
      <c r="S139" s="401">
        <v>2.6252680825910963E-3</v>
      </c>
      <c r="T139" s="401">
        <v>1.1916519776656496E-2</v>
      </c>
      <c r="U139" s="401">
        <v>1.0512476648458587E-2</v>
      </c>
      <c r="V139" s="401">
        <v>1.0997739136845456E-2</v>
      </c>
      <c r="W139" s="401">
        <v>9.7499748369244844E-3</v>
      </c>
      <c r="X139" s="401">
        <v>3.5422223466634517E-3</v>
      </c>
      <c r="Y139" s="401">
        <v>3.3530392812039923E-3</v>
      </c>
      <c r="Z139" s="401">
        <v>2.7187759744741616E-3</v>
      </c>
      <c r="AA139" s="401">
        <v>2.5294807330186069E-3</v>
      </c>
    </row>
    <row r="140" spans="1:27" ht="14.25" hidden="1" customHeight="1" x14ac:dyDescent="0.35">
      <c r="A140" s="98"/>
      <c r="B140" s="98"/>
      <c r="C140" s="101"/>
      <c r="D140" s="101"/>
      <c r="E140" s="101"/>
      <c r="F140" s="101"/>
      <c r="G140" s="101"/>
      <c r="H140" s="101"/>
      <c r="I140" s="101"/>
      <c r="J140" s="101"/>
      <c r="K140" s="101"/>
      <c r="L140" s="101"/>
      <c r="M140" s="101"/>
      <c r="N140" s="101"/>
    </row>
    <row r="141" spans="1:27" ht="15" hidden="1" thickBot="1" x14ac:dyDescent="0.4">
      <c r="A141" s="169" t="s">
        <v>179</v>
      </c>
      <c r="B141" s="98"/>
      <c r="C141" s="101"/>
      <c r="D141" s="101"/>
      <c r="E141" s="101"/>
      <c r="F141" s="101"/>
      <c r="G141" s="101"/>
      <c r="H141" s="101"/>
      <c r="I141" s="101"/>
      <c r="J141" s="101"/>
      <c r="K141" s="101"/>
      <c r="L141" s="101"/>
      <c r="M141" s="101"/>
      <c r="N141" s="101"/>
    </row>
    <row r="142" spans="1:27" ht="16" hidden="1" thickBot="1" x14ac:dyDescent="0.4">
      <c r="A142" s="686" t="s">
        <v>126</v>
      </c>
      <c r="B142" s="239" t="s">
        <v>123</v>
      </c>
      <c r="C142" s="145">
        <f>C$4</f>
        <v>44927</v>
      </c>
      <c r="D142" s="145">
        <f t="shared" ref="D142:AA142" si="57">D$4</f>
        <v>44958</v>
      </c>
      <c r="E142" s="145">
        <f t="shared" si="57"/>
        <v>44986</v>
      </c>
      <c r="F142" s="145">
        <f t="shared" si="57"/>
        <v>45017</v>
      </c>
      <c r="G142" s="145">
        <f t="shared" si="57"/>
        <v>45047</v>
      </c>
      <c r="H142" s="145">
        <f t="shared" si="57"/>
        <v>45078</v>
      </c>
      <c r="I142" s="145">
        <f t="shared" si="57"/>
        <v>45108</v>
      </c>
      <c r="J142" s="145">
        <f t="shared" si="57"/>
        <v>45139</v>
      </c>
      <c r="K142" s="145">
        <f t="shared" si="57"/>
        <v>45170</v>
      </c>
      <c r="L142" s="145">
        <f t="shared" si="57"/>
        <v>45200</v>
      </c>
      <c r="M142" s="145">
        <f t="shared" si="57"/>
        <v>45231</v>
      </c>
      <c r="N142" s="145">
        <f t="shared" si="57"/>
        <v>45261</v>
      </c>
      <c r="O142" s="145">
        <f t="shared" si="57"/>
        <v>45292</v>
      </c>
      <c r="P142" s="145">
        <f t="shared" si="57"/>
        <v>45323</v>
      </c>
      <c r="Q142" s="145">
        <f t="shared" si="57"/>
        <v>45352</v>
      </c>
      <c r="R142" s="145">
        <f t="shared" si="57"/>
        <v>45383</v>
      </c>
      <c r="S142" s="145">
        <f t="shared" si="57"/>
        <v>45413</v>
      </c>
      <c r="T142" s="145">
        <f t="shared" si="57"/>
        <v>45444</v>
      </c>
      <c r="U142" s="145">
        <f t="shared" si="57"/>
        <v>45474</v>
      </c>
      <c r="V142" s="145">
        <f t="shared" si="57"/>
        <v>45505</v>
      </c>
      <c r="W142" s="145">
        <f t="shared" si="57"/>
        <v>45536</v>
      </c>
      <c r="X142" s="145">
        <f t="shared" si="57"/>
        <v>45566</v>
      </c>
      <c r="Y142" s="145">
        <f t="shared" si="57"/>
        <v>45597</v>
      </c>
      <c r="Z142" s="145">
        <f t="shared" si="57"/>
        <v>45627</v>
      </c>
      <c r="AA142" s="145">
        <f t="shared" si="57"/>
        <v>45658</v>
      </c>
    </row>
    <row r="143" spans="1:27" hidden="1" x14ac:dyDescent="0.35">
      <c r="A143" s="687"/>
      <c r="B143" s="238" t="s">
        <v>20</v>
      </c>
      <c r="C143" s="26">
        <f>IF(C23=0,0,((C5*0.5)-C41)*C78*C110*C$2)</f>
        <v>0</v>
      </c>
      <c r="D143" s="26">
        <f>IF(D23=0,0,((D5*0.5)+C23-D41)*D78*D110*D$2)</f>
        <v>78.945165539393997</v>
      </c>
      <c r="E143" s="26">
        <f t="shared" ref="E143:AA143" si="58">IF(E23=0,0,((E5*0.5)+D23-E41)*E78*E110*E$2)</f>
        <v>633.53278986644261</v>
      </c>
      <c r="F143" s="26">
        <f t="shared" si="58"/>
        <v>1058.6737692904114</v>
      </c>
      <c r="G143" s="26">
        <f t="shared" si="58"/>
        <v>1734.3805328840222</v>
      </c>
      <c r="H143" s="26">
        <f t="shared" si="58"/>
        <v>4266.6467062902593</v>
      </c>
      <c r="I143" s="26">
        <f t="shared" si="58"/>
        <v>4900.0583815567579</v>
      </c>
      <c r="J143" s="26">
        <f t="shared" si="58"/>
        <v>5423.0843554981075</v>
      </c>
      <c r="K143" s="26">
        <f t="shared" si="58"/>
        <v>6040.8978321666327</v>
      </c>
      <c r="L143" s="26">
        <f t="shared" si="58"/>
        <v>3633.269794914092</v>
      </c>
      <c r="M143" s="26">
        <f t="shared" si="58"/>
        <v>3995.4394094902532</v>
      </c>
      <c r="N143" s="26">
        <f t="shared" si="58"/>
        <v>5512.9887684975074</v>
      </c>
      <c r="O143" s="26">
        <f t="shared" si="58"/>
        <v>6455.0707852085516</v>
      </c>
      <c r="P143" s="26">
        <f t="shared" si="58"/>
        <v>5892.3699146382041</v>
      </c>
      <c r="Q143" s="26">
        <f t="shared" si="58"/>
        <v>6692.3337808560309</v>
      </c>
      <c r="R143" s="26">
        <f t="shared" si="58"/>
        <v>6355.3755478981047</v>
      </c>
      <c r="S143" s="26">
        <f t="shared" si="58"/>
        <v>6906.9733234146734</v>
      </c>
      <c r="T143" s="26">
        <f t="shared" si="58"/>
        <v>12133.816931767808</v>
      </c>
      <c r="U143" s="26">
        <f t="shared" si="58"/>
        <v>12086.160641598781</v>
      </c>
      <c r="V143" s="26">
        <f t="shared" si="58"/>
        <v>12106.922817015689</v>
      </c>
      <c r="W143" s="26">
        <f t="shared" si="58"/>
        <v>11648.23083214627</v>
      </c>
      <c r="X143" s="26">
        <f t="shared" si="58"/>
        <v>6644.8026504590307</v>
      </c>
      <c r="Y143" s="26">
        <f t="shared" si="58"/>
        <v>6586.2736681064744</v>
      </c>
      <c r="Z143" s="26">
        <f t="shared" si="58"/>
        <v>6616.332347158389</v>
      </c>
      <c r="AA143" s="26">
        <f t="shared" si="58"/>
        <v>6455.0707852085516</v>
      </c>
    </row>
    <row r="144" spans="1:27" hidden="1" x14ac:dyDescent="0.35">
      <c r="A144" s="687"/>
      <c r="B144" s="238" t="s">
        <v>0</v>
      </c>
      <c r="C144" s="26">
        <f t="shared" ref="C144:C155" si="59">IF(C24=0,0,((C6*0.5)-C42)*C79*C111*C$2)</f>
        <v>0</v>
      </c>
      <c r="D144" s="26">
        <f t="shared" ref="D144:M155" si="60">IF(D24=0,0,((D6*0.5)+C24-D42)*D79*D111*D$2)</f>
        <v>0</v>
      </c>
      <c r="E144" s="26">
        <f t="shared" si="60"/>
        <v>0</v>
      </c>
      <c r="F144" s="26">
        <f t="shared" si="60"/>
        <v>225.29730741804386</v>
      </c>
      <c r="G144" s="26">
        <f t="shared" si="60"/>
        <v>538.81285388805929</v>
      </c>
      <c r="H144" s="26">
        <f t="shared" si="60"/>
        <v>3005.1671539835252</v>
      </c>
      <c r="I144" s="26">
        <f t="shared" si="60"/>
        <v>5320.1475429300135</v>
      </c>
      <c r="J144" s="26">
        <f t="shared" si="60"/>
        <v>5759.7720150110008</v>
      </c>
      <c r="K144" s="26">
        <f t="shared" si="60"/>
        <v>2679.618578452867</v>
      </c>
      <c r="L144" s="26">
        <f t="shared" si="60"/>
        <v>1003.0262937738892</v>
      </c>
      <c r="M144" s="26">
        <f t="shared" si="60"/>
        <v>1771.1729251213706</v>
      </c>
      <c r="N144" s="26">
        <f t="shared" ref="N144:AA144" si="61">IF(N24=0,0,((N6*0.5)+M24-N42)*N79*N111*N$2)</f>
        <v>2925.2677160685348</v>
      </c>
      <c r="O144" s="26">
        <f t="shared" si="61"/>
        <v>3039.2305578548667</v>
      </c>
      <c r="P144" s="26">
        <f t="shared" si="61"/>
        <v>2581.5216924113524</v>
      </c>
      <c r="Q144" s="26">
        <f t="shared" si="61"/>
        <v>2088.5744029758916</v>
      </c>
      <c r="R144" s="26">
        <f t="shared" si="61"/>
        <v>1228.5837698155963</v>
      </c>
      <c r="S144" s="26">
        <f t="shared" si="61"/>
        <v>1375.1647422788803</v>
      </c>
      <c r="T144" s="26">
        <f t="shared" si="61"/>
        <v>6350.2336214835259</v>
      </c>
      <c r="U144" s="26">
        <f t="shared" si="61"/>
        <v>8132.502858481459</v>
      </c>
      <c r="V144" s="26">
        <f t="shared" si="61"/>
        <v>7726.5521610367168</v>
      </c>
      <c r="W144" s="26">
        <f t="shared" si="61"/>
        <v>3352.5900458215383</v>
      </c>
      <c r="X144" s="26">
        <f t="shared" si="61"/>
        <v>1139.5906153491017</v>
      </c>
      <c r="Y144" s="26">
        <f t="shared" si="61"/>
        <v>1874.352583297991</v>
      </c>
      <c r="Z144" s="26">
        <f t="shared" si="61"/>
        <v>2991.3101317487999</v>
      </c>
      <c r="AA144" s="26">
        <f t="shared" si="61"/>
        <v>3039.2305578548667</v>
      </c>
    </row>
    <row r="145" spans="1:27" hidden="1" x14ac:dyDescent="0.35">
      <c r="A145" s="687"/>
      <c r="B145" s="238" t="s">
        <v>21</v>
      </c>
      <c r="C145" s="26">
        <f t="shared" si="59"/>
        <v>0</v>
      </c>
      <c r="D145" s="26">
        <f t="shared" si="60"/>
        <v>0</v>
      </c>
      <c r="E145" s="26">
        <f t="shared" si="60"/>
        <v>0</v>
      </c>
      <c r="F145" s="26">
        <f t="shared" si="60"/>
        <v>0</v>
      </c>
      <c r="G145" s="26">
        <f t="shared" si="60"/>
        <v>0</v>
      </c>
      <c r="H145" s="26">
        <f t="shared" si="60"/>
        <v>0</v>
      </c>
      <c r="I145" s="26">
        <f t="shared" si="60"/>
        <v>0</v>
      </c>
      <c r="J145" s="26">
        <f t="shared" si="60"/>
        <v>0</v>
      </c>
      <c r="K145" s="26">
        <f t="shared" si="60"/>
        <v>0</v>
      </c>
      <c r="L145" s="26">
        <f t="shared" si="60"/>
        <v>88.441673243978528</v>
      </c>
      <c r="M145" s="26">
        <f t="shared" si="60"/>
        <v>177.36357633643277</v>
      </c>
      <c r="N145" s="26">
        <f t="shared" ref="N145:AA145" si="62">IF(N25=0,0,((N7*0.5)+M25-N43)*N80*N112*N$2)</f>
        <v>191.31678259681183</v>
      </c>
      <c r="O145" s="26">
        <f t="shared" si="62"/>
        <v>196.92911832144608</v>
      </c>
      <c r="P145" s="26">
        <f t="shared" si="62"/>
        <v>179.14957324752456</v>
      </c>
      <c r="Q145" s="26">
        <f t="shared" si="62"/>
        <v>190.82246733005786</v>
      </c>
      <c r="R145" s="26">
        <f t="shared" si="62"/>
        <v>178.39989048447961</v>
      </c>
      <c r="S145" s="26">
        <f t="shared" si="62"/>
        <v>213.13425998106297</v>
      </c>
      <c r="T145" s="26">
        <f t="shared" si="62"/>
        <v>381.66682513223157</v>
      </c>
      <c r="U145" s="26">
        <f t="shared" si="62"/>
        <v>381.59449979662963</v>
      </c>
      <c r="V145" s="26">
        <f t="shared" si="62"/>
        <v>383.38275238232688</v>
      </c>
      <c r="W145" s="26">
        <f t="shared" si="62"/>
        <v>362.00195830902288</v>
      </c>
      <c r="X145" s="26">
        <f t="shared" si="62"/>
        <v>204.20929367236013</v>
      </c>
      <c r="Y145" s="26">
        <f t="shared" si="62"/>
        <v>202.08590384128379</v>
      </c>
      <c r="Z145" s="26">
        <f t="shared" si="62"/>
        <v>202.5435737466222</v>
      </c>
      <c r="AA145" s="26">
        <f t="shared" si="62"/>
        <v>196.92911832144608</v>
      </c>
    </row>
    <row r="146" spans="1:27" hidden="1" x14ac:dyDescent="0.35">
      <c r="A146" s="687"/>
      <c r="B146" s="238" t="s">
        <v>1</v>
      </c>
      <c r="C146" s="26">
        <f t="shared" si="59"/>
        <v>0</v>
      </c>
      <c r="D146" s="26">
        <f t="shared" si="60"/>
        <v>0</v>
      </c>
      <c r="E146" s="26">
        <f t="shared" si="60"/>
        <v>25.128208189177453</v>
      </c>
      <c r="F146" s="26">
        <f t="shared" si="60"/>
        <v>423.07626914768389</v>
      </c>
      <c r="G146" s="26">
        <f t="shared" si="60"/>
        <v>2681.6060871956356</v>
      </c>
      <c r="H146" s="26">
        <f t="shared" si="60"/>
        <v>21613.961545875361</v>
      </c>
      <c r="I146" s="26">
        <f t="shared" si="60"/>
        <v>37194.493431952251</v>
      </c>
      <c r="J146" s="26">
        <f t="shared" si="60"/>
        <v>43792.771619861276</v>
      </c>
      <c r="K146" s="26">
        <f t="shared" si="60"/>
        <v>21626.225370101216</v>
      </c>
      <c r="L146" s="26">
        <f t="shared" si="60"/>
        <v>2734.2302988846059</v>
      </c>
      <c r="M146" s="26">
        <f t="shared" si="60"/>
        <v>1053.8131317967177</v>
      </c>
      <c r="N146" s="26">
        <f t="shared" ref="N146:AA146" si="63">IF(N26=0,0,((N8*0.5)+M26-N44)*N81*N113*N$2)</f>
        <v>13.811424980541073</v>
      </c>
      <c r="O146" s="26">
        <f t="shared" si="63"/>
        <v>1.5225126765132937</v>
      </c>
      <c r="P146" s="26">
        <f t="shared" si="63"/>
        <v>62.611648512574043</v>
      </c>
      <c r="Q146" s="26">
        <f t="shared" si="63"/>
        <v>1922.9996284803569</v>
      </c>
      <c r="R146" s="26">
        <f t="shared" si="63"/>
        <v>6414.7278934992873</v>
      </c>
      <c r="S146" s="26">
        <f t="shared" si="63"/>
        <v>19375.47864643512</v>
      </c>
      <c r="T146" s="26">
        <f t="shared" si="63"/>
        <v>112541.45642428307</v>
      </c>
      <c r="U146" s="26">
        <f t="shared" si="63"/>
        <v>145051.45244231517</v>
      </c>
      <c r="V146" s="26">
        <f t="shared" si="63"/>
        <v>137590.3768810833</v>
      </c>
      <c r="W146" s="26">
        <f t="shared" si="63"/>
        <v>57152.297831207012</v>
      </c>
      <c r="X146" s="26">
        <f t="shared" si="63"/>
        <v>5844.9202946742362</v>
      </c>
      <c r="Y146" s="26">
        <f t="shared" si="63"/>
        <v>1784.2177155548359</v>
      </c>
      <c r="Z146" s="26">
        <f t="shared" si="63"/>
        <v>16.762464168945655</v>
      </c>
      <c r="AA146" s="26">
        <f t="shared" si="63"/>
        <v>1.5225126765132937</v>
      </c>
    </row>
    <row r="147" spans="1:27" hidden="1" x14ac:dyDescent="0.35">
      <c r="A147" s="687"/>
      <c r="B147" s="238" t="s">
        <v>22</v>
      </c>
      <c r="C147" s="26">
        <f t="shared" si="59"/>
        <v>0</v>
      </c>
      <c r="D147" s="26">
        <f t="shared" si="60"/>
        <v>0</v>
      </c>
      <c r="E147" s="26">
        <f t="shared" si="60"/>
        <v>0</v>
      </c>
      <c r="F147" s="26">
        <f t="shared" si="60"/>
        <v>0</v>
      </c>
      <c r="G147" s="26">
        <f t="shared" si="60"/>
        <v>0</v>
      </c>
      <c r="H147" s="26">
        <f t="shared" si="60"/>
        <v>8.156620747161309</v>
      </c>
      <c r="I147" s="26">
        <f t="shared" si="60"/>
        <v>20.155119175339603</v>
      </c>
      <c r="J147" s="26">
        <f t="shared" si="60"/>
        <v>15.911267244275939</v>
      </c>
      <c r="K147" s="26">
        <f t="shared" si="60"/>
        <v>19.321033143472512</v>
      </c>
      <c r="L147" s="26">
        <f t="shared" si="60"/>
        <v>13.931484282390244</v>
      </c>
      <c r="M147" s="26">
        <f t="shared" si="60"/>
        <v>23.638351204804902</v>
      </c>
      <c r="N147" s="26">
        <f t="shared" ref="N147:AA147" si="64">IF(N27=0,0,((N9*0.5)+M27-N45)*N82*N114*N$2)</f>
        <v>96.914191673276449</v>
      </c>
      <c r="O147" s="26">
        <f t="shared" si="64"/>
        <v>168.70884444778207</v>
      </c>
      <c r="P147" s="26">
        <f t="shared" si="64"/>
        <v>130.55810334802914</v>
      </c>
      <c r="Q147" s="26">
        <f t="shared" si="64"/>
        <v>115.09342326799653</v>
      </c>
      <c r="R147" s="26">
        <f t="shared" si="64"/>
        <v>113.86297341909436</v>
      </c>
      <c r="S147" s="26">
        <f t="shared" si="64"/>
        <v>134.6503406919845</v>
      </c>
      <c r="T147" s="26">
        <f t="shared" si="64"/>
        <v>189.97190002517053</v>
      </c>
      <c r="U147" s="26">
        <f t="shared" si="64"/>
        <v>237.37257730171046</v>
      </c>
      <c r="V147" s="26">
        <f t="shared" si="64"/>
        <v>187.39152475621248</v>
      </c>
      <c r="W147" s="26">
        <f t="shared" si="64"/>
        <v>227.54930861482052</v>
      </c>
      <c r="X147" s="26">
        <f t="shared" si="64"/>
        <v>164.07505710982835</v>
      </c>
      <c r="Y147" s="26">
        <f t="shared" si="64"/>
        <v>144.66544062134736</v>
      </c>
      <c r="Z147" s="26">
        <f t="shared" si="64"/>
        <v>156.07519307180692</v>
      </c>
      <c r="AA147" s="26">
        <f t="shared" si="64"/>
        <v>168.70884444778207</v>
      </c>
    </row>
    <row r="148" spans="1:27" hidden="1" x14ac:dyDescent="0.35">
      <c r="A148" s="687"/>
      <c r="B148" s="81" t="s">
        <v>9</v>
      </c>
      <c r="C148" s="26">
        <f t="shared" si="59"/>
        <v>0</v>
      </c>
      <c r="D148" s="26">
        <f t="shared" si="60"/>
        <v>0</v>
      </c>
      <c r="E148" s="26">
        <f t="shared" si="60"/>
        <v>0</v>
      </c>
      <c r="F148" s="26">
        <f t="shared" si="60"/>
        <v>0</v>
      </c>
      <c r="G148" s="26">
        <f t="shared" si="60"/>
        <v>0</v>
      </c>
      <c r="H148" s="26">
        <f t="shared" si="60"/>
        <v>0</v>
      </c>
      <c r="I148" s="26">
        <f t="shared" si="60"/>
        <v>0</v>
      </c>
      <c r="J148" s="26">
        <f t="shared" si="60"/>
        <v>0</v>
      </c>
      <c r="K148" s="26">
        <f t="shared" si="60"/>
        <v>0</v>
      </c>
      <c r="L148" s="26">
        <f t="shared" si="60"/>
        <v>0</v>
      </c>
      <c r="M148" s="26">
        <f t="shared" si="60"/>
        <v>0</v>
      </c>
      <c r="N148" s="26">
        <f t="shared" ref="N148:AA148" si="65">IF(N28=0,0,((N10*0.5)+M28-N46)*N83*N115*N$2)</f>
        <v>0</v>
      </c>
      <c r="O148" s="26">
        <f t="shared" si="65"/>
        <v>0</v>
      </c>
      <c r="P148" s="26">
        <f t="shared" si="65"/>
        <v>0</v>
      </c>
      <c r="Q148" s="26">
        <f t="shared" si="65"/>
        <v>0</v>
      </c>
      <c r="R148" s="26">
        <f t="shared" si="65"/>
        <v>0</v>
      </c>
      <c r="S148" s="26">
        <f t="shared" si="65"/>
        <v>0</v>
      </c>
      <c r="T148" s="26">
        <f t="shared" si="65"/>
        <v>0</v>
      </c>
      <c r="U148" s="26">
        <f t="shared" si="65"/>
        <v>0</v>
      </c>
      <c r="V148" s="26">
        <f t="shared" si="65"/>
        <v>0</v>
      </c>
      <c r="W148" s="26">
        <f t="shared" si="65"/>
        <v>0</v>
      </c>
      <c r="X148" s="26">
        <f t="shared" si="65"/>
        <v>0</v>
      </c>
      <c r="Y148" s="26">
        <f t="shared" si="65"/>
        <v>0</v>
      </c>
      <c r="Z148" s="26">
        <f t="shared" si="65"/>
        <v>0</v>
      </c>
      <c r="AA148" s="26">
        <f t="shared" si="65"/>
        <v>0</v>
      </c>
    </row>
    <row r="149" spans="1:27" hidden="1" x14ac:dyDescent="0.35">
      <c r="A149" s="687"/>
      <c r="B149" s="81" t="s">
        <v>3</v>
      </c>
      <c r="C149" s="26">
        <f t="shared" si="59"/>
        <v>0</v>
      </c>
      <c r="D149" s="26">
        <f t="shared" si="60"/>
        <v>0</v>
      </c>
      <c r="E149" s="26">
        <f t="shared" si="60"/>
        <v>174.49815331885873</v>
      </c>
      <c r="F149" s="26">
        <f t="shared" si="60"/>
        <v>452.34132628671318</v>
      </c>
      <c r="G149" s="26">
        <f t="shared" si="60"/>
        <v>1089.3798062847627</v>
      </c>
      <c r="H149" s="26">
        <f t="shared" si="60"/>
        <v>9418.606767649937</v>
      </c>
      <c r="I149" s="26">
        <f t="shared" si="60"/>
        <v>19399.462454113549</v>
      </c>
      <c r="J149" s="26">
        <f t="shared" si="60"/>
        <v>21806.080684096065</v>
      </c>
      <c r="K149" s="26">
        <f t="shared" si="60"/>
        <v>10269.169417323803</v>
      </c>
      <c r="L149" s="26">
        <f t="shared" si="60"/>
        <v>5487.1113655413801</v>
      </c>
      <c r="M149" s="26">
        <f t="shared" si="60"/>
        <v>15177.827557419949</v>
      </c>
      <c r="N149" s="26">
        <f t="shared" ref="N149:AA149" si="66">IF(N29=0,0,((N11*0.5)+M29-N47)*N84*N116*N$2)</f>
        <v>41035.412647658261</v>
      </c>
      <c r="O149" s="26">
        <f t="shared" si="66"/>
        <v>53983.989592632402</v>
      </c>
      <c r="P149" s="26">
        <f t="shared" si="66"/>
        <v>45853.987554880376</v>
      </c>
      <c r="Q149" s="26">
        <f t="shared" si="66"/>
        <v>37098.06699010991</v>
      </c>
      <c r="R149" s="26">
        <f t="shared" si="66"/>
        <v>21822.580479124485</v>
      </c>
      <c r="S149" s="26">
        <f t="shared" si="66"/>
        <v>24426.208450515038</v>
      </c>
      <c r="T149" s="26">
        <f t="shared" si="66"/>
        <v>112795.30763039969</v>
      </c>
      <c r="U149" s="26">
        <f t="shared" si="66"/>
        <v>144452.66369794155</v>
      </c>
      <c r="V149" s="26">
        <f t="shared" si="66"/>
        <v>137242.01027471237</v>
      </c>
      <c r="W149" s="26">
        <f t="shared" si="66"/>
        <v>59550.002112947834</v>
      </c>
      <c r="X149" s="26">
        <f t="shared" si="66"/>
        <v>20241.849622059905</v>
      </c>
      <c r="Y149" s="26">
        <f t="shared" si="66"/>
        <v>33292.976108104238</v>
      </c>
      <c r="Z149" s="26">
        <f t="shared" si="66"/>
        <v>53132.808435119194</v>
      </c>
      <c r="AA149" s="26">
        <f t="shared" si="66"/>
        <v>53983.989592632402</v>
      </c>
    </row>
    <row r="150" spans="1:27" ht="15.75" hidden="1" customHeight="1" x14ac:dyDescent="0.35">
      <c r="A150" s="687"/>
      <c r="B150" s="81" t="s">
        <v>4</v>
      </c>
      <c r="C150" s="26">
        <f t="shared" si="59"/>
        <v>0</v>
      </c>
      <c r="D150" s="26">
        <f t="shared" si="60"/>
        <v>232.2964799589181</v>
      </c>
      <c r="E150" s="26">
        <f t="shared" si="60"/>
        <v>3541.7352252192572</v>
      </c>
      <c r="F150" s="26">
        <f t="shared" si="60"/>
        <v>10030.546389104406</v>
      </c>
      <c r="G150" s="26">
        <f t="shared" si="60"/>
        <v>25140.960477482378</v>
      </c>
      <c r="H150" s="26">
        <f t="shared" si="60"/>
        <v>50967.45333321386</v>
      </c>
      <c r="I150" s="26">
        <f t="shared" si="60"/>
        <v>78635.811571363156</v>
      </c>
      <c r="J150" s="26">
        <f t="shared" si="60"/>
        <v>72194.163095851894</v>
      </c>
      <c r="K150" s="26">
        <f t="shared" si="60"/>
        <v>82293.766848269035</v>
      </c>
      <c r="L150" s="26">
        <f t="shared" si="60"/>
        <v>63037.045216597056</v>
      </c>
      <c r="M150" s="102">
        <f t="shared" si="60"/>
        <v>62002.822867675291</v>
      </c>
      <c r="N150" s="26">
        <f t="shared" ref="N150:AA150" si="67">IF(N30=0,0,((N12*0.5)+M30-N48)*N85*N117*N$2)</f>
        <v>89640.638812132369</v>
      </c>
      <c r="O150" s="26">
        <f t="shared" si="67"/>
        <v>119062.92197235668</v>
      </c>
      <c r="P150" s="26">
        <f t="shared" si="67"/>
        <v>91519.878758142644</v>
      </c>
      <c r="Q150" s="26">
        <f t="shared" si="67"/>
        <v>102116.42945991473</v>
      </c>
      <c r="R150" s="26">
        <f t="shared" si="67"/>
        <v>103170.82292462919</v>
      </c>
      <c r="S150" s="26">
        <f t="shared" si="67"/>
        <v>128911.17766379766</v>
      </c>
      <c r="T150" s="26">
        <f t="shared" si="67"/>
        <v>188564.29587985555</v>
      </c>
      <c r="U150" s="26">
        <f t="shared" si="67"/>
        <v>233087.79690487028</v>
      </c>
      <c r="V150" s="26">
        <f t="shared" si="67"/>
        <v>187002.97563452995</v>
      </c>
      <c r="W150" s="26">
        <f t="shared" si="67"/>
        <v>189034.50506785547</v>
      </c>
      <c r="X150" s="26">
        <f t="shared" si="67"/>
        <v>123167.22581446929</v>
      </c>
      <c r="Y150" s="26">
        <f t="shared" si="67"/>
        <v>102726.92616658226</v>
      </c>
      <c r="Z150" s="26">
        <f t="shared" si="67"/>
        <v>108863.68440896927</v>
      </c>
      <c r="AA150" s="26">
        <f t="shared" si="67"/>
        <v>119062.92197235668</v>
      </c>
    </row>
    <row r="151" spans="1:27" hidden="1" x14ac:dyDescent="0.35">
      <c r="A151" s="687"/>
      <c r="B151" s="81" t="s">
        <v>5</v>
      </c>
      <c r="C151" s="26">
        <f t="shared" si="59"/>
        <v>0</v>
      </c>
      <c r="D151" s="26">
        <f t="shared" si="60"/>
        <v>0</v>
      </c>
      <c r="E151" s="26">
        <f t="shared" si="60"/>
        <v>122.23716744805144</v>
      </c>
      <c r="F151" s="26">
        <f t="shared" si="60"/>
        <v>237.54007728791336</v>
      </c>
      <c r="G151" s="26">
        <f t="shared" si="60"/>
        <v>264.1375309625397</v>
      </c>
      <c r="H151" s="26">
        <f t="shared" si="60"/>
        <v>447.57717358248385</v>
      </c>
      <c r="I151" s="26">
        <f t="shared" si="60"/>
        <v>551.37414942050225</v>
      </c>
      <c r="J151" s="26">
        <f t="shared" si="60"/>
        <v>632.21686358261491</v>
      </c>
      <c r="K151" s="26">
        <f t="shared" si="60"/>
        <v>608.26421992513178</v>
      </c>
      <c r="L151" s="26">
        <f t="shared" si="60"/>
        <v>354.6140555593974</v>
      </c>
      <c r="M151" s="26">
        <f t="shared" si="60"/>
        <v>1079.3418724244507</v>
      </c>
      <c r="N151" s="26">
        <f t="shared" ref="N151:AA151" si="68">IF(N31=0,0,((N13*0.5)+M31-N49)*N86*N118*N$2)</f>
        <v>3727.2817820934283</v>
      </c>
      <c r="O151" s="26">
        <f t="shared" si="68"/>
        <v>5509.0871940560264</v>
      </c>
      <c r="P151" s="26">
        <f t="shared" si="68"/>
        <v>5028.849523038275</v>
      </c>
      <c r="Q151" s="26">
        <f t="shared" si="68"/>
        <v>5711.5795561754394</v>
      </c>
      <c r="R151" s="26">
        <f t="shared" si="68"/>
        <v>5424.002185161331</v>
      </c>
      <c r="S151" s="26">
        <f t="shared" si="68"/>
        <v>5894.7639076092646</v>
      </c>
      <c r="T151" s="26">
        <f t="shared" si="68"/>
        <v>10355.619279496797</v>
      </c>
      <c r="U151" s="26">
        <f t="shared" si="68"/>
        <v>10314.946966733318</v>
      </c>
      <c r="V151" s="26">
        <f t="shared" si="68"/>
        <v>10332.666467962044</v>
      </c>
      <c r="W151" s="26">
        <f t="shared" si="68"/>
        <v>9941.1952937573133</v>
      </c>
      <c r="X151" s="26">
        <f t="shared" si="68"/>
        <v>5671.0140611557508</v>
      </c>
      <c r="Y151" s="26">
        <f t="shared" si="68"/>
        <v>5621.0624374030785</v>
      </c>
      <c r="Z151" s="26">
        <f t="shared" si="68"/>
        <v>5646.7160497870973</v>
      </c>
      <c r="AA151" s="26">
        <f t="shared" si="68"/>
        <v>5509.0871940560264</v>
      </c>
    </row>
    <row r="152" spans="1:27" hidden="1" x14ac:dyDescent="0.35">
      <c r="A152" s="687"/>
      <c r="B152" s="81" t="s">
        <v>23</v>
      </c>
      <c r="C152" s="26">
        <f t="shared" si="59"/>
        <v>0</v>
      </c>
      <c r="D152" s="26">
        <f t="shared" si="60"/>
        <v>0</v>
      </c>
      <c r="E152" s="26">
        <f t="shared" si="60"/>
        <v>0</v>
      </c>
      <c r="F152" s="26">
        <f t="shared" si="60"/>
        <v>0</v>
      </c>
      <c r="G152" s="26">
        <f t="shared" si="60"/>
        <v>4738.6899406775756</v>
      </c>
      <c r="H152" s="26">
        <f t="shared" si="60"/>
        <v>16099.392322458118</v>
      </c>
      <c r="I152" s="26">
        <f t="shared" si="60"/>
        <v>17069.773916430473</v>
      </c>
      <c r="J152" s="26">
        <f t="shared" si="60"/>
        <v>17162.657113574191</v>
      </c>
      <c r="K152" s="26">
        <f t="shared" si="60"/>
        <v>16512.419776139915</v>
      </c>
      <c r="L152" s="26">
        <f t="shared" si="60"/>
        <v>9513.7262375875216</v>
      </c>
      <c r="M152" s="26">
        <f t="shared" si="60"/>
        <v>9538.7048544221034</v>
      </c>
      <c r="N152" s="26">
        <f t="shared" ref="N152:AA152" si="69">IF(N32=0,0,((N14*0.5)+M32-N50)*N87*N119*N$2)</f>
        <v>9659.0956644659927</v>
      </c>
      <c r="O152" s="26">
        <f t="shared" si="69"/>
        <v>9483.4763117832754</v>
      </c>
      <c r="P152" s="26">
        <f t="shared" si="69"/>
        <v>8656.7835373366015</v>
      </c>
      <c r="Q152" s="26">
        <f t="shared" si="69"/>
        <v>9832.0515751315143</v>
      </c>
      <c r="R152" s="26">
        <f t="shared" si="69"/>
        <v>9337.008913842772</v>
      </c>
      <c r="S152" s="26">
        <f t="shared" si="69"/>
        <v>10147.389560594229</v>
      </c>
      <c r="T152" s="26">
        <f t="shared" si="69"/>
        <v>17826.414190160904</v>
      </c>
      <c r="U152" s="26">
        <f t="shared" si="69"/>
        <v>17756.399884514394</v>
      </c>
      <c r="V152" s="26">
        <f t="shared" si="69"/>
        <v>17786.902663693596</v>
      </c>
      <c r="W152" s="26">
        <f t="shared" si="69"/>
        <v>17113.014689779855</v>
      </c>
      <c r="X152" s="26">
        <f t="shared" si="69"/>
        <v>9762.2211481398954</v>
      </c>
      <c r="Y152" s="26">
        <f t="shared" si="69"/>
        <v>9676.2332114986548</v>
      </c>
      <c r="Z152" s="26">
        <f t="shared" si="69"/>
        <v>9720.3939620523943</v>
      </c>
      <c r="AA152" s="26">
        <f t="shared" si="69"/>
        <v>9483.4763117832754</v>
      </c>
    </row>
    <row r="153" spans="1:27" hidden="1" x14ac:dyDescent="0.35">
      <c r="A153" s="687"/>
      <c r="B153" s="81" t="s">
        <v>24</v>
      </c>
      <c r="C153" s="26">
        <f t="shared" si="59"/>
        <v>0</v>
      </c>
      <c r="D153" s="26">
        <f t="shared" si="60"/>
        <v>0</v>
      </c>
      <c r="E153" s="26">
        <f t="shared" si="60"/>
        <v>0</v>
      </c>
      <c r="F153" s="26">
        <f t="shared" si="60"/>
        <v>0</v>
      </c>
      <c r="G153" s="26">
        <f t="shared" si="60"/>
        <v>0</v>
      </c>
      <c r="H153" s="26">
        <f t="shared" si="60"/>
        <v>0</v>
      </c>
      <c r="I153" s="26">
        <f t="shared" si="60"/>
        <v>0</v>
      </c>
      <c r="J153" s="26">
        <f t="shared" si="60"/>
        <v>849.78163080681179</v>
      </c>
      <c r="K153" s="26">
        <f t="shared" si="60"/>
        <v>4352.3252563338692</v>
      </c>
      <c r="L153" s="26">
        <f t="shared" si="60"/>
        <v>4032.825932638641</v>
      </c>
      <c r="M153" s="26">
        <f t="shared" si="60"/>
        <v>4009.0572568937723</v>
      </c>
      <c r="N153" s="26">
        <f t="shared" ref="N153:AA153" si="70">IF(N33=0,0,((N15*0.5)+M33-N51)*N88*N120*N$2)</f>
        <v>4063.0939153152576</v>
      </c>
      <c r="O153" s="26">
        <f t="shared" si="70"/>
        <v>3987.4126957553867</v>
      </c>
      <c r="P153" s="26">
        <f t="shared" si="70"/>
        <v>3639.8223021122717</v>
      </c>
      <c r="Q153" s="26">
        <f t="shared" si="70"/>
        <v>4133.9742924532211</v>
      </c>
      <c r="R153" s="26">
        <f t="shared" si="70"/>
        <v>3925.829164267408</v>
      </c>
      <c r="S153" s="26">
        <f t="shared" si="70"/>
        <v>4266.5609774777467</v>
      </c>
      <c r="T153" s="26">
        <f t="shared" si="70"/>
        <v>7495.2757749099537</v>
      </c>
      <c r="U153" s="26">
        <f t="shared" si="70"/>
        <v>7465.8376319715344</v>
      </c>
      <c r="V153" s="26">
        <f t="shared" si="70"/>
        <v>7478.6627991313717</v>
      </c>
      <c r="W153" s="26">
        <f t="shared" si="70"/>
        <v>7195.3205547518673</v>
      </c>
      <c r="X153" s="26">
        <f t="shared" si="70"/>
        <v>4104.6134629449089</v>
      </c>
      <c r="Y153" s="26">
        <f t="shared" si="70"/>
        <v>4068.4590635482355</v>
      </c>
      <c r="Z153" s="26">
        <f t="shared" si="70"/>
        <v>4087.0268473042065</v>
      </c>
      <c r="AA153" s="26">
        <f t="shared" si="70"/>
        <v>3987.4126957553867</v>
      </c>
    </row>
    <row r="154" spans="1:27" ht="15.75" hidden="1" customHeight="1" x14ac:dyDescent="0.35">
      <c r="A154" s="687"/>
      <c r="B154" s="81" t="s">
        <v>7</v>
      </c>
      <c r="C154" s="26">
        <f t="shared" si="59"/>
        <v>0</v>
      </c>
      <c r="D154" s="26">
        <f t="shared" si="60"/>
        <v>0</v>
      </c>
      <c r="E154" s="26">
        <f t="shared" si="60"/>
        <v>75.643715386812246</v>
      </c>
      <c r="F154" s="26">
        <f t="shared" si="60"/>
        <v>154.15045691066894</v>
      </c>
      <c r="G154" s="26">
        <f t="shared" si="60"/>
        <v>168.101682455499</v>
      </c>
      <c r="H154" s="26">
        <f t="shared" si="60"/>
        <v>304.40174106937394</v>
      </c>
      <c r="I154" s="26">
        <f t="shared" si="60"/>
        <v>492.11259275974913</v>
      </c>
      <c r="J154" s="26">
        <f t="shared" si="60"/>
        <v>648.92473374571125</v>
      </c>
      <c r="K154" s="26">
        <f t="shared" si="60"/>
        <v>747.54481012199813</v>
      </c>
      <c r="L154" s="26">
        <f t="shared" si="60"/>
        <v>552.90566207584504</v>
      </c>
      <c r="M154" s="26">
        <f t="shared" si="60"/>
        <v>683.14432097420104</v>
      </c>
      <c r="N154" s="26">
        <f t="shared" ref="N154:AA154" si="71">IF(N34=0,0,((N16*0.5)+M34-N52)*N89*N121*N$2)</f>
        <v>968.37029203415022</v>
      </c>
      <c r="O154" s="26">
        <f t="shared" si="71"/>
        <v>1146.38044359176</v>
      </c>
      <c r="P154" s="26">
        <f t="shared" si="71"/>
        <v>1044.2482807136857</v>
      </c>
      <c r="Q154" s="26">
        <f t="shared" si="71"/>
        <v>1171.0024059849356</v>
      </c>
      <c r="R154" s="26">
        <f t="shared" si="71"/>
        <v>1168.1964073650097</v>
      </c>
      <c r="S154" s="26">
        <f t="shared" si="71"/>
        <v>1244.722322075741</v>
      </c>
      <c r="T154" s="26">
        <f t="shared" si="71"/>
        <v>2250.2095690233755</v>
      </c>
      <c r="U154" s="26">
        <f t="shared" si="71"/>
        <v>2263.1499131904952</v>
      </c>
      <c r="V154" s="26">
        <f t="shared" si="71"/>
        <v>2260.9110460550573</v>
      </c>
      <c r="W154" s="26">
        <f t="shared" si="71"/>
        <v>2121.2549963209217</v>
      </c>
      <c r="X154" s="26">
        <f t="shared" si="71"/>
        <v>1194.9523692769462</v>
      </c>
      <c r="Y154" s="26">
        <f t="shared" si="71"/>
        <v>1171.3914826019682</v>
      </c>
      <c r="Z154" s="26">
        <f t="shared" si="71"/>
        <v>1167.5738887355794</v>
      </c>
      <c r="AA154" s="26">
        <f t="shared" si="71"/>
        <v>1146.38044359176</v>
      </c>
    </row>
    <row r="155" spans="1:27" ht="15.75" hidden="1" customHeight="1" x14ac:dyDescent="0.35">
      <c r="A155" s="687"/>
      <c r="B155" s="81" t="s">
        <v>8</v>
      </c>
      <c r="C155" s="26">
        <f t="shared" si="59"/>
        <v>0</v>
      </c>
      <c r="D155" s="26">
        <f t="shared" si="60"/>
        <v>0</v>
      </c>
      <c r="E155" s="26">
        <f t="shared" si="60"/>
        <v>0</v>
      </c>
      <c r="F155" s="26">
        <f t="shared" si="60"/>
        <v>0</v>
      </c>
      <c r="G155" s="26">
        <f t="shared" si="60"/>
        <v>0</v>
      </c>
      <c r="H155" s="26">
        <f t="shared" si="60"/>
        <v>0</v>
      </c>
      <c r="I155" s="26">
        <f t="shared" si="60"/>
        <v>0</v>
      </c>
      <c r="J155" s="26">
        <f t="shared" si="60"/>
        <v>0</v>
      </c>
      <c r="K155" s="26">
        <f t="shared" si="60"/>
        <v>0</v>
      </c>
      <c r="L155" s="26">
        <f t="shared" si="60"/>
        <v>0</v>
      </c>
      <c r="M155" s="26">
        <f t="shared" si="60"/>
        <v>0</v>
      </c>
      <c r="N155" s="26">
        <f t="shared" ref="N155:AA155" si="72">IF(N35=0,0,((N17*0.5)+M35-N53)*N90*N122*N$2)</f>
        <v>0</v>
      </c>
      <c r="O155" s="26">
        <f t="shared" si="72"/>
        <v>0</v>
      </c>
      <c r="P155" s="26">
        <f t="shared" si="72"/>
        <v>0</v>
      </c>
      <c r="Q155" s="26">
        <f t="shared" si="72"/>
        <v>0</v>
      </c>
      <c r="R155" s="26">
        <f t="shared" si="72"/>
        <v>0</v>
      </c>
      <c r="S155" s="26">
        <f t="shared" si="72"/>
        <v>0</v>
      </c>
      <c r="T155" s="26">
        <f t="shared" si="72"/>
        <v>0</v>
      </c>
      <c r="U155" s="26">
        <f t="shared" si="72"/>
        <v>0</v>
      </c>
      <c r="V155" s="26">
        <f t="shared" si="72"/>
        <v>0</v>
      </c>
      <c r="W155" s="26">
        <f t="shared" si="72"/>
        <v>0</v>
      </c>
      <c r="X155" s="26">
        <f t="shared" si="72"/>
        <v>0</v>
      </c>
      <c r="Y155" s="26">
        <f t="shared" si="72"/>
        <v>0</v>
      </c>
      <c r="Z155" s="26">
        <f t="shared" si="72"/>
        <v>0</v>
      </c>
      <c r="AA155" s="26">
        <f t="shared" si="72"/>
        <v>0</v>
      </c>
    </row>
    <row r="156" spans="1:27" ht="15.75" hidden="1" customHeight="1" x14ac:dyDescent="0.35">
      <c r="A156" s="687"/>
      <c r="B156" s="13"/>
      <c r="C156" s="3"/>
      <c r="D156" s="3">
        <f t="shared" ref="D156:M156" si="73">IF(D36=0,0,((D18*0.5)+C36-D54)*D91*D123*D$2)</f>
        <v>0</v>
      </c>
      <c r="E156" s="3">
        <f t="shared" si="73"/>
        <v>0</v>
      </c>
      <c r="F156" s="3">
        <f t="shared" si="73"/>
        <v>0</v>
      </c>
      <c r="G156" s="3">
        <f t="shared" si="73"/>
        <v>0</v>
      </c>
      <c r="H156" s="3">
        <f t="shared" si="73"/>
        <v>0</v>
      </c>
      <c r="I156" s="3">
        <f t="shared" si="73"/>
        <v>0</v>
      </c>
      <c r="J156" s="3">
        <f t="shared" si="73"/>
        <v>0</v>
      </c>
      <c r="K156" s="3">
        <f t="shared" si="73"/>
        <v>0</v>
      </c>
      <c r="L156" s="3">
        <f t="shared" si="73"/>
        <v>0</v>
      </c>
      <c r="M156" s="3">
        <f t="shared" si="73"/>
        <v>0</v>
      </c>
      <c r="N156" s="3">
        <f t="shared" ref="N156:AA156" si="74">IF(N36=0,0,((N18*0.5)+M36-N54)*N91*N123*N$2)</f>
        <v>0</v>
      </c>
      <c r="O156" s="3">
        <f t="shared" si="74"/>
        <v>0</v>
      </c>
      <c r="P156" s="3">
        <f t="shared" si="74"/>
        <v>0</v>
      </c>
      <c r="Q156" s="3">
        <f t="shared" si="74"/>
        <v>0</v>
      </c>
      <c r="R156" s="3">
        <f t="shared" si="74"/>
        <v>0</v>
      </c>
      <c r="S156" s="3">
        <f t="shared" si="74"/>
        <v>0</v>
      </c>
      <c r="T156" s="3">
        <f t="shared" si="74"/>
        <v>0</v>
      </c>
      <c r="U156" s="3">
        <f t="shared" si="74"/>
        <v>0</v>
      </c>
      <c r="V156" s="3">
        <f t="shared" si="74"/>
        <v>0</v>
      </c>
      <c r="W156" s="3">
        <f t="shared" si="74"/>
        <v>0</v>
      </c>
      <c r="X156" s="3">
        <f t="shared" si="74"/>
        <v>0</v>
      </c>
      <c r="Y156" s="3">
        <f t="shared" si="74"/>
        <v>0</v>
      </c>
      <c r="Z156" s="3">
        <f t="shared" si="74"/>
        <v>0</v>
      </c>
      <c r="AA156" s="3">
        <f t="shared" si="74"/>
        <v>0</v>
      </c>
    </row>
    <row r="157" spans="1:27" ht="15.75" hidden="1" customHeight="1" x14ac:dyDescent="0.35">
      <c r="A157" s="687"/>
      <c r="B157" s="235" t="s">
        <v>26</v>
      </c>
      <c r="C157" s="26">
        <f>SUM(C143:C156)</f>
        <v>0</v>
      </c>
      <c r="D157" s="26">
        <f>SUM(D143:D156)</f>
        <v>311.2416454983121</v>
      </c>
      <c r="E157" s="102">
        <f t="shared" ref="E157:AA157" si="75">SUM(E143:E156)</f>
        <v>4572.7752594286003</v>
      </c>
      <c r="F157" s="102">
        <f t="shared" si="75"/>
        <v>12581.625595445841</v>
      </c>
      <c r="G157" s="102">
        <f t="shared" si="75"/>
        <v>36356.068911830473</v>
      </c>
      <c r="H157" s="102">
        <f t="shared" si="75"/>
        <v>106131.36336487009</v>
      </c>
      <c r="I157" s="102">
        <f t="shared" si="75"/>
        <v>163583.38915970179</v>
      </c>
      <c r="J157" s="102">
        <f t="shared" si="75"/>
        <v>168285.36337927193</v>
      </c>
      <c r="K157" s="102">
        <f t="shared" si="75"/>
        <v>145149.55314197793</v>
      </c>
      <c r="L157" s="102">
        <f t="shared" si="75"/>
        <v>90451.128015098817</v>
      </c>
      <c r="M157" s="102">
        <f t="shared" si="75"/>
        <v>99512.326123759354</v>
      </c>
      <c r="N157" s="26">
        <f t="shared" si="75"/>
        <v>157834.19199751614</v>
      </c>
      <c r="O157" s="26">
        <f t="shared" si="75"/>
        <v>203034.73002868469</v>
      </c>
      <c r="P157" s="26">
        <f t="shared" si="75"/>
        <v>164589.78088838153</v>
      </c>
      <c r="Q157" s="26">
        <f t="shared" si="75"/>
        <v>171072.92798268009</v>
      </c>
      <c r="R157" s="26">
        <f t="shared" si="75"/>
        <v>159139.39014950677</v>
      </c>
      <c r="S157" s="26">
        <f t="shared" si="75"/>
        <v>202896.22419487141</v>
      </c>
      <c r="T157" s="26">
        <f t="shared" si="75"/>
        <v>470884.26802653814</v>
      </c>
      <c r="U157" s="26">
        <f t="shared" si="75"/>
        <v>581229.87801871542</v>
      </c>
      <c r="V157" s="26">
        <f t="shared" si="75"/>
        <v>520098.75502235861</v>
      </c>
      <c r="W157" s="26">
        <f t="shared" si="75"/>
        <v>357697.9626915119</v>
      </c>
      <c r="X157" s="26">
        <f t="shared" si="75"/>
        <v>178139.47438931128</v>
      </c>
      <c r="Y157" s="26">
        <f t="shared" si="75"/>
        <v>167148.64378116035</v>
      </c>
      <c r="Z157" s="26">
        <f t="shared" si="75"/>
        <v>192601.22730186229</v>
      </c>
      <c r="AA157" s="26">
        <f t="shared" si="75"/>
        <v>203034.73002868469</v>
      </c>
    </row>
    <row r="158" spans="1:27" ht="16.5" hidden="1" customHeight="1" thickBot="1" x14ac:dyDescent="0.4">
      <c r="A158" s="688"/>
      <c r="B158" s="137" t="s">
        <v>27</v>
      </c>
      <c r="C158" s="27">
        <f>C157</f>
        <v>0</v>
      </c>
      <c r="D158" s="27">
        <f>C158+D157</f>
        <v>311.2416454983121</v>
      </c>
      <c r="E158" s="27">
        <f t="shared" ref="E158:AA158" si="76">D158+E157</f>
        <v>4884.0169049269125</v>
      </c>
      <c r="F158" s="27">
        <f t="shared" si="76"/>
        <v>17465.642500372753</v>
      </c>
      <c r="G158" s="27">
        <f t="shared" si="76"/>
        <v>53821.711412203222</v>
      </c>
      <c r="H158" s="27">
        <f t="shared" si="76"/>
        <v>159953.07477707331</v>
      </c>
      <c r="I158" s="27">
        <f t="shared" si="76"/>
        <v>323536.46393677511</v>
      </c>
      <c r="J158" s="27">
        <f t="shared" si="76"/>
        <v>491821.82731604704</v>
      </c>
      <c r="K158" s="27">
        <f t="shared" si="76"/>
        <v>636971.38045802503</v>
      </c>
      <c r="L158" s="27">
        <f t="shared" si="76"/>
        <v>727422.50847312389</v>
      </c>
      <c r="M158" s="27">
        <f t="shared" si="76"/>
        <v>826934.83459688327</v>
      </c>
      <c r="N158" s="27">
        <f t="shared" si="76"/>
        <v>984769.02659439947</v>
      </c>
      <c r="O158" s="27">
        <f t="shared" si="76"/>
        <v>1187803.7566230842</v>
      </c>
      <c r="P158" s="27">
        <f t="shared" si="76"/>
        <v>1352393.5375114656</v>
      </c>
      <c r="Q158" s="27">
        <f t="shared" si="76"/>
        <v>1523466.4654941456</v>
      </c>
      <c r="R158" s="27">
        <f t="shared" si="76"/>
        <v>1682605.8556436524</v>
      </c>
      <c r="S158" s="27">
        <f t="shared" si="76"/>
        <v>1885502.0798385239</v>
      </c>
      <c r="T158" s="27">
        <f t="shared" si="76"/>
        <v>2356386.3478650618</v>
      </c>
      <c r="U158" s="27">
        <f t="shared" si="76"/>
        <v>2937616.2258837773</v>
      </c>
      <c r="V158" s="27">
        <f t="shared" si="76"/>
        <v>3457714.9809061359</v>
      </c>
      <c r="W158" s="27">
        <f t="shared" si="76"/>
        <v>3815412.9435976478</v>
      </c>
      <c r="X158" s="27">
        <f t="shared" si="76"/>
        <v>3993552.4179869592</v>
      </c>
      <c r="Y158" s="27">
        <f t="shared" si="76"/>
        <v>4160701.0617681197</v>
      </c>
      <c r="Z158" s="27">
        <f t="shared" si="76"/>
        <v>4353302.2890699822</v>
      </c>
      <c r="AA158" s="27">
        <f t="shared" si="76"/>
        <v>4556337.0190986665</v>
      </c>
    </row>
    <row r="159" spans="1:27" hidden="1" x14ac:dyDescent="0.35">
      <c r="A159" s="98"/>
      <c r="B159" s="98"/>
      <c r="C159" s="208"/>
      <c r="D159" s="208"/>
      <c r="E159" s="208"/>
      <c r="F159" s="208"/>
      <c r="G159" s="208"/>
      <c r="H159" s="208"/>
      <c r="I159" s="208"/>
      <c r="J159" s="208"/>
      <c r="K159" s="208"/>
      <c r="L159" s="208"/>
      <c r="M159" s="208"/>
      <c r="N159" s="101"/>
    </row>
    <row r="160" spans="1:27" ht="15" hidden="1" thickBot="1" x14ac:dyDescent="0.4">
      <c r="A160" s="98"/>
      <c r="B160" s="98"/>
      <c r="C160" s="101"/>
      <c r="D160" s="101"/>
      <c r="E160" s="101"/>
      <c r="F160" s="101"/>
      <c r="G160" s="101"/>
      <c r="H160" s="101"/>
      <c r="I160" s="101"/>
      <c r="J160" s="101"/>
      <c r="K160" s="101"/>
      <c r="L160" s="101"/>
      <c r="M160" s="101"/>
      <c r="N160" s="101"/>
    </row>
    <row r="161" spans="1:27" ht="16" hidden="1" thickBot="1" x14ac:dyDescent="0.4">
      <c r="A161" s="686" t="s">
        <v>127</v>
      </c>
      <c r="B161" s="239" t="s">
        <v>123</v>
      </c>
      <c r="C161" s="145">
        <f>C$4</f>
        <v>44927</v>
      </c>
      <c r="D161" s="145">
        <f t="shared" ref="D161:AA161" si="77">D$4</f>
        <v>44958</v>
      </c>
      <c r="E161" s="145">
        <f t="shared" si="77"/>
        <v>44986</v>
      </c>
      <c r="F161" s="145">
        <f t="shared" si="77"/>
        <v>45017</v>
      </c>
      <c r="G161" s="145">
        <f t="shared" si="77"/>
        <v>45047</v>
      </c>
      <c r="H161" s="145">
        <f t="shared" si="77"/>
        <v>45078</v>
      </c>
      <c r="I161" s="145">
        <f t="shared" si="77"/>
        <v>45108</v>
      </c>
      <c r="J161" s="145">
        <f t="shared" si="77"/>
        <v>45139</v>
      </c>
      <c r="K161" s="145">
        <f t="shared" si="77"/>
        <v>45170</v>
      </c>
      <c r="L161" s="145">
        <f t="shared" si="77"/>
        <v>45200</v>
      </c>
      <c r="M161" s="145">
        <f t="shared" si="77"/>
        <v>45231</v>
      </c>
      <c r="N161" s="145">
        <f t="shared" si="77"/>
        <v>45261</v>
      </c>
      <c r="O161" s="145">
        <f t="shared" si="77"/>
        <v>45292</v>
      </c>
      <c r="P161" s="145">
        <f t="shared" si="77"/>
        <v>45323</v>
      </c>
      <c r="Q161" s="145">
        <f t="shared" si="77"/>
        <v>45352</v>
      </c>
      <c r="R161" s="145">
        <f t="shared" si="77"/>
        <v>45383</v>
      </c>
      <c r="S161" s="145">
        <f t="shared" si="77"/>
        <v>45413</v>
      </c>
      <c r="T161" s="145">
        <f t="shared" si="77"/>
        <v>45444</v>
      </c>
      <c r="U161" s="145">
        <f t="shared" si="77"/>
        <v>45474</v>
      </c>
      <c r="V161" s="145">
        <f t="shared" si="77"/>
        <v>45505</v>
      </c>
      <c r="W161" s="145">
        <f t="shared" si="77"/>
        <v>45536</v>
      </c>
      <c r="X161" s="145">
        <f t="shared" si="77"/>
        <v>45566</v>
      </c>
      <c r="Y161" s="145">
        <f t="shared" si="77"/>
        <v>45597</v>
      </c>
      <c r="Z161" s="145">
        <f t="shared" si="77"/>
        <v>45627</v>
      </c>
      <c r="AA161" s="145">
        <f t="shared" si="77"/>
        <v>45658</v>
      </c>
    </row>
    <row r="162" spans="1:27" hidden="1" x14ac:dyDescent="0.35">
      <c r="A162" s="687"/>
      <c r="B162" s="238" t="s">
        <v>20</v>
      </c>
      <c r="C162" s="26">
        <f>IF(C23=0,0,((C5*0.5)-C41)*C78*C127*C$2)</f>
        <v>0</v>
      </c>
      <c r="D162" s="26">
        <f>IF(D23=0,0,((D5*0.5)+C23-D41)*D78*D127*D$2)</f>
        <v>5.1999560640737599</v>
      </c>
      <c r="E162" s="26">
        <f t="shared" ref="E162:AA163" si="78">IF(E23=0,0,((E5*0.5)+D23-E41)*E78*E127*E$2)</f>
        <v>43.998722044887039</v>
      </c>
      <c r="F162" s="26">
        <f t="shared" si="78"/>
        <v>65.396326346700789</v>
      </c>
      <c r="G162" s="26">
        <f t="shared" si="78"/>
        <v>120.87942274717908</v>
      </c>
      <c r="H162" s="26">
        <f t="shared" si="78"/>
        <v>556.19798279074428</v>
      </c>
      <c r="I162" s="26">
        <f t="shared" si="78"/>
        <v>594.86463776612345</v>
      </c>
      <c r="J162" s="26">
        <f t="shared" si="78"/>
        <v>685.70955870818568</v>
      </c>
      <c r="K162" s="26">
        <f t="shared" si="78"/>
        <v>729.71820739196301</v>
      </c>
      <c r="L162" s="26">
        <f t="shared" si="78"/>
        <v>289.60414288027744</v>
      </c>
      <c r="M162" s="26">
        <f t="shared" si="78"/>
        <v>311.67252213637613</v>
      </c>
      <c r="N162" s="26">
        <f t="shared" si="78"/>
        <v>359.01382032392598</v>
      </c>
      <c r="O162" s="26">
        <f t="shared" si="78"/>
        <v>429.57273277491282</v>
      </c>
      <c r="P162" s="26">
        <f t="shared" si="78"/>
        <v>385.65655747355646</v>
      </c>
      <c r="Q162" s="26">
        <f t="shared" si="78"/>
        <v>468.71555928957639</v>
      </c>
      <c r="R162" s="26">
        <f t="shared" si="78"/>
        <v>299.11668265040942</v>
      </c>
      <c r="S162" s="26">
        <f t="shared" si="78"/>
        <v>391.80732477261614</v>
      </c>
      <c r="T162" s="26">
        <f t="shared" si="78"/>
        <v>1617.1753669680236</v>
      </c>
      <c r="U162" s="26">
        <f t="shared" si="78"/>
        <v>1467.2538594864</v>
      </c>
      <c r="V162" s="26">
        <f t="shared" si="78"/>
        <v>1530.8323009494056</v>
      </c>
      <c r="W162" s="26">
        <f t="shared" si="78"/>
        <v>1407.0633800262401</v>
      </c>
      <c r="X162" s="26">
        <f t="shared" si="78"/>
        <v>529.65028330363339</v>
      </c>
      <c r="Y162" s="26">
        <f t="shared" si="78"/>
        <v>513.77591179164995</v>
      </c>
      <c r="Z162" s="26">
        <f t="shared" si="78"/>
        <v>430.86515359135643</v>
      </c>
      <c r="AA162" s="26">
        <f t="shared" si="78"/>
        <v>429.57273277491282</v>
      </c>
    </row>
    <row r="163" spans="1:27" hidden="1" x14ac:dyDescent="0.35">
      <c r="A163" s="687"/>
      <c r="B163" s="238" t="s">
        <v>0</v>
      </c>
      <c r="C163" s="26">
        <f t="shared" ref="C163:C174" si="79">IF(C24=0,0,((C6*0.5)-C42)*C79*C128*C$2)</f>
        <v>0</v>
      </c>
      <c r="D163" s="26">
        <f t="shared" ref="D163:S174" si="80">IF(D24=0,0,((D6*0.5)+C24-D42)*D79*D128*D$2)</f>
        <v>0</v>
      </c>
      <c r="E163" s="26">
        <f t="shared" si="80"/>
        <v>0</v>
      </c>
      <c r="F163" s="26">
        <f t="shared" si="80"/>
        <v>13.659749545454252</v>
      </c>
      <c r="G163" s="26">
        <f t="shared" si="80"/>
        <v>58.168531927183331</v>
      </c>
      <c r="H163" s="26">
        <f t="shared" si="80"/>
        <v>572.48721869270412</v>
      </c>
      <c r="I163" s="26">
        <f t="shared" si="80"/>
        <v>907.682236706813</v>
      </c>
      <c r="J163" s="26">
        <f t="shared" si="80"/>
        <v>1038.0646517802893</v>
      </c>
      <c r="K163" s="26">
        <f t="shared" si="80"/>
        <v>495.11372442751758</v>
      </c>
      <c r="L163" s="26">
        <f t="shared" si="80"/>
        <v>73.934545540670811</v>
      </c>
      <c r="M163" s="26">
        <f t="shared" si="80"/>
        <v>156.96991264588166</v>
      </c>
      <c r="N163" s="26">
        <f t="shared" si="80"/>
        <v>199.70399250389519</v>
      </c>
      <c r="O163" s="26">
        <f t="shared" si="80"/>
        <v>235.73135854015609</v>
      </c>
      <c r="P163" s="26">
        <f t="shared" si="80"/>
        <v>218.00298368822101</v>
      </c>
      <c r="Q163" s="26">
        <f t="shared" si="80"/>
        <v>210.17656197860228</v>
      </c>
      <c r="R163" s="26">
        <f t="shared" si="80"/>
        <v>56.191965762757938</v>
      </c>
      <c r="S163" s="26">
        <f t="shared" si="80"/>
        <v>118.91265397123935</v>
      </c>
      <c r="T163" s="26">
        <f t="shared" si="78"/>
        <v>1236.7504598136975</v>
      </c>
      <c r="U163" s="26">
        <f t="shared" si="78"/>
        <v>1387.5044488983465</v>
      </c>
      <c r="V163" s="26">
        <f t="shared" si="78"/>
        <v>1392.5309296280368</v>
      </c>
      <c r="W163" s="26">
        <f t="shared" si="78"/>
        <v>619.45881306126364</v>
      </c>
      <c r="X163" s="26">
        <f t="shared" si="78"/>
        <v>84.000902838986548</v>
      </c>
      <c r="Y163" s="26">
        <f t="shared" si="78"/>
        <v>166.11419308349406</v>
      </c>
      <c r="Z163" s="26">
        <f t="shared" si="78"/>
        <v>204.21261713797696</v>
      </c>
      <c r="AA163" s="26">
        <f t="shared" si="78"/>
        <v>235.73135854015609</v>
      </c>
    </row>
    <row r="164" spans="1:27" hidden="1" x14ac:dyDescent="0.35">
      <c r="A164" s="687"/>
      <c r="B164" s="238" t="s">
        <v>21</v>
      </c>
      <c r="C164" s="26">
        <f t="shared" si="79"/>
        <v>0</v>
      </c>
      <c r="D164" s="26">
        <f t="shared" si="80"/>
        <v>0</v>
      </c>
      <c r="E164" s="26">
        <f t="shared" ref="E164:AA167" si="81">IF(E25=0,0,((E7*0.5)+D25-E43)*E80*E129*E$2)</f>
        <v>0</v>
      </c>
      <c r="F164" s="26">
        <f t="shared" si="81"/>
        <v>0</v>
      </c>
      <c r="G164" s="26">
        <f t="shared" si="81"/>
        <v>0</v>
      </c>
      <c r="H164" s="26">
        <f t="shared" si="81"/>
        <v>0</v>
      </c>
      <c r="I164" s="26">
        <f t="shared" si="81"/>
        <v>0</v>
      </c>
      <c r="J164" s="26">
        <f t="shared" si="81"/>
        <v>0</v>
      </c>
      <c r="K164" s="26">
        <f t="shared" si="81"/>
        <v>0</v>
      </c>
      <c r="L164" s="26">
        <f t="shared" si="81"/>
        <v>8.1257935956454599</v>
      </c>
      <c r="M164" s="26">
        <f t="shared" si="81"/>
        <v>14.750945674183338</v>
      </c>
      <c r="N164" s="26">
        <f t="shared" si="81"/>
        <v>13.285366509475221</v>
      </c>
      <c r="O164" s="26">
        <f t="shared" si="81"/>
        <v>13.557580900063071</v>
      </c>
      <c r="P164" s="26">
        <f t="shared" si="81"/>
        <v>11.494364871672476</v>
      </c>
      <c r="Q164" s="26">
        <f t="shared" si="81"/>
        <v>13.03476398494567</v>
      </c>
      <c r="R164" s="26">
        <f t="shared" si="81"/>
        <v>11.127935343007097</v>
      </c>
      <c r="S164" s="26">
        <f t="shared" si="81"/>
        <v>13.921765754210199</v>
      </c>
      <c r="T164" s="26">
        <f t="shared" si="81"/>
        <v>58.867299979097119</v>
      </c>
      <c r="U164" s="26">
        <f t="shared" si="81"/>
        <v>53.370109823060496</v>
      </c>
      <c r="V164" s="26">
        <f t="shared" si="81"/>
        <v>55.989779962503199</v>
      </c>
      <c r="W164" s="26">
        <f t="shared" si="81"/>
        <v>50.035636851376459</v>
      </c>
      <c r="X164" s="26">
        <f t="shared" si="81"/>
        <v>18.762224976415435</v>
      </c>
      <c r="Y164" s="26">
        <f t="shared" si="81"/>
        <v>16.807048271436372</v>
      </c>
      <c r="Z164" s="26">
        <f t="shared" si="81"/>
        <v>14.064974200583492</v>
      </c>
      <c r="AA164" s="26">
        <f t="shared" si="81"/>
        <v>13.557580900063071</v>
      </c>
    </row>
    <row r="165" spans="1:27" hidden="1" x14ac:dyDescent="0.35">
      <c r="A165" s="687"/>
      <c r="B165" s="238" t="s">
        <v>1</v>
      </c>
      <c r="C165" s="26">
        <f t="shared" si="79"/>
        <v>0</v>
      </c>
      <c r="D165" s="26">
        <f t="shared" si="80"/>
        <v>0</v>
      </c>
      <c r="E165" s="26">
        <f t="shared" si="81"/>
        <v>0</v>
      </c>
      <c r="F165" s="26">
        <f t="shared" si="81"/>
        <v>35.954389087245616</v>
      </c>
      <c r="G165" s="26">
        <f t="shared" si="81"/>
        <v>384.43756448210473</v>
      </c>
      <c r="H165" s="26">
        <f t="shared" si="81"/>
        <v>4174.3400362244474</v>
      </c>
      <c r="I165" s="26">
        <f t="shared" si="81"/>
        <v>6391.8571085951298</v>
      </c>
      <c r="J165" s="26">
        <f t="shared" si="81"/>
        <v>7961.579500766511</v>
      </c>
      <c r="K165" s="26">
        <f t="shared" si="81"/>
        <v>4230.9569864036675</v>
      </c>
      <c r="L165" s="26">
        <f t="shared" si="81"/>
        <v>230.30335018367063</v>
      </c>
      <c r="M165" s="26">
        <f t="shared" si="81"/>
        <v>90.590679327444136</v>
      </c>
      <c r="N165" s="26">
        <f t="shared" si="81"/>
        <v>0</v>
      </c>
      <c r="O165" s="26">
        <f t="shared" si="81"/>
        <v>0</v>
      </c>
      <c r="P165" s="26">
        <f t="shared" si="81"/>
        <v>0</v>
      </c>
      <c r="Q165" s="26">
        <f t="shared" si="81"/>
        <v>0</v>
      </c>
      <c r="R165" s="26">
        <f t="shared" si="81"/>
        <v>405.81649341698557</v>
      </c>
      <c r="S165" s="26">
        <f t="shared" si="81"/>
        <v>2197.2304639772701</v>
      </c>
      <c r="T165" s="26">
        <f t="shared" si="81"/>
        <v>22221.236049599356</v>
      </c>
      <c r="U165" s="26">
        <f t="shared" si="81"/>
        <v>24927.027413390875</v>
      </c>
      <c r="V165" s="26">
        <f t="shared" si="81"/>
        <v>25014.09898391449</v>
      </c>
      <c r="W165" s="26">
        <f t="shared" si="81"/>
        <v>11181.281507048157</v>
      </c>
      <c r="X165" s="26">
        <f t="shared" si="81"/>
        <v>492.31578114291619</v>
      </c>
      <c r="Y165" s="26">
        <f t="shared" si="81"/>
        <v>153.37965531383455</v>
      </c>
      <c r="Z165" s="26">
        <f t="shared" si="81"/>
        <v>0</v>
      </c>
      <c r="AA165" s="26">
        <f t="shared" si="81"/>
        <v>0</v>
      </c>
    </row>
    <row r="166" spans="1:27" hidden="1" x14ac:dyDescent="0.35">
      <c r="A166" s="687"/>
      <c r="B166" s="238" t="s">
        <v>22</v>
      </c>
      <c r="C166" s="26">
        <f t="shared" si="79"/>
        <v>0</v>
      </c>
      <c r="D166" s="26">
        <f t="shared" si="80"/>
        <v>0</v>
      </c>
      <c r="E166" s="26">
        <f t="shared" si="81"/>
        <v>0</v>
      </c>
      <c r="F166" s="26">
        <f t="shared" si="81"/>
        <v>0</v>
      </c>
      <c r="G166" s="26">
        <f t="shared" si="81"/>
        <v>0</v>
      </c>
      <c r="H166" s="26">
        <f t="shared" si="81"/>
        <v>2.595634944492203E-2</v>
      </c>
      <c r="I166" s="26">
        <f t="shared" si="81"/>
        <v>5.9589551012674311E-2</v>
      </c>
      <c r="J166" s="26">
        <f t="shared" si="81"/>
        <v>4.9907462856331512E-2</v>
      </c>
      <c r="K166" s="26">
        <f t="shared" si="81"/>
        <v>6.0905630893655388E-2</v>
      </c>
      <c r="L166" s="26">
        <f t="shared" si="81"/>
        <v>2.2662287963703929E-2</v>
      </c>
      <c r="M166" s="26">
        <f t="shared" si="81"/>
        <v>3.9127197117391696E-2</v>
      </c>
      <c r="N166" s="26">
        <f t="shared" si="81"/>
        <v>0.15572916900996911</v>
      </c>
      <c r="O166" s="26">
        <f t="shared" si="81"/>
        <v>3.7959710062348488E-2</v>
      </c>
      <c r="P166" s="26">
        <f t="shared" si="81"/>
        <v>2.0457763090684408E-2</v>
      </c>
      <c r="Q166" s="26">
        <f t="shared" si="81"/>
        <v>2.4625094669320776E-2</v>
      </c>
      <c r="R166" s="26">
        <f t="shared" si="81"/>
        <v>0.95849740231613256</v>
      </c>
      <c r="S166" s="26">
        <f t="shared" si="81"/>
        <v>0.19686294805683727</v>
      </c>
      <c r="T166" s="26">
        <f t="shared" si="81"/>
        <v>0.61921600009925548</v>
      </c>
      <c r="U166" s="26">
        <f t="shared" si="81"/>
        <v>0.70180310922879541</v>
      </c>
      <c r="V166" s="26">
        <f t="shared" si="81"/>
        <v>0.58777440022738958</v>
      </c>
      <c r="W166" s="26">
        <f t="shared" si="81"/>
        <v>0.71730295671496858</v>
      </c>
      <c r="X166" s="26">
        <f t="shared" si="81"/>
        <v>0.26690021798927382</v>
      </c>
      <c r="Y166" s="26">
        <f t="shared" si="81"/>
        <v>0.23945634626645262</v>
      </c>
      <c r="Z166" s="26">
        <f t="shared" si="81"/>
        <v>0.25079361134314737</v>
      </c>
      <c r="AA166" s="26">
        <f t="shared" si="81"/>
        <v>3.7959710062348488E-2</v>
      </c>
    </row>
    <row r="167" spans="1:27" hidden="1" x14ac:dyDescent="0.35">
      <c r="A167" s="687"/>
      <c r="B167" s="81" t="s">
        <v>9</v>
      </c>
      <c r="C167" s="26">
        <f t="shared" si="79"/>
        <v>0</v>
      </c>
      <c r="D167" s="26">
        <f t="shared" si="80"/>
        <v>0</v>
      </c>
      <c r="E167" s="26">
        <f t="shared" si="81"/>
        <v>0</v>
      </c>
      <c r="F167" s="26">
        <f t="shared" si="81"/>
        <v>0</v>
      </c>
      <c r="G167" s="26">
        <f t="shared" si="81"/>
        <v>0</v>
      </c>
      <c r="H167" s="26">
        <f t="shared" si="81"/>
        <v>0</v>
      </c>
      <c r="I167" s="26">
        <f t="shared" si="81"/>
        <v>0</v>
      </c>
      <c r="J167" s="26">
        <f t="shared" si="81"/>
        <v>0</v>
      </c>
      <c r="K167" s="26">
        <f t="shared" si="81"/>
        <v>0</v>
      </c>
      <c r="L167" s="26">
        <f t="shared" si="81"/>
        <v>0</v>
      </c>
      <c r="M167" s="26">
        <f t="shared" si="81"/>
        <v>0</v>
      </c>
      <c r="N167" s="26">
        <f t="shared" si="81"/>
        <v>0</v>
      </c>
      <c r="O167" s="26">
        <f t="shared" si="81"/>
        <v>0</v>
      </c>
      <c r="P167" s="26">
        <f t="shared" si="81"/>
        <v>0</v>
      </c>
      <c r="Q167" s="26">
        <f t="shared" si="81"/>
        <v>0</v>
      </c>
      <c r="R167" s="26">
        <f t="shared" si="81"/>
        <v>0</v>
      </c>
      <c r="S167" s="26">
        <f t="shared" si="81"/>
        <v>0</v>
      </c>
      <c r="T167" s="26">
        <f t="shared" si="81"/>
        <v>0</v>
      </c>
      <c r="U167" s="26">
        <f t="shared" si="81"/>
        <v>0</v>
      </c>
      <c r="V167" s="26">
        <f t="shared" si="81"/>
        <v>0</v>
      </c>
      <c r="W167" s="26">
        <f t="shared" si="81"/>
        <v>0</v>
      </c>
      <c r="X167" s="26">
        <f t="shared" si="81"/>
        <v>0</v>
      </c>
      <c r="Y167" s="26">
        <f t="shared" si="81"/>
        <v>0</v>
      </c>
      <c r="Z167" s="26">
        <f t="shared" si="81"/>
        <v>0</v>
      </c>
      <c r="AA167" s="26">
        <f t="shared" si="81"/>
        <v>0</v>
      </c>
    </row>
    <row r="168" spans="1:27" hidden="1" x14ac:dyDescent="0.35">
      <c r="A168" s="687"/>
      <c r="B168" s="81" t="s">
        <v>3</v>
      </c>
      <c r="C168" s="26">
        <f t="shared" si="79"/>
        <v>0</v>
      </c>
      <c r="D168" s="26">
        <f t="shared" si="80"/>
        <v>0</v>
      </c>
      <c r="E168" s="26">
        <f t="shared" ref="E168:AA171" si="82">IF(E29=0,0,((E11*0.5)+D29-E47)*E84*E133*E$2)</f>
        <v>17.554842983075122</v>
      </c>
      <c r="F168" s="26">
        <f t="shared" si="82"/>
        <v>27.425402003007889</v>
      </c>
      <c r="G168" s="26">
        <f t="shared" si="82"/>
        <v>117.6059991617589</v>
      </c>
      <c r="H168" s="26">
        <f t="shared" si="82"/>
        <v>1794.253602574066</v>
      </c>
      <c r="I168" s="26">
        <f t="shared" si="82"/>
        <v>3309.7855518424044</v>
      </c>
      <c r="J168" s="26">
        <f t="shared" si="82"/>
        <v>3930.0377676469266</v>
      </c>
      <c r="K168" s="26">
        <f t="shared" si="82"/>
        <v>1897.4367314335966</v>
      </c>
      <c r="L168" s="26">
        <f t="shared" si="82"/>
        <v>404.46306109878026</v>
      </c>
      <c r="M168" s="26">
        <f t="shared" si="82"/>
        <v>1345.1325006445688</v>
      </c>
      <c r="N168" s="26">
        <f t="shared" si="82"/>
        <v>2801.4310262159252</v>
      </c>
      <c r="O168" s="26">
        <f t="shared" si="82"/>
        <v>4187.1516371798007</v>
      </c>
      <c r="P168" s="26">
        <f t="shared" si="82"/>
        <v>3872.2533807682667</v>
      </c>
      <c r="Q168" s="26">
        <f t="shared" si="82"/>
        <v>3733.2374489141807</v>
      </c>
      <c r="R168" s="26">
        <f t="shared" si="82"/>
        <v>998.10344663925241</v>
      </c>
      <c r="S168" s="26">
        <f t="shared" si="82"/>
        <v>2112.1725884944299</v>
      </c>
      <c r="T168" s="26">
        <f t="shared" si="82"/>
        <v>21967.640388029493</v>
      </c>
      <c r="U168" s="26">
        <f t="shared" si="82"/>
        <v>24645.391095938157</v>
      </c>
      <c r="V168" s="26">
        <f t="shared" si="82"/>
        <v>24734.673392306842</v>
      </c>
      <c r="W168" s="26">
        <f t="shared" si="82"/>
        <v>11003.06721743635</v>
      </c>
      <c r="X168" s="26">
        <f t="shared" si="82"/>
        <v>1492.0565512582352</v>
      </c>
      <c r="Y168" s="26">
        <f t="shared" si="82"/>
        <v>2950.5845969570892</v>
      </c>
      <c r="Z168" s="26">
        <f t="shared" si="82"/>
        <v>3627.3035521338738</v>
      </c>
      <c r="AA168" s="26">
        <f t="shared" si="82"/>
        <v>4187.1516371798007</v>
      </c>
    </row>
    <row r="169" spans="1:27" ht="15.75" hidden="1" customHeight="1" x14ac:dyDescent="0.35">
      <c r="A169" s="687"/>
      <c r="B169" s="81" t="s">
        <v>4</v>
      </c>
      <c r="C169" s="26">
        <f t="shared" si="79"/>
        <v>0</v>
      </c>
      <c r="D169" s="26">
        <f t="shared" si="80"/>
        <v>16.75754954991379</v>
      </c>
      <c r="E169" s="26">
        <f t="shared" si="82"/>
        <v>275.65753461275068</v>
      </c>
      <c r="F169" s="26">
        <f t="shared" si="82"/>
        <v>769.87093993353665</v>
      </c>
      <c r="G169" s="26">
        <f t="shared" si="82"/>
        <v>2049.187844952929</v>
      </c>
      <c r="H169" s="26">
        <f t="shared" si="82"/>
        <v>7492.8262373393418</v>
      </c>
      <c r="I169" s="26">
        <f t="shared" si="82"/>
        <v>10755.952937140077</v>
      </c>
      <c r="J169" s="26">
        <f t="shared" si="82"/>
        <v>10252.802879173067</v>
      </c>
      <c r="K169" s="26">
        <f t="shared" si="82"/>
        <v>10611.840247996497</v>
      </c>
      <c r="L169" s="26">
        <f t="shared" si="82"/>
        <v>5954.5221748184777</v>
      </c>
      <c r="M169" s="102">
        <f t="shared" si="82"/>
        <v>5232.717461977114</v>
      </c>
      <c r="N169" s="26">
        <f t="shared" si="82"/>
        <v>5977.8646872557601</v>
      </c>
      <c r="O169" s="26">
        <f t="shared" si="82"/>
        <v>9065.3873014326127</v>
      </c>
      <c r="P169" s="26">
        <f t="shared" si="82"/>
        <v>6564.8559762467266</v>
      </c>
      <c r="Q169" s="26">
        <f t="shared" si="82"/>
        <v>8015.465579031752</v>
      </c>
      <c r="R169" s="26">
        <f t="shared" si="82"/>
        <v>6016.2215502110721</v>
      </c>
      <c r="S169" s="26">
        <f t="shared" si="82"/>
        <v>8549.6951581470348</v>
      </c>
      <c r="T169" s="26">
        <f t="shared" si="82"/>
        <v>28338.005956246008</v>
      </c>
      <c r="U169" s="26">
        <f t="shared" si="82"/>
        <v>31882.183494160749</v>
      </c>
      <c r="V169" s="26">
        <f t="shared" si="82"/>
        <v>26557.613036583611</v>
      </c>
      <c r="W169" s="26">
        <f t="shared" si="82"/>
        <v>24376.134985262986</v>
      </c>
      <c r="X169" s="26">
        <f t="shared" si="82"/>
        <v>11634.459940232644</v>
      </c>
      <c r="Y169" s="26">
        <f t="shared" si="82"/>
        <v>8669.621083451535</v>
      </c>
      <c r="Z169" s="26">
        <f t="shared" si="82"/>
        <v>7259.7918017609491</v>
      </c>
      <c r="AA169" s="26">
        <f t="shared" si="82"/>
        <v>9065.3873014326127</v>
      </c>
    </row>
    <row r="170" spans="1:27" hidden="1" x14ac:dyDescent="0.35">
      <c r="A170" s="687"/>
      <c r="B170" s="81" t="s">
        <v>5</v>
      </c>
      <c r="C170" s="26">
        <f t="shared" si="79"/>
        <v>0</v>
      </c>
      <c r="D170" s="26">
        <f t="shared" si="80"/>
        <v>0</v>
      </c>
      <c r="E170" s="26">
        <f t="shared" si="82"/>
        <v>8.4893461556030037</v>
      </c>
      <c r="F170" s="26">
        <f t="shared" si="82"/>
        <v>14.673310008571312</v>
      </c>
      <c r="G170" s="26">
        <f t="shared" si="82"/>
        <v>18.409335012267473</v>
      </c>
      <c r="H170" s="26">
        <f t="shared" si="82"/>
        <v>58.345941960169604</v>
      </c>
      <c r="I170" s="26">
        <f t="shared" si="82"/>
        <v>66.936546083442266</v>
      </c>
      <c r="J170" s="26">
        <f t="shared" si="82"/>
        <v>79.939222427103445</v>
      </c>
      <c r="K170" s="26">
        <f t="shared" si="82"/>
        <v>73.476077317672861</v>
      </c>
      <c r="L170" s="26">
        <f t="shared" si="82"/>
        <v>28.265916216113705</v>
      </c>
      <c r="M170" s="26">
        <f t="shared" si="82"/>
        <v>84.196297114876302</v>
      </c>
      <c r="N170" s="26">
        <f t="shared" si="82"/>
        <v>242.7259927790179</v>
      </c>
      <c r="O170" s="26">
        <f t="shared" si="82"/>
        <v>366.6193167809646</v>
      </c>
      <c r="P170" s="26">
        <f t="shared" si="82"/>
        <v>329.13900912593311</v>
      </c>
      <c r="Q170" s="26">
        <f t="shared" si="82"/>
        <v>400.02580471371044</v>
      </c>
      <c r="R170" s="26">
        <f t="shared" si="82"/>
        <v>255.28145867801689</v>
      </c>
      <c r="S170" s="26">
        <f t="shared" si="82"/>
        <v>334.38838817821465</v>
      </c>
      <c r="T170" s="26">
        <f t="shared" si="82"/>
        <v>1380.1800787562634</v>
      </c>
      <c r="U170" s="26">
        <f t="shared" si="82"/>
        <v>1252.2294048654112</v>
      </c>
      <c r="V170" s="26">
        <f t="shared" si="82"/>
        <v>1306.4904949969839</v>
      </c>
      <c r="W170" s="26">
        <f t="shared" si="82"/>
        <v>1200.859774596152</v>
      </c>
      <c r="X170" s="26">
        <f t="shared" si="82"/>
        <v>452.03061130830366</v>
      </c>
      <c r="Y170" s="26">
        <f t="shared" si="82"/>
        <v>438.48261164720759</v>
      </c>
      <c r="Z170" s="26">
        <f t="shared" si="82"/>
        <v>367.72233473477479</v>
      </c>
      <c r="AA170" s="26">
        <f t="shared" si="82"/>
        <v>366.6193167809646</v>
      </c>
    </row>
    <row r="171" spans="1:27" hidden="1" x14ac:dyDescent="0.35">
      <c r="A171" s="687"/>
      <c r="B171" s="81" t="s">
        <v>23</v>
      </c>
      <c r="C171" s="26">
        <f t="shared" si="79"/>
        <v>0</v>
      </c>
      <c r="D171" s="26">
        <f t="shared" si="80"/>
        <v>0</v>
      </c>
      <c r="E171" s="26">
        <f t="shared" si="82"/>
        <v>0</v>
      </c>
      <c r="F171" s="26">
        <f t="shared" si="82"/>
        <v>0</v>
      </c>
      <c r="G171" s="26">
        <f t="shared" si="82"/>
        <v>330.26783554498843</v>
      </c>
      <c r="H171" s="26">
        <f t="shared" si="82"/>
        <v>2098.7089277175392</v>
      </c>
      <c r="I171" s="26">
        <f t="shared" si="82"/>
        <v>2072.2620195233317</v>
      </c>
      <c r="J171" s="26">
        <f t="shared" si="82"/>
        <v>2170.093117522219</v>
      </c>
      <c r="K171" s="26">
        <f t="shared" si="82"/>
        <v>1994.6394879561749</v>
      </c>
      <c r="L171" s="26">
        <f t="shared" si="82"/>
        <v>758.32918779963245</v>
      </c>
      <c r="M171" s="26">
        <f t="shared" si="82"/>
        <v>744.08641833753325</v>
      </c>
      <c r="N171" s="26">
        <f t="shared" si="82"/>
        <v>629.01431165427448</v>
      </c>
      <c r="O171" s="26">
        <f t="shared" si="82"/>
        <v>631.10738379413044</v>
      </c>
      <c r="P171" s="26">
        <f t="shared" si="82"/>
        <v>566.58787315934831</v>
      </c>
      <c r="Q171" s="26">
        <f t="shared" si="82"/>
        <v>688.61412235363036</v>
      </c>
      <c r="R171" s="26">
        <f t="shared" si="82"/>
        <v>439.4476944969249</v>
      </c>
      <c r="S171" s="26">
        <f t="shared" si="82"/>
        <v>575.62428157698866</v>
      </c>
      <c r="T171" s="26">
        <f t="shared" si="82"/>
        <v>2375.8754620914947</v>
      </c>
      <c r="U171" s="26">
        <f t="shared" si="82"/>
        <v>2155.6180687741758</v>
      </c>
      <c r="V171" s="26">
        <f t="shared" si="82"/>
        <v>2249.0244253607102</v>
      </c>
      <c r="W171" s="26">
        <f t="shared" si="82"/>
        <v>2067.1891413233266</v>
      </c>
      <c r="X171" s="26">
        <f t="shared" si="82"/>
        <v>778.13645773630753</v>
      </c>
      <c r="Y171" s="26">
        <f t="shared" si="82"/>
        <v>754.81460253011721</v>
      </c>
      <c r="Z171" s="26">
        <f t="shared" si="82"/>
        <v>633.00614565212334</v>
      </c>
      <c r="AA171" s="26">
        <f t="shared" si="82"/>
        <v>631.10738379413044</v>
      </c>
    </row>
    <row r="172" spans="1:27" hidden="1" x14ac:dyDescent="0.35">
      <c r="A172" s="687"/>
      <c r="B172" s="81" t="s">
        <v>24</v>
      </c>
      <c r="C172" s="26">
        <f t="shared" si="79"/>
        <v>0</v>
      </c>
      <c r="D172" s="26">
        <f t="shared" si="80"/>
        <v>0</v>
      </c>
      <c r="E172" s="26">
        <f t="shared" ref="E172:AA174" si="83">IF(E33=0,0,((E15*0.5)+D33-E51)*E88*E137*E$2)</f>
        <v>0</v>
      </c>
      <c r="F172" s="26">
        <f t="shared" si="83"/>
        <v>0</v>
      </c>
      <c r="G172" s="26">
        <f t="shared" si="83"/>
        <v>0</v>
      </c>
      <c r="H172" s="26">
        <f t="shared" si="83"/>
        <v>0</v>
      </c>
      <c r="I172" s="26">
        <f t="shared" si="83"/>
        <v>0</v>
      </c>
      <c r="J172" s="26">
        <f t="shared" si="83"/>
        <v>107.44870425408315</v>
      </c>
      <c r="K172" s="26">
        <f t="shared" si="83"/>
        <v>525.74485983313195</v>
      </c>
      <c r="L172" s="26">
        <f t="shared" si="83"/>
        <v>321.45234555442204</v>
      </c>
      <c r="M172" s="26">
        <f t="shared" si="83"/>
        <v>312.73481051352974</v>
      </c>
      <c r="N172" s="26">
        <f t="shared" si="83"/>
        <v>264.5945656932256</v>
      </c>
      <c r="O172" s="26">
        <f t="shared" si="83"/>
        <v>265.35476146009194</v>
      </c>
      <c r="P172" s="26">
        <f t="shared" si="83"/>
        <v>238.22695438059296</v>
      </c>
      <c r="Q172" s="26">
        <f t="shared" si="83"/>
        <v>289.5339856058543</v>
      </c>
      <c r="R172" s="26">
        <f t="shared" si="83"/>
        <v>184.76972563112543</v>
      </c>
      <c r="S172" s="26">
        <f t="shared" si="83"/>
        <v>242.02639336941189</v>
      </c>
      <c r="T172" s="26">
        <f t="shared" si="83"/>
        <v>998.95815306738564</v>
      </c>
      <c r="U172" s="26">
        <f t="shared" si="83"/>
        <v>906.34895602049403</v>
      </c>
      <c r="V172" s="26">
        <f t="shared" si="83"/>
        <v>945.62249663709599</v>
      </c>
      <c r="W172" s="26">
        <f t="shared" si="83"/>
        <v>869.16822013871229</v>
      </c>
      <c r="X172" s="26">
        <f t="shared" si="83"/>
        <v>327.17445466202003</v>
      </c>
      <c r="Y172" s="26">
        <f t="shared" si="83"/>
        <v>317.36857140988531</v>
      </c>
      <c r="Z172" s="26">
        <f t="shared" si="83"/>
        <v>266.15311291791858</v>
      </c>
      <c r="AA172" s="26">
        <f t="shared" si="83"/>
        <v>265.35476146009194</v>
      </c>
    </row>
    <row r="173" spans="1:27" ht="15.75" hidden="1" customHeight="1" x14ac:dyDescent="0.35">
      <c r="A173" s="687"/>
      <c r="B173" s="81" t="s">
        <v>7</v>
      </c>
      <c r="C173" s="26">
        <f t="shared" si="79"/>
        <v>0</v>
      </c>
      <c r="D173" s="26">
        <f t="shared" si="80"/>
        <v>0</v>
      </c>
      <c r="E173" s="26">
        <f t="shared" si="83"/>
        <v>4.3738384169887849</v>
      </c>
      <c r="F173" s="26">
        <f t="shared" si="83"/>
        <v>9.3186221252099024</v>
      </c>
      <c r="G173" s="26">
        <f t="shared" si="83"/>
        <v>10.334236365316276</v>
      </c>
      <c r="H173" s="26">
        <f t="shared" si="83"/>
        <v>35.758014291668168</v>
      </c>
      <c r="I173" s="26">
        <f t="shared" si="83"/>
        <v>53.624634747082013</v>
      </c>
      <c r="J173" s="26">
        <f t="shared" si="83"/>
        <v>74.24061596208962</v>
      </c>
      <c r="K173" s="26">
        <f t="shared" si="83"/>
        <v>80.815219786188806</v>
      </c>
      <c r="L173" s="26">
        <f t="shared" si="83"/>
        <v>38.398532481145118</v>
      </c>
      <c r="M173" s="26">
        <f t="shared" si="83"/>
        <v>46.221035949886748</v>
      </c>
      <c r="N173" s="143">
        <f t="shared" si="83"/>
        <v>54.555198569883743</v>
      </c>
      <c r="O173" s="26">
        <f t="shared" si="83"/>
        <v>65.280243679821041</v>
      </c>
      <c r="P173" s="26">
        <f t="shared" si="83"/>
        <v>57.048272285302907</v>
      </c>
      <c r="Q173" s="26">
        <f t="shared" si="83"/>
        <v>68.306682325181569</v>
      </c>
      <c r="R173" s="26">
        <f t="shared" si="83"/>
        <v>53.812859449389109</v>
      </c>
      <c r="S173" s="26">
        <f t="shared" si="83"/>
        <v>62.279439876203995</v>
      </c>
      <c r="T173" s="26">
        <f t="shared" si="83"/>
        <v>270.2986902423475</v>
      </c>
      <c r="U173" s="26">
        <f t="shared" si="83"/>
        <v>246.6114244143703</v>
      </c>
      <c r="V173" s="26">
        <f t="shared" si="83"/>
        <v>258.66085844154981</v>
      </c>
      <c r="W173" s="26">
        <f t="shared" si="83"/>
        <v>229.32362907081028</v>
      </c>
      <c r="X173" s="26">
        <f t="shared" si="83"/>
        <v>82.987787089812656</v>
      </c>
      <c r="Y173" s="26">
        <f t="shared" si="83"/>
        <v>79.255475258179615</v>
      </c>
      <c r="Z173" s="26">
        <f t="shared" si="83"/>
        <v>65.777756576132717</v>
      </c>
      <c r="AA173" s="26">
        <f t="shared" si="83"/>
        <v>65.280243679821041</v>
      </c>
    </row>
    <row r="174" spans="1:27" ht="15.75" hidden="1" customHeight="1" x14ac:dyDescent="0.35">
      <c r="A174" s="687"/>
      <c r="B174" s="81" t="s">
        <v>8</v>
      </c>
      <c r="C174" s="26">
        <f t="shared" si="79"/>
        <v>0</v>
      </c>
      <c r="D174" s="26">
        <f t="shared" si="80"/>
        <v>0</v>
      </c>
      <c r="E174" s="26">
        <f t="shared" si="83"/>
        <v>0</v>
      </c>
      <c r="F174" s="26">
        <f t="shared" si="83"/>
        <v>0</v>
      </c>
      <c r="G174" s="26">
        <f t="shared" si="83"/>
        <v>0</v>
      </c>
      <c r="H174" s="26">
        <f t="shared" si="83"/>
        <v>0</v>
      </c>
      <c r="I174" s="26">
        <f t="shared" si="83"/>
        <v>0</v>
      </c>
      <c r="J174" s="26">
        <f t="shared" si="83"/>
        <v>0</v>
      </c>
      <c r="K174" s="26">
        <f t="shared" si="83"/>
        <v>0</v>
      </c>
      <c r="L174" s="26">
        <f t="shared" si="83"/>
        <v>0</v>
      </c>
      <c r="M174" s="26">
        <f t="shared" si="83"/>
        <v>0</v>
      </c>
      <c r="N174" s="26">
        <f t="shared" si="83"/>
        <v>0</v>
      </c>
      <c r="O174" s="26">
        <f t="shared" si="83"/>
        <v>0</v>
      </c>
      <c r="P174" s="26">
        <f t="shared" si="83"/>
        <v>0</v>
      </c>
      <c r="Q174" s="26">
        <f t="shared" si="83"/>
        <v>0</v>
      </c>
      <c r="R174" s="26">
        <f t="shared" si="83"/>
        <v>0</v>
      </c>
      <c r="S174" s="26">
        <f t="shared" si="83"/>
        <v>0</v>
      </c>
      <c r="T174" s="26">
        <f t="shared" si="83"/>
        <v>0</v>
      </c>
      <c r="U174" s="26">
        <f t="shared" si="83"/>
        <v>0</v>
      </c>
      <c r="V174" s="26">
        <f t="shared" si="83"/>
        <v>0</v>
      </c>
      <c r="W174" s="26">
        <f t="shared" si="83"/>
        <v>0</v>
      </c>
      <c r="X174" s="26">
        <f t="shared" si="83"/>
        <v>0</v>
      </c>
      <c r="Y174" s="26">
        <f t="shared" si="83"/>
        <v>0</v>
      </c>
      <c r="Z174" s="26">
        <f t="shared" si="83"/>
        <v>0</v>
      </c>
      <c r="AA174" s="26">
        <f t="shared" si="83"/>
        <v>0</v>
      </c>
    </row>
    <row r="175" spans="1:27" ht="15.75" hidden="1" customHeight="1" x14ac:dyDescent="0.35">
      <c r="A175" s="687"/>
      <c r="B175" s="13"/>
      <c r="C175" s="3"/>
      <c r="D175" s="3"/>
      <c r="E175" s="3"/>
      <c r="F175" s="3"/>
      <c r="G175" s="3"/>
      <c r="H175" s="3"/>
      <c r="I175" s="3"/>
      <c r="J175" s="3"/>
      <c r="K175" s="3"/>
      <c r="L175" s="3"/>
      <c r="M175" s="3"/>
      <c r="N175" s="3"/>
      <c r="O175" s="3"/>
      <c r="P175" s="3"/>
      <c r="Q175" s="3"/>
      <c r="R175" s="3"/>
      <c r="S175" s="3"/>
      <c r="T175" s="3"/>
      <c r="U175" s="3"/>
      <c r="V175" s="3"/>
      <c r="W175" s="3"/>
      <c r="X175" s="3"/>
      <c r="Y175" s="3"/>
      <c r="Z175" s="3"/>
      <c r="AA175" s="3"/>
    </row>
    <row r="176" spans="1:27" ht="15.75" hidden="1" customHeight="1" x14ac:dyDescent="0.35">
      <c r="A176" s="687"/>
      <c r="B176" s="235" t="s">
        <v>26</v>
      </c>
      <c r="C176" s="26">
        <f>SUM(C162:C175)</f>
        <v>0</v>
      </c>
      <c r="D176" s="26">
        <f>SUM(D162:D175)</f>
        <v>21.95750561398755</v>
      </c>
      <c r="E176" s="26">
        <f t="shared" ref="E176:AA176" si="84">SUM(E162:E175)</f>
        <v>350.07428421330468</v>
      </c>
      <c r="F176" s="26">
        <f t="shared" si="84"/>
        <v>936.29873904972635</v>
      </c>
      <c r="G176" s="26">
        <f t="shared" si="84"/>
        <v>3089.2907701937274</v>
      </c>
      <c r="H176" s="26">
        <f t="shared" si="84"/>
        <v>16782.943917940123</v>
      </c>
      <c r="I176" s="26">
        <f t="shared" si="84"/>
        <v>24153.025261955412</v>
      </c>
      <c r="J176" s="26">
        <f t="shared" si="84"/>
        <v>26299.965925703331</v>
      </c>
      <c r="K176" s="26">
        <f t="shared" si="84"/>
        <v>20639.802448177303</v>
      </c>
      <c r="L176" s="26">
        <f t="shared" si="84"/>
        <v>8107.4217124567986</v>
      </c>
      <c r="M176" s="102">
        <f t="shared" si="84"/>
        <v>8339.1117115185116</v>
      </c>
      <c r="N176" s="26">
        <f t="shared" si="84"/>
        <v>10542.344690674394</v>
      </c>
      <c r="O176" s="26">
        <f t="shared" si="84"/>
        <v>15259.800276252618</v>
      </c>
      <c r="P176" s="26">
        <f t="shared" si="84"/>
        <v>12243.28582976271</v>
      </c>
      <c r="Q176" s="26">
        <f t="shared" si="84"/>
        <v>13887.135133292102</v>
      </c>
      <c r="R176" s="26">
        <f t="shared" si="84"/>
        <v>8720.8483096812561</v>
      </c>
      <c r="S176" s="26">
        <f t="shared" si="84"/>
        <v>14598.255321065677</v>
      </c>
      <c r="T176" s="26">
        <f t="shared" si="84"/>
        <v>80465.607120793284</v>
      </c>
      <c r="U176" s="26">
        <f t="shared" si="84"/>
        <v>88924.240078881267</v>
      </c>
      <c r="V176" s="26">
        <f t="shared" si="84"/>
        <v>84046.124473181451</v>
      </c>
      <c r="W176" s="26">
        <f t="shared" si="84"/>
        <v>53004.299607772089</v>
      </c>
      <c r="X176" s="26">
        <f t="shared" si="84"/>
        <v>15891.841894767264</v>
      </c>
      <c r="Y176" s="26">
        <f t="shared" si="84"/>
        <v>14060.443206060694</v>
      </c>
      <c r="Z176" s="26">
        <f t="shared" si="84"/>
        <v>12869.148242317033</v>
      </c>
      <c r="AA176" s="26">
        <f t="shared" si="84"/>
        <v>15259.800276252618</v>
      </c>
    </row>
    <row r="177" spans="1:27" ht="16.5" hidden="1" customHeight="1" thickBot="1" x14ac:dyDescent="0.4">
      <c r="A177" s="688"/>
      <c r="B177" s="137" t="s">
        <v>27</v>
      </c>
      <c r="C177" s="27">
        <f>C176</f>
        <v>0</v>
      </c>
      <c r="D177" s="27">
        <f>C177+D176</f>
        <v>21.95750561398755</v>
      </c>
      <c r="E177" s="27">
        <f t="shared" ref="E177:AA177" si="85">D177+E176</f>
        <v>372.03178982729224</v>
      </c>
      <c r="F177" s="27">
        <f t="shared" si="85"/>
        <v>1308.3305288770187</v>
      </c>
      <c r="G177" s="27">
        <f t="shared" si="85"/>
        <v>4397.6212990707463</v>
      </c>
      <c r="H177" s="27">
        <f t="shared" si="85"/>
        <v>21180.56521701087</v>
      </c>
      <c r="I177" s="27">
        <f t="shared" si="85"/>
        <v>45333.590478966282</v>
      </c>
      <c r="J177" s="27">
        <f t="shared" si="85"/>
        <v>71633.556404669609</v>
      </c>
      <c r="K177" s="27">
        <f t="shared" si="85"/>
        <v>92273.358852846912</v>
      </c>
      <c r="L177" s="27">
        <f t="shared" si="85"/>
        <v>100380.78056530371</v>
      </c>
      <c r="M177" s="27">
        <f t="shared" si="85"/>
        <v>108719.89227682221</v>
      </c>
      <c r="N177" s="27">
        <f t="shared" si="85"/>
        <v>119262.2369674966</v>
      </c>
      <c r="O177" s="27">
        <f t="shared" si="85"/>
        <v>134522.03724374922</v>
      </c>
      <c r="P177" s="27">
        <f t="shared" si="85"/>
        <v>146765.32307351194</v>
      </c>
      <c r="Q177" s="27">
        <f t="shared" si="85"/>
        <v>160652.45820680403</v>
      </c>
      <c r="R177" s="27">
        <f t="shared" si="85"/>
        <v>169373.30651648529</v>
      </c>
      <c r="S177" s="27">
        <f t="shared" si="85"/>
        <v>183971.56183755095</v>
      </c>
      <c r="T177" s="27">
        <f t="shared" si="85"/>
        <v>264437.16895834426</v>
      </c>
      <c r="U177" s="27">
        <f t="shared" si="85"/>
        <v>353361.40903722553</v>
      </c>
      <c r="V177" s="27">
        <f t="shared" si="85"/>
        <v>437407.53351040697</v>
      </c>
      <c r="W177" s="27">
        <f t="shared" si="85"/>
        <v>490411.83311817906</v>
      </c>
      <c r="X177" s="27">
        <f t="shared" si="85"/>
        <v>506303.6750129463</v>
      </c>
      <c r="Y177" s="27">
        <f t="shared" si="85"/>
        <v>520364.11821900698</v>
      </c>
      <c r="Z177" s="27">
        <f t="shared" si="85"/>
        <v>533233.26646132406</v>
      </c>
      <c r="AA177" s="27">
        <f t="shared" si="85"/>
        <v>548493.06673757674</v>
      </c>
    </row>
    <row r="178" spans="1:27" hidden="1" x14ac:dyDescent="0.35">
      <c r="A178" s="98"/>
      <c r="B178" s="209" t="s">
        <v>128</v>
      </c>
      <c r="C178" s="103">
        <f t="shared" ref="C178:AA178" si="86">C157+C176</f>
        <v>0</v>
      </c>
      <c r="D178" s="103">
        <f t="shared" si="86"/>
        <v>333.19915111229966</v>
      </c>
      <c r="E178" s="103">
        <f t="shared" si="86"/>
        <v>4922.8495436419053</v>
      </c>
      <c r="F178" s="103">
        <f t="shared" si="86"/>
        <v>13517.924334495567</v>
      </c>
      <c r="G178" s="103">
        <f t="shared" si="86"/>
        <v>39445.359682024202</v>
      </c>
      <c r="H178" s="103">
        <f t="shared" si="86"/>
        <v>122914.30728281022</v>
      </c>
      <c r="I178" s="103">
        <f t="shared" si="86"/>
        <v>187736.41442165722</v>
      </c>
      <c r="J178" s="103">
        <f t="shared" si="86"/>
        <v>194585.32930497525</v>
      </c>
      <c r="K178" s="103">
        <f t="shared" si="86"/>
        <v>165789.35559015523</v>
      </c>
      <c r="L178" s="103">
        <f t="shared" si="86"/>
        <v>98558.549727555612</v>
      </c>
      <c r="M178" s="103">
        <f t="shared" si="86"/>
        <v>107851.43783527787</v>
      </c>
      <c r="N178" s="103">
        <f t="shared" si="86"/>
        <v>168376.53668819054</v>
      </c>
      <c r="O178" s="103">
        <f t="shared" si="86"/>
        <v>218294.5303049373</v>
      </c>
      <c r="P178" s="103">
        <f t="shared" si="86"/>
        <v>176833.06671814423</v>
      </c>
      <c r="Q178" s="103">
        <f t="shared" si="86"/>
        <v>184960.06311597218</v>
      </c>
      <c r="R178" s="103">
        <f t="shared" si="86"/>
        <v>167860.23845918803</v>
      </c>
      <c r="S178" s="103">
        <f t="shared" si="86"/>
        <v>217494.4795159371</v>
      </c>
      <c r="T178" s="103">
        <f t="shared" si="86"/>
        <v>551349.87514733139</v>
      </c>
      <c r="U178" s="103">
        <f t="shared" si="86"/>
        <v>670154.11809759669</v>
      </c>
      <c r="V178" s="103">
        <f t="shared" si="86"/>
        <v>604144.87949554005</v>
      </c>
      <c r="W178" s="103">
        <f t="shared" si="86"/>
        <v>410702.26229928399</v>
      </c>
      <c r="X178" s="103">
        <f t="shared" si="86"/>
        <v>194031.31628407855</v>
      </c>
      <c r="Y178" s="103">
        <f t="shared" si="86"/>
        <v>181209.08698722106</v>
      </c>
      <c r="Z178" s="103">
        <f t="shared" si="86"/>
        <v>205470.37554417932</v>
      </c>
      <c r="AA178" s="103">
        <f t="shared" si="86"/>
        <v>218294.5303049373</v>
      </c>
    </row>
    <row r="179" spans="1:27" hidden="1" x14ac:dyDescent="0.35">
      <c r="A179" s="98"/>
      <c r="B179" s="210" t="s">
        <v>183</v>
      </c>
      <c r="C179" s="101">
        <f>C178-C73</f>
        <v>0</v>
      </c>
      <c r="D179" s="101">
        <f t="shared" ref="D179:AA179" si="87">D178-D73</f>
        <v>-9.6326163276216903E-4</v>
      </c>
      <c r="E179" s="101">
        <f t="shared" si="87"/>
        <v>-1.1340438501065364E-2</v>
      </c>
      <c r="F179" s="101">
        <f t="shared" si="87"/>
        <v>6.0111268801847473E-2</v>
      </c>
      <c r="G179" s="101">
        <f t="shared" si="87"/>
        <v>-0.11235311133350478</v>
      </c>
      <c r="H179" s="101">
        <f t="shared" si="87"/>
        <v>-0.28883915531332605</v>
      </c>
      <c r="I179" s="101">
        <f t="shared" si="87"/>
        <v>0</v>
      </c>
      <c r="J179" s="101">
        <f t="shared" si="87"/>
        <v>0</v>
      </c>
      <c r="K179" s="101">
        <f t="shared" si="87"/>
        <v>0</v>
      </c>
      <c r="L179" s="101">
        <f t="shared" si="87"/>
        <v>0</v>
      </c>
      <c r="M179" s="101">
        <f t="shared" si="87"/>
        <v>0</v>
      </c>
      <c r="N179" s="101">
        <f t="shared" si="87"/>
        <v>0</v>
      </c>
      <c r="O179" s="101">
        <f t="shared" si="87"/>
        <v>0</v>
      </c>
      <c r="P179" s="101">
        <f t="shared" si="87"/>
        <v>0</v>
      </c>
      <c r="Q179" s="101">
        <f t="shared" si="87"/>
        <v>0</v>
      </c>
      <c r="R179" s="101">
        <f t="shared" si="87"/>
        <v>0</v>
      </c>
      <c r="S179" s="101">
        <f t="shared" si="87"/>
        <v>0</v>
      </c>
      <c r="T179" s="101">
        <f t="shared" si="87"/>
        <v>0</v>
      </c>
      <c r="U179" s="101">
        <f t="shared" si="87"/>
        <v>0</v>
      </c>
      <c r="V179" s="101">
        <f t="shared" si="87"/>
        <v>0</v>
      </c>
      <c r="W179" s="101">
        <f t="shared" si="87"/>
        <v>0</v>
      </c>
      <c r="X179" s="101">
        <f t="shared" si="87"/>
        <v>0</v>
      </c>
      <c r="Y179" s="101">
        <f t="shared" si="87"/>
        <v>0</v>
      </c>
      <c r="Z179" s="101">
        <f t="shared" si="87"/>
        <v>0</v>
      </c>
      <c r="AA179" s="101">
        <f t="shared" si="87"/>
        <v>0</v>
      </c>
    </row>
    <row r="180" spans="1:27" ht="15" hidden="1" thickBot="1" x14ac:dyDescent="0.4">
      <c r="A180" s="169" t="s">
        <v>179</v>
      </c>
      <c r="B180" s="98"/>
      <c r="C180" s="208"/>
      <c r="D180" s="208"/>
      <c r="E180" s="208"/>
      <c r="F180" s="208"/>
      <c r="G180" s="208"/>
      <c r="H180" s="208"/>
      <c r="I180" s="208"/>
      <c r="J180" s="208"/>
      <c r="K180" s="208"/>
      <c r="L180" s="208"/>
      <c r="M180" s="208"/>
      <c r="N180" s="101"/>
    </row>
    <row r="181" spans="1:27" ht="15" hidden="1" thickBot="1" x14ac:dyDescent="0.4">
      <c r="A181" s="98"/>
      <c r="B181" s="240" t="s">
        <v>39</v>
      </c>
      <c r="C181" s="145">
        <f>C$4</f>
        <v>44927</v>
      </c>
      <c r="D181" s="145">
        <f t="shared" ref="D181:AA181" si="88">D$4</f>
        <v>44958</v>
      </c>
      <c r="E181" s="145">
        <f t="shared" si="88"/>
        <v>44986</v>
      </c>
      <c r="F181" s="145">
        <f t="shared" si="88"/>
        <v>45017</v>
      </c>
      <c r="G181" s="145">
        <f t="shared" si="88"/>
        <v>45047</v>
      </c>
      <c r="H181" s="145">
        <f t="shared" si="88"/>
        <v>45078</v>
      </c>
      <c r="I181" s="145">
        <f t="shared" si="88"/>
        <v>45108</v>
      </c>
      <c r="J181" s="145">
        <f t="shared" si="88"/>
        <v>45139</v>
      </c>
      <c r="K181" s="145">
        <f t="shared" si="88"/>
        <v>45170</v>
      </c>
      <c r="L181" s="145">
        <f t="shared" si="88"/>
        <v>45200</v>
      </c>
      <c r="M181" s="145">
        <f t="shared" si="88"/>
        <v>45231</v>
      </c>
      <c r="N181" s="145">
        <f t="shared" si="88"/>
        <v>45261</v>
      </c>
      <c r="O181" s="145">
        <f t="shared" si="88"/>
        <v>45292</v>
      </c>
      <c r="P181" s="145">
        <f t="shared" si="88"/>
        <v>45323</v>
      </c>
      <c r="Q181" s="145">
        <f t="shared" si="88"/>
        <v>45352</v>
      </c>
      <c r="R181" s="145">
        <f t="shared" si="88"/>
        <v>45383</v>
      </c>
      <c r="S181" s="145">
        <f t="shared" si="88"/>
        <v>45413</v>
      </c>
      <c r="T181" s="145">
        <f t="shared" si="88"/>
        <v>45444</v>
      </c>
      <c r="U181" s="145">
        <f t="shared" si="88"/>
        <v>45474</v>
      </c>
      <c r="V181" s="145">
        <f t="shared" si="88"/>
        <v>45505</v>
      </c>
      <c r="W181" s="145">
        <f t="shared" si="88"/>
        <v>45536</v>
      </c>
      <c r="X181" s="145">
        <f t="shared" si="88"/>
        <v>45566</v>
      </c>
      <c r="Y181" s="145">
        <f t="shared" si="88"/>
        <v>45597</v>
      </c>
      <c r="Z181" s="145">
        <f t="shared" si="88"/>
        <v>45627</v>
      </c>
      <c r="AA181" s="145">
        <f t="shared" si="88"/>
        <v>45658</v>
      </c>
    </row>
    <row r="182" spans="1:27" hidden="1" x14ac:dyDescent="0.35">
      <c r="A182" s="98"/>
      <c r="B182" s="248" t="s">
        <v>129</v>
      </c>
      <c r="C182" s="111">
        <f>C157*'YTD PROGRAM SUMMARY'!C39</f>
        <v>0</v>
      </c>
      <c r="D182" s="111">
        <f>D157*'YTD PROGRAM SUMMARY'!D39</f>
        <v>304.54093327880611</v>
      </c>
      <c r="E182" s="111">
        <f>E157*'YTD PROGRAM SUMMARY'!E39</f>
        <v>4027.575768799552</v>
      </c>
      <c r="F182" s="111">
        <f>F157*'YTD PROGRAM SUMMARY'!F39</f>
        <v>11468.920811292366</v>
      </c>
      <c r="G182" s="111">
        <f>G157*'YTD PROGRAM SUMMARY'!G39</f>
        <v>33825.309399768397</v>
      </c>
      <c r="H182" s="111">
        <f>H157*'YTD PROGRAM SUMMARY'!H39</f>
        <v>79617.251270192064</v>
      </c>
      <c r="I182" s="111">
        <f>I157*'YTD PROGRAM SUMMARY'!I39</f>
        <v>147574.29854761914</v>
      </c>
      <c r="J182" s="111">
        <f>J157*'YTD PROGRAM SUMMARY'!J39</f>
        <v>132586.02603623981</v>
      </c>
      <c r="K182" s="111">
        <f>K157*'YTD PROGRAM SUMMARY'!K39</f>
        <v>127063.9018723593</v>
      </c>
      <c r="L182" s="111">
        <f>L157*'YTD PROGRAM SUMMARY'!L39</f>
        <v>0</v>
      </c>
      <c r="M182" s="111">
        <f>M157*'YTD PROGRAM SUMMARY'!M39</f>
        <v>0</v>
      </c>
      <c r="N182" s="111">
        <f>N157*'YTD PROGRAM SUMMARY'!N39</f>
        <v>0</v>
      </c>
      <c r="O182" s="218">
        <f>O157*'YTD PROGRAM SUMMARY'!O39</f>
        <v>0</v>
      </c>
      <c r="P182" s="218">
        <f>P157*'YTD PROGRAM SUMMARY'!P39</f>
        <v>0</v>
      </c>
      <c r="Q182" s="218">
        <f>Q157*'YTD PROGRAM SUMMARY'!Q39</f>
        <v>0</v>
      </c>
      <c r="R182" s="218">
        <f>R157*'YTD PROGRAM SUMMARY'!R39</f>
        <v>0</v>
      </c>
      <c r="S182" s="218">
        <f>S157*'YTD PROGRAM SUMMARY'!S39</f>
        <v>0</v>
      </c>
      <c r="T182" s="218">
        <f>T157*'YTD PROGRAM SUMMARY'!T39</f>
        <v>0</v>
      </c>
      <c r="U182" s="218">
        <f>U157*'YTD PROGRAM SUMMARY'!U39</f>
        <v>0</v>
      </c>
      <c r="V182" s="218">
        <f>V157*'YTD PROGRAM SUMMARY'!V39</f>
        <v>0</v>
      </c>
      <c r="W182" s="218">
        <f>W157*'YTD PROGRAM SUMMARY'!W39</f>
        <v>0</v>
      </c>
      <c r="X182" s="218">
        <f>X157*'YTD PROGRAM SUMMARY'!X39</f>
        <v>0</v>
      </c>
      <c r="Y182" s="218">
        <f>Y157*'YTD PROGRAM SUMMARY'!Y39</f>
        <v>0</v>
      </c>
      <c r="Z182" s="218">
        <f>Z157*'YTD PROGRAM SUMMARY'!Z39</f>
        <v>0</v>
      </c>
      <c r="AA182" s="218">
        <f>AA157*'YTD PROGRAM SUMMARY'!AA39</f>
        <v>0</v>
      </c>
    </row>
    <row r="183" spans="1:27" ht="15" hidden="1" thickBot="1" x14ac:dyDescent="0.4">
      <c r="A183" s="98"/>
      <c r="B183" s="83" t="s">
        <v>130</v>
      </c>
      <c r="C183" s="104">
        <f>C176*'YTD PROGRAM SUMMARY'!C39</f>
        <v>0</v>
      </c>
      <c r="D183" s="104">
        <f>D176*'YTD PROGRAM SUMMARY'!D39</f>
        <v>21.484783122298001</v>
      </c>
      <c r="E183" s="104">
        <f>E176*'YTD PROGRAM SUMMARY'!E39</f>
        <v>308.3358845309919</v>
      </c>
      <c r="F183" s="104">
        <f>F176*'YTD PROGRAM SUMMARY'!F39</f>
        <v>853.49353407568822</v>
      </c>
      <c r="G183" s="104">
        <f>G176*'YTD PROGRAM SUMMARY'!G39</f>
        <v>2874.2440878597845</v>
      </c>
      <c r="H183" s="104">
        <f>H176*'YTD PROGRAM SUMMARY'!H39</f>
        <v>12590.169584219928</v>
      </c>
      <c r="I183" s="104">
        <f>I176*'YTD PROGRAM SUMMARY'!I39</f>
        <v>21789.289115144853</v>
      </c>
      <c r="J183" s="104">
        <f>J176*'YTD PROGRAM SUMMARY'!J39</f>
        <v>20720.803621635841</v>
      </c>
      <c r="K183" s="104">
        <f>K176*'YTD PROGRAM SUMMARY'!K39</f>
        <v>18068.080653164761</v>
      </c>
      <c r="L183" s="104">
        <f>L176*'YTD PROGRAM SUMMARY'!L39</f>
        <v>0</v>
      </c>
      <c r="M183" s="104">
        <f>M176*'YTD PROGRAM SUMMARY'!M39</f>
        <v>0</v>
      </c>
      <c r="N183" s="104">
        <f>N176*'YTD PROGRAM SUMMARY'!N39</f>
        <v>0</v>
      </c>
      <c r="O183" s="212">
        <f>O176*'YTD PROGRAM SUMMARY'!O39</f>
        <v>0</v>
      </c>
      <c r="P183" s="212">
        <f>P176*'YTD PROGRAM SUMMARY'!P39</f>
        <v>0</v>
      </c>
      <c r="Q183" s="212">
        <f>Q176*'YTD PROGRAM SUMMARY'!Q39</f>
        <v>0</v>
      </c>
      <c r="R183" s="212">
        <f>R176*'YTD PROGRAM SUMMARY'!R39</f>
        <v>0</v>
      </c>
      <c r="S183" s="212">
        <f>S176*'YTD PROGRAM SUMMARY'!S39</f>
        <v>0</v>
      </c>
      <c r="T183" s="212">
        <f>T176*'YTD PROGRAM SUMMARY'!T39</f>
        <v>0</v>
      </c>
      <c r="U183" s="212">
        <f>U176*'YTD PROGRAM SUMMARY'!U39</f>
        <v>0</v>
      </c>
      <c r="V183" s="212">
        <f>V176*'YTD PROGRAM SUMMARY'!V39</f>
        <v>0</v>
      </c>
      <c r="W183" s="212">
        <f>W176*'YTD PROGRAM SUMMARY'!W39</f>
        <v>0</v>
      </c>
      <c r="X183" s="212">
        <f>X176*'YTD PROGRAM SUMMARY'!X39</f>
        <v>0</v>
      </c>
      <c r="Y183" s="212">
        <f>Y176*'YTD PROGRAM SUMMARY'!Y39</f>
        <v>0</v>
      </c>
      <c r="Z183" s="212">
        <f>Z176*'YTD PROGRAM SUMMARY'!Z39</f>
        <v>0</v>
      </c>
      <c r="AA183" s="212">
        <f>AA176*'YTD PROGRAM SUMMARY'!AA39</f>
        <v>0</v>
      </c>
    </row>
    <row r="184" spans="1:27" hidden="1" x14ac:dyDescent="0.35">
      <c r="A184" s="98"/>
      <c r="B184" s="248" t="s">
        <v>131</v>
      </c>
      <c r="C184" s="105">
        <f>IFERROR(C182/C73,0)</f>
        <v>0</v>
      </c>
      <c r="D184" s="105">
        <f t="shared" ref="D184:N184" si="89">IFERROR(D182/D73,0)</f>
        <v>0.91398808145976906</v>
      </c>
      <c r="E184" s="105">
        <f t="shared" si="89"/>
        <v>0.81813723028898988</v>
      </c>
      <c r="F184" s="105">
        <f t="shared" si="89"/>
        <v>0.84842698683022366</v>
      </c>
      <c r="G184" s="105">
        <f t="shared" si="89"/>
        <v>0.85752071542302621</v>
      </c>
      <c r="H184" s="105">
        <f t="shared" si="89"/>
        <v>0.64774448098246662</v>
      </c>
      <c r="I184" s="105">
        <f t="shared" si="89"/>
        <v>0.78607178581863357</v>
      </c>
      <c r="J184" s="105">
        <f t="shared" si="89"/>
        <v>0.68137729863712693</v>
      </c>
      <c r="K184" s="105">
        <f t="shared" si="89"/>
        <v>0.76641773182635187</v>
      </c>
      <c r="L184" s="105">
        <f t="shared" si="89"/>
        <v>0</v>
      </c>
      <c r="M184" s="105">
        <f t="shared" si="89"/>
        <v>0</v>
      </c>
      <c r="N184" s="105">
        <f t="shared" si="89"/>
        <v>0</v>
      </c>
      <c r="O184" s="213">
        <f t="shared" ref="O184:AA184" si="90">IFERROR(O182/O73,0)</f>
        <v>0</v>
      </c>
      <c r="P184" s="213">
        <f t="shared" si="90"/>
        <v>0</v>
      </c>
      <c r="Q184" s="213">
        <f t="shared" si="90"/>
        <v>0</v>
      </c>
      <c r="R184" s="213">
        <f t="shared" si="90"/>
        <v>0</v>
      </c>
      <c r="S184" s="213">
        <f t="shared" si="90"/>
        <v>0</v>
      </c>
      <c r="T184" s="213">
        <f t="shared" si="90"/>
        <v>0</v>
      </c>
      <c r="U184" s="213">
        <f t="shared" si="90"/>
        <v>0</v>
      </c>
      <c r="V184" s="213">
        <f t="shared" si="90"/>
        <v>0</v>
      </c>
      <c r="W184" s="213">
        <f t="shared" si="90"/>
        <v>0</v>
      </c>
      <c r="X184" s="213">
        <f t="shared" si="90"/>
        <v>0</v>
      </c>
      <c r="Y184" s="213">
        <f t="shared" si="90"/>
        <v>0</v>
      </c>
      <c r="Z184" s="213">
        <f t="shared" si="90"/>
        <v>0</v>
      </c>
      <c r="AA184" s="213">
        <f t="shared" si="90"/>
        <v>0</v>
      </c>
    </row>
    <row r="185" spans="1:27" ht="15" hidden="1" thickBot="1" x14ac:dyDescent="0.4">
      <c r="A185" s="98"/>
      <c r="B185" s="83" t="s">
        <v>132</v>
      </c>
      <c r="C185" s="106">
        <f>IFERROR(C183/C73,0)</f>
        <v>0</v>
      </c>
      <c r="D185" s="106">
        <f t="shared" ref="D185:N185" si="91">IFERROR(D183/D73,0)</f>
        <v>6.4480119290075619E-2</v>
      </c>
      <c r="E185" s="106">
        <f t="shared" si="91"/>
        <v>6.2633475085207335E-2</v>
      </c>
      <c r="F185" s="106">
        <f t="shared" si="91"/>
        <v>6.3138194021004609E-2</v>
      </c>
      <c r="G185" s="106">
        <f t="shared" si="91"/>
        <v>7.2866261691572343E-2</v>
      </c>
      <c r="H185" s="106">
        <f t="shared" si="91"/>
        <v>0.10243022376062622</v>
      </c>
      <c r="I185" s="106">
        <f t="shared" si="91"/>
        <v>0.11606320053714231</v>
      </c>
      <c r="J185" s="106">
        <f t="shared" si="91"/>
        <v>0.10648697769583619</v>
      </c>
      <c r="K185" s="106">
        <f t="shared" si="91"/>
        <v>0.10898215141043507</v>
      </c>
      <c r="L185" s="106">
        <f t="shared" si="91"/>
        <v>0</v>
      </c>
      <c r="M185" s="106">
        <f t="shared" si="91"/>
        <v>0</v>
      </c>
      <c r="N185" s="106">
        <f t="shared" si="91"/>
        <v>0</v>
      </c>
      <c r="O185" s="214">
        <f>IFERROR(O183/O73,0)</f>
        <v>0</v>
      </c>
      <c r="P185" s="214">
        <f t="shared" ref="P185:Z185" si="92">IFERROR(P183/P73,0)</f>
        <v>0</v>
      </c>
      <c r="Q185" s="214">
        <f t="shared" si="92"/>
        <v>0</v>
      </c>
      <c r="R185" s="214">
        <f t="shared" si="92"/>
        <v>0</v>
      </c>
      <c r="S185" s="214">
        <f t="shared" si="92"/>
        <v>0</v>
      </c>
      <c r="T185" s="214">
        <f t="shared" si="92"/>
        <v>0</v>
      </c>
      <c r="U185" s="214">
        <f t="shared" si="92"/>
        <v>0</v>
      </c>
      <c r="V185" s="214">
        <f t="shared" si="92"/>
        <v>0</v>
      </c>
      <c r="W185" s="214">
        <f t="shared" si="92"/>
        <v>0</v>
      </c>
      <c r="X185" s="214">
        <f t="shared" si="92"/>
        <v>0</v>
      </c>
      <c r="Y185" s="214">
        <f t="shared" si="92"/>
        <v>0</v>
      </c>
      <c r="Z185" s="214">
        <f t="shared" si="92"/>
        <v>0</v>
      </c>
      <c r="AA185" s="214">
        <f>IFERROR(AA183/AA73,0)</f>
        <v>0</v>
      </c>
    </row>
    <row r="186" spans="1:27" s="1" customFormat="1" ht="15" hidden="1" thickBot="1" x14ac:dyDescent="0.4">
      <c r="A186" s="107"/>
      <c r="B186" s="241" t="s">
        <v>133</v>
      </c>
      <c r="C186" s="242">
        <f>C184+C185</f>
        <v>0</v>
      </c>
      <c r="D186" s="242">
        <f t="shared" ref="D186:N186" si="93">D184+D185</f>
        <v>0.97846820074984464</v>
      </c>
      <c r="E186" s="243">
        <f t="shared" si="93"/>
        <v>0.88077070537419722</v>
      </c>
      <c r="F186" s="243">
        <f t="shared" si="93"/>
        <v>0.91156518085122828</v>
      </c>
      <c r="G186" s="243">
        <f t="shared" si="93"/>
        <v>0.9303869771145985</v>
      </c>
      <c r="H186" s="243">
        <f t="shared" si="93"/>
        <v>0.75017470474309289</v>
      </c>
      <c r="I186" s="243">
        <f t="shared" si="93"/>
        <v>0.90213498635577594</v>
      </c>
      <c r="J186" s="243">
        <f t="shared" si="93"/>
        <v>0.78786427633296308</v>
      </c>
      <c r="K186" s="243">
        <f t="shared" si="93"/>
        <v>0.87539988323678697</v>
      </c>
      <c r="L186" s="243">
        <f t="shared" si="93"/>
        <v>0</v>
      </c>
      <c r="M186" s="244">
        <f t="shared" si="93"/>
        <v>0</v>
      </c>
      <c r="N186" s="244">
        <f t="shared" si="93"/>
        <v>0</v>
      </c>
      <c r="O186" s="245">
        <f>O184+O185</f>
        <v>0</v>
      </c>
      <c r="P186" s="245">
        <f t="shared" ref="P186:Z186" si="94">P184+P185</f>
        <v>0</v>
      </c>
      <c r="Q186" s="246">
        <f t="shared" si="94"/>
        <v>0</v>
      </c>
      <c r="R186" s="246">
        <f t="shared" si="94"/>
        <v>0</v>
      </c>
      <c r="S186" s="246">
        <f t="shared" si="94"/>
        <v>0</v>
      </c>
      <c r="T186" s="246">
        <f t="shared" si="94"/>
        <v>0</v>
      </c>
      <c r="U186" s="246">
        <f t="shared" si="94"/>
        <v>0</v>
      </c>
      <c r="V186" s="246">
        <f t="shared" si="94"/>
        <v>0</v>
      </c>
      <c r="W186" s="246">
        <f t="shared" si="94"/>
        <v>0</v>
      </c>
      <c r="X186" s="246">
        <f t="shared" si="94"/>
        <v>0</v>
      </c>
      <c r="Y186" s="247">
        <f t="shared" si="94"/>
        <v>0</v>
      </c>
      <c r="Z186" s="247">
        <f t="shared" si="94"/>
        <v>0</v>
      </c>
      <c r="AA186" s="245">
        <f>AA184+AA185</f>
        <v>0</v>
      </c>
    </row>
    <row r="187" spans="1:27" ht="15" hidden="1" thickBot="1" x14ac:dyDescent="0.4">
      <c r="A187" s="98"/>
      <c r="B187" s="98"/>
      <c r="C187" s="101"/>
      <c r="D187" s="101"/>
      <c r="E187" s="101"/>
      <c r="F187" s="101"/>
      <c r="G187" s="101"/>
      <c r="H187" s="101"/>
      <c r="I187" s="101"/>
      <c r="J187" s="101"/>
      <c r="K187" s="101"/>
      <c r="L187" s="101"/>
      <c r="M187" s="101"/>
      <c r="N187" s="101"/>
      <c r="O187" s="101"/>
      <c r="P187" s="101"/>
      <c r="Q187" s="101"/>
      <c r="R187" s="101"/>
      <c r="S187" s="101"/>
      <c r="T187" s="101"/>
      <c r="U187" s="101"/>
      <c r="V187" s="101"/>
      <c r="W187" s="101"/>
      <c r="X187" s="101"/>
      <c r="Y187" s="101"/>
      <c r="Z187" s="101"/>
      <c r="AA187" s="101"/>
    </row>
    <row r="188" spans="1:27" ht="15" hidden="1" thickBot="1" x14ac:dyDescent="0.4">
      <c r="A188" s="98"/>
      <c r="B188" s="240" t="s">
        <v>37</v>
      </c>
      <c r="C188" s="145">
        <f>C$4</f>
        <v>44927</v>
      </c>
      <c r="D188" s="145">
        <f t="shared" ref="D188:AA188" si="95">D$4</f>
        <v>44958</v>
      </c>
      <c r="E188" s="145">
        <f t="shared" si="95"/>
        <v>44986</v>
      </c>
      <c r="F188" s="145">
        <f t="shared" si="95"/>
        <v>45017</v>
      </c>
      <c r="G188" s="145">
        <f t="shared" si="95"/>
        <v>45047</v>
      </c>
      <c r="H188" s="145">
        <f t="shared" si="95"/>
        <v>45078</v>
      </c>
      <c r="I188" s="145">
        <f t="shared" si="95"/>
        <v>45108</v>
      </c>
      <c r="J188" s="145">
        <f t="shared" si="95"/>
        <v>45139</v>
      </c>
      <c r="K188" s="145">
        <f t="shared" si="95"/>
        <v>45170</v>
      </c>
      <c r="L188" s="145">
        <f t="shared" si="95"/>
        <v>45200</v>
      </c>
      <c r="M188" s="145">
        <f t="shared" si="95"/>
        <v>45231</v>
      </c>
      <c r="N188" s="145">
        <f t="shared" si="95"/>
        <v>45261</v>
      </c>
      <c r="O188" s="145">
        <f t="shared" si="95"/>
        <v>45292</v>
      </c>
      <c r="P188" s="145">
        <f t="shared" si="95"/>
        <v>45323</v>
      </c>
      <c r="Q188" s="145">
        <f t="shared" si="95"/>
        <v>45352</v>
      </c>
      <c r="R188" s="145">
        <f t="shared" si="95"/>
        <v>45383</v>
      </c>
      <c r="S188" s="145">
        <f t="shared" si="95"/>
        <v>45413</v>
      </c>
      <c r="T188" s="145">
        <f t="shared" si="95"/>
        <v>45444</v>
      </c>
      <c r="U188" s="145">
        <f t="shared" si="95"/>
        <v>45474</v>
      </c>
      <c r="V188" s="145">
        <f t="shared" si="95"/>
        <v>45505</v>
      </c>
      <c r="W188" s="145">
        <f t="shared" si="95"/>
        <v>45536</v>
      </c>
      <c r="X188" s="145">
        <f t="shared" si="95"/>
        <v>45566</v>
      </c>
      <c r="Y188" s="145">
        <f t="shared" si="95"/>
        <v>45597</v>
      </c>
      <c r="Z188" s="145">
        <f t="shared" si="95"/>
        <v>45627</v>
      </c>
      <c r="AA188" s="145">
        <f t="shared" si="95"/>
        <v>45658</v>
      </c>
    </row>
    <row r="189" spans="1:27" hidden="1" x14ac:dyDescent="0.35">
      <c r="A189" s="98"/>
      <c r="B189" s="248" t="s">
        <v>134</v>
      </c>
      <c r="C189" s="111">
        <f>C157*'YTD PROGRAM SUMMARY'!C40</f>
        <v>0</v>
      </c>
      <c r="D189" s="111">
        <f>D157*'YTD PROGRAM SUMMARY'!D40</f>
        <v>6.7007122195059781</v>
      </c>
      <c r="E189" s="111">
        <f>E157*'YTD PROGRAM SUMMARY'!E40</f>
        <v>545.19949062904846</v>
      </c>
      <c r="F189" s="111">
        <f>F157*'YTD PROGRAM SUMMARY'!F40</f>
        <v>1112.7047841534747</v>
      </c>
      <c r="G189" s="111">
        <f>G157*'YTD PROGRAM SUMMARY'!G40</f>
        <v>2530.759512062074</v>
      </c>
      <c r="H189" s="111">
        <f>H157*'YTD PROGRAM SUMMARY'!H40</f>
        <v>26514.112094678028</v>
      </c>
      <c r="I189" s="111">
        <f>I157*'YTD PROGRAM SUMMARY'!I40</f>
        <v>16009.090612082662</v>
      </c>
      <c r="J189" s="111">
        <f>J157*'YTD PROGRAM SUMMARY'!J40</f>
        <v>35699.337343032123</v>
      </c>
      <c r="K189" s="111">
        <f>K157*'YTD PROGRAM SUMMARY'!K40</f>
        <v>18085.651269618636</v>
      </c>
      <c r="L189" s="111">
        <f>L157*'YTD PROGRAM SUMMARY'!L40</f>
        <v>0</v>
      </c>
      <c r="M189" s="111">
        <f>M157*'YTD PROGRAM SUMMARY'!M40</f>
        <v>0</v>
      </c>
      <c r="N189" s="111">
        <f>N157*'YTD PROGRAM SUMMARY'!N40</f>
        <v>0</v>
      </c>
      <c r="O189" s="218">
        <f>O157*'YTD PROGRAM SUMMARY'!O40</f>
        <v>0</v>
      </c>
      <c r="P189" s="218">
        <f>P157*'YTD PROGRAM SUMMARY'!P40</f>
        <v>0</v>
      </c>
      <c r="Q189" s="218">
        <f>Q157*'YTD PROGRAM SUMMARY'!Q40</f>
        <v>0</v>
      </c>
      <c r="R189" s="218">
        <f>R157*'YTD PROGRAM SUMMARY'!R40</f>
        <v>0</v>
      </c>
      <c r="S189" s="218">
        <f>S157*'YTD PROGRAM SUMMARY'!S40</f>
        <v>0</v>
      </c>
      <c r="T189" s="218">
        <f>T157*'YTD PROGRAM SUMMARY'!T40</f>
        <v>0</v>
      </c>
      <c r="U189" s="218">
        <f>U157*'YTD PROGRAM SUMMARY'!U40</f>
        <v>0</v>
      </c>
      <c r="V189" s="218">
        <f>V157*'YTD PROGRAM SUMMARY'!V40</f>
        <v>0</v>
      </c>
      <c r="W189" s="218">
        <f>W157*'YTD PROGRAM SUMMARY'!W40</f>
        <v>0</v>
      </c>
      <c r="X189" s="218">
        <f>X157*'YTD PROGRAM SUMMARY'!X40</f>
        <v>0</v>
      </c>
      <c r="Y189" s="218">
        <f>Y157*'YTD PROGRAM SUMMARY'!Y40</f>
        <v>0</v>
      </c>
      <c r="Z189" s="218">
        <f>Z157*'YTD PROGRAM SUMMARY'!Z40</f>
        <v>0</v>
      </c>
      <c r="AA189" s="218">
        <f>AA157*'YTD PROGRAM SUMMARY'!AA40</f>
        <v>0</v>
      </c>
    </row>
    <row r="190" spans="1:27" ht="15" hidden="1" thickBot="1" x14ac:dyDescent="0.4">
      <c r="A190" s="98"/>
      <c r="B190" s="83" t="s">
        <v>135</v>
      </c>
      <c r="C190" s="104">
        <f>C176*'YTD PROGRAM SUMMARY'!C40</f>
        <v>0</v>
      </c>
      <c r="D190" s="104">
        <f>D176*'YTD PROGRAM SUMMARY'!D40</f>
        <v>0.47272249168954933</v>
      </c>
      <c r="E190" s="104">
        <f>E176*'YTD PROGRAM SUMMARY'!E40</f>
        <v>41.738399682312782</v>
      </c>
      <c r="F190" s="104">
        <f>F176*'YTD PROGRAM SUMMARY'!F40</f>
        <v>82.805204974038048</v>
      </c>
      <c r="G190" s="104">
        <f>G176*'YTD PROGRAM SUMMARY'!G40</f>
        <v>215.04668233394295</v>
      </c>
      <c r="H190" s="104">
        <f>H176*'YTD PROGRAM SUMMARY'!H40</f>
        <v>4192.7743337201964</v>
      </c>
      <c r="I190" s="104">
        <f>I176*'YTD PROGRAM SUMMARY'!I40</f>
        <v>2363.7361468105596</v>
      </c>
      <c r="J190" s="104">
        <f>J176*'YTD PROGRAM SUMMARY'!J40</f>
        <v>5579.1623040674885</v>
      </c>
      <c r="K190" s="104">
        <f>K176*'YTD PROGRAM SUMMARY'!K40</f>
        <v>2571.721795012541</v>
      </c>
      <c r="L190" s="104">
        <f>L176*'YTD PROGRAM SUMMARY'!L40</f>
        <v>0</v>
      </c>
      <c r="M190" s="104">
        <f>M176*'YTD PROGRAM SUMMARY'!M40</f>
        <v>0</v>
      </c>
      <c r="N190" s="104">
        <f>N176*'YTD PROGRAM SUMMARY'!N40</f>
        <v>0</v>
      </c>
      <c r="O190" s="212">
        <f>O176*'YTD PROGRAM SUMMARY'!O40</f>
        <v>0</v>
      </c>
      <c r="P190" s="212">
        <f>P176*'YTD PROGRAM SUMMARY'!P40</f>
        <v>0</v>
      </c>
      <c r="Q190" s="212">
        <f>Q176*'YTD PROGRAM SUMMARY'!Q40</f>
        <v>0</v>
      </c>
      <c r="R190" s="212">
        <f>R176*'YTD PROGRAM SUMMARY'!R40</f>
        <v>0</v>
      </c>
      <c r="S190" s="212">
        <f>S176*'YTD PROGRAM SUMMARY'!S40</f>
        <v>0</v>
      </c>
      <c r="T190" s="212">
        <f>T176*'YTD PROGRAM SUMMARY'!T40</f>
        <v>0</v>
      </c>
      <c r="U190" s="212">
        <f>U176*'YTD PROGRAM SUMMARY'!U40</f>
        <v>0</v>
      </c>
      <c r="V190" s="212">
        <f>V176*'YTD PROGRAM SUMMARY'!V40</f>
        <v>0</v>
      </c>
      <c r="W190" s="212">
        <f>W176*'YTD PROGRAM SUMMARY'!W40</f>
        <v>0</v>
      </c>
      <c r="X190" s="212">
        <f>X176*'YTD PROGRAM SUMMARY'!X40</f>
        <v>0</v>
      </c>
      <c r="Y190" s="212">
        <f>Y176*'YTD PROGRAM SUMMARY'!Y40</f>
        <v>0</v>
      </c>
      <c r="Z190" s="212">
        <f>Z176*'YTD PROGRAM SUMMARY'!Z40</f>
        <v>0</v>
      </c>
      <c r="AA190" s="212">
        <f>AA176*'YTD PROGRAM SUMMARY'!AA40</f>
        <v>0</v>
      </c>
    </row>
    <row r="191" spans="1:27" hidden="1" x14ac:dyDescent="0.35">
      <c r="A191" s="98"/>
      <c r="B191" s="248" t="s">
        <v>136</v>
      </c>
      <c r="C191" s="105">
        <f t="shared" ref="C191" si="96">IFERROR(C189/C73,0)</f>
        <v>0</v>
      </c>
      <c r="D191" s="105">
        <f t="shared" ref="D191:N191" si="97">IFERROR(D189/D73,0)</f>
        <v>2.0110173827810073E-2</v>
      </c>
      <c r="E191" s="105">
        <f t="shared" si="97"/>
        <v>0.11074850650200571</v>
      </c>
      <c r="F191" s="105">
        <f t="shared" si="97"/>
        <v>8.2313652939463244E-2</v>
      </c>
      <c r="G191" s="105">
        <f t="shared" si="97"/>
        <v>6.4158428876395071E-2</v>
      </c>
      <c r="H191" s="105">
        <f t="shared" si="97"/>
        <v>0.2157116642873613</v>
      </c>
      <c r="I191" s="105">
        <f t="shared" si="97"/>
        <v>8.5274296206201861E-2</v>
      </c>
      <c r="J191" s="105">
        <f t="shared" si="97"/>
        <v>0.1834636633221215</v>
      </c>
      <c r="K191" s="105">
        <f t="shared" si="97"/>
        <v>0.10908813298199815</v>
      </c>
      <c r="L191" s="105">
        <f t="shared" si="97"/>
        <v>0</v>
      </c>
      <c r="M191" s="105">
        <f t="shared" si="97"/>
        <v>0</v>
      </c>
      <c r="N191" s="105">
        <f t="shared" si="97"/>
        <v>0</v>
      </c>
      <c r="O191" s="213">
        <f>IFERROR(O189/O73,0)</f>
        <v>0</v>
      </c>
      <c r="P191" s="213">
        <f t="shared" ref="P191:Y191" si="98">IFERROR(P189/P73,0)</f>
        <v>0</v>
      </c>
      <c r="Q191" s="213">
        <f t="shared" si="98"/>
        <v>0</v>
      </c>
      <c r="R191" s="213">
        <f t="shared" si="98"/>
        <v>0</v>
      </c>
      <c r="S191" s="213">
        <f t="shared" si="98"/>
        <v>0</v>
      </c>
      <c r="T191" s="213">
        <f t="shared" si="98"/>
        <v>0</v>
      </c>
      <c r="U191" s="213">
        <f t="shared" si="98"/>
        <v>0</v>
      </c>
      <c r="V191" s="213">
        <f t="shared" si="98"/>
        <v>0</v>
      </c>
      <c r="W191" s="213">
        <f t="shared" si="98"/>
        <v>0</v>
      </c>
      <c r="X191" s="213">
        <f t="shared" si="98"/>
        <v>0</v>
      </c>
      <c r="Y191" s="213">
        <f t="shared" si="98"/>
        <v>0</v>
      </c>
      <c r="Z191" s="213">
        <f>IFERROR(Z189/Z80,0)</f>
        <v>0</v>
      </c>
      <c r="AA191" s="213">
        <f>IFERROR(AA189/AA73,0)</f>
        <v>0</v>
      </c>
    </row>
    <row r="192" spans="1:27" ht="15" hidden="1" thickBot="1" x14ac:dyDescent="0.4">
      <c r="A192" s="98"/>
      <c r="B192" s="83" t="s">
        <v>137</v>
      </c>
      <c r="C192" s="106">
        <f t="shared" ref="C192" si="99">IFERROR(C190/C73,0)</f>
        <v>0</v>
      </c>
      <c r="D192" s="106">
        <f t="shared" ref="D192:N192" si="100">IFERROR(D190/D73,0)</f>
        <v>1.4187344820627478E-3</v>
      </c>
      <c r="E192" s="106">
        <f t="shared" si="100"/>
        <v>8.4784844961365464E-3</v>
      </c>
      <c r="F192" s="106">
        <f t="shared" si="100"/>
        <v>6.1256130115406749E-3</v>
      </c>
      <c r="G192" s="106">
        <f t="shared" si="100"/>
        <v>5.4517456944714196E-3</v>
      </c>
      <c r="H192" s="106">
        <f t="shared" si="100"/>
        <v>3.411128105208755E-2</v>
      </c>
      <c r="I192" s="106">
        <f t="shared" si="100"/>
        <v>1.2590717438022403E-2</v>
      </c>
      <c r="J192" s="106">
        <f t="shared" si="100"/>
        <v>2.8672060344915415E-2</v>
      </c>
      <c r="K192" s="106">
        <f t="shared" si="100"/>
        <v>1.5511983781214796E-2</v>
      </c>
      <c r="L192" s="106">
        <f t="shared" si="100"/>
        <v>0</v>
      </c>
      <c r="M192" s="106">
        <f t="shared" si="100"/>
        <v>0</v>
      </c>
      <c r="N192" s="106">
        <f t="shared" si="100"/>
        <v>0</v>
      </c>
      <c r="O192" s="214">
        <f>IFERROR(O190/O73,0)</f>
        <v>0</v>
      </c>
      <c r="P192" s="214">
        <f t="shared" ref="P192:Y192" si="101">IFERROR(P190/P73,0)</f>
        <v>0</v>
      </c>
      <c r="Q192" s="214">
        <f t="shared" si="101"/>
        <v>0</v>
      </c>
      <c r="R192" s="214">
        <f t="shared" si="101"/>
        <v>0</v>
      </c>
      <c r="S192" s="214">
        <f t="shared" si="101"/>
        <v>0</v>
      </c>
      <c r="T192" s="214">
        <f t="shared" si="101"/>
        <v>0</v>
      </c>
      <c r="U192" s="214">
        <f t="shared" si="101"/>
        <v>0</v>
      </c>
      <c r="V192" s="214">
        <f t="shared" si="101"/>
        <v>0</v>
      </c>
      <c r="W192" s="214">
        <f t="shared" si="101"/>
        <v>0</v>
      </c>
      <c r="X192" s="214">
        <f t="shared" si="101"/>
        <v>0</v>
      </c>
      <c r="Y192" s="214">
        <f t="shared" si="101"/>
        <v>0</v>
      </c>
      <c r="Z192" s="214">
        <f>IFERROR(Z190/Z81,0)</f>
        <v>0</v>
      </c>
      <c r="AA192" s="214">
        <f>IFERROR(AA190/AA73,0)</f>
        <v>0</v>
      </c>
    </row>
    <row r="193" spans="1:27" s="1" customFormat="1" ht="15" hidden="1" thickBot="1" x14ac:dyDescent="0.4">
      <c r="A193" s="107"/>
      <c r="B193" s="241" t="s">
        <v>138</v>
      </c>
      <c r="C193" s="242">
        <f>C191+C192</f>
        <v>0</v>
      </c>
      <c r="D193" s="242">
        <f t="shared" ref="D193:N193" si="102">D191+D192</f>
        <v>2.1528908309872821E-2</v>
      </c>
      <c r="E193" s="243">
        <f t="shared" si="102"/>
        <v>0.11922699099814225</v>
      </c>
      <c r="F193" s="243">
        <f t="shared" si="102"/>
        <v>8.8439265951003918E-2</v>
      </c>
      <c r="G193" s="243">
        <f t="shared" si="102"/>
        <v>6.961017457086649E-2</v>
      </c>
      <c r="H193" s="243">
        <f t="shared" si="102"/>
        <v>0.24982294533944885</v>
      </c>
      <c r="I193" s="243">
        <f t="shared" si="102"/>
        <v>9.7865013644224258E-2</v>
      </c>
      <c r="J193" s="243">
        <f t="shared" si="102"/>
        <v>0.21213572366703692</v>
      </c>
      <c r="K193" s="243">
        <f t="shared" si="102"/>
        <v>0.12460011676321295</v>
      </c>
      <c r="L193" s="243">
        <f t="shared" si="102"/>
        <v>0</v>
      </c>
      <c r="M193" s="244">
        <f t="shared" si="102"/>
        <v>0</v>
      </c>
      <c r="N193" s="244">
        <f t="shared" si="102"/>
        <v>0</v>
      </c>
      <c r="O193" s="245">
        <f>O191+O192</f>
        <v>0</v>
      </c>
      <c r="P193" s="245">
        <f t="shared" ref="P193:X193" si="103">P191+P192</f>
        <v>0</v>
      </c>
      <c r="Q193" s="246">
        <f t="shared" si="103"/>
        <v>0</v>
      </c>
      <c r="R193" s="246">
        <f t="shared" si="103"/>
        <v>0</v>
      </c>
      <c r="S193" s="246">
        <f t="shared" si="103"/>
        <v>0</v>
      </c>
      <c r="T193" s="246">
        <f t="shared" si="103"/>
        <v>0</v>
      </c>
      <c r="U193" s="246">
        <f t="shared" si="103"/>
        <v>0</v>
      </c>
      <c r="V193" s="246">
        <f t="shared" si="103"/>
        <v>0</v>
      </c>
      <c r="W193" s="246">
        <f t="shared" si="103"/>
        <v>0</v>
      </c>
      <c r="X193" s="246">
        <f t="shared" si="103"/>
        <v>0</v>
      </c>
      <c r="Y193" s="247">
        <f>Y191+Y192</f>
        <v>0</v>
      </c>
      <c r="Z193" s="247">
        <f>Z191+Z192</f>
        <v>0</v>
      </c>
      <c r="AA193" s="245">
        <f>AA191+AA192</f>
        <v>0</v>
      </c>
    </row>
    <row r="194" spans="1:27" hidden="1" x14ac:dyDescent="0.35">
      <c r="A194" s="98"/>
      <c r="B194" s="98" t="s">
        <v>139</v>
      </c>
      <c r="C194" s="112">
        <f>C186+C193</f>
        <v>0</v>
      </c>
      <c r="D194" s="112">
        <f t="shared" ref="D194:N194" si="104">D186+D193</f>
        <v>0.9999971090597175</v>
      </c>
      <c r="E194" s="112">
        <f t="shared" si="104"/>
        <v>0.99999769637233948</v>
      </c>
      <c r="F194" s="112">
        <f t="shared" si="104"/>
        <v>1.0000044468022322</v>
      </c>
      <c r="G194" s="112">
        <f t="shared" si="104"/>
        <v>0.99999715168546499</v>
      </c>
      <c r="H194" s="112">
        <f t="shared" si="104"/>
        <v>0.99999765008254171</v>
      </c>
      <c r="I194" s="112">
        <f t="shared" si="104"/>
        <v>1.0000000000000002</v>
      </c>
      <c r="J194" s="112">
        <f t="shared" si="104"/>
        <v>1</v>
      </c>
      <c r="K194" s="112">
        <f t="shared" si="104"/>
        <v>0.99999999999999989</v>
      </c>
      <c r="L194" s="112">
        <f t="shared" si="104"/>
        <v>0</v>
      </c>
      <c r="M194" s="112">
        <f t="shared" si="104"/>
        <v>0</v>
      </c>
      <c r="N194" s="112">
        <f t="shared" si="104"/>
        <v>0</v>
      </c>
      <c r="O194" s="219">
        <f>O186+O193</f>
        <v>0</v>
      </c>
      <c r="P194" s="219">
        <f t="shared" ref="P194:Z194" si="105">P186+P193</f>
        <v>0</v>
      </c>
      <c r="Q194" s="219">
        <f t="shared" si="105"/>
        <v>0</v>
      </c>
      <c r="R194" s="219">
        <f t="shared" si="105"/>
        <v>0</v>
      </c>
      <c r="S194" s="219">
        <f t="shared" si="105"/>
        <v>0</v>
      </c>
      <c r="T194" s="219">
        <f t="shared" si="105"/>
        <v>0</v>
      </c>
      <c r="U194" s="219">
        <f t="shared" si="105"/>
        <v>0</v>
      </c>
      <c r="V194" s="219">
        <f t="shared" si="105"/>
        <v>0</v>
      </c>
      <c r="W194" s="219">
        <f t="shared" si="105"/>
        <v>0</v>
      </c>
      <c r="X194" s="219">
        <f t="shared" si="105"/>
        <v>0</v>
      </c>
      <c r="Y194" s="219">
        <f t="shared" si="105"/>
        <v>0</v>
      </c>
      <c r="Z194" s="219">
        <f t="shared" si="105"/>
        <v>0</v>
      </c>
      <c r="AA194" s="219">
        <f>AA186+AA193</f>
        <v>0</v>
      </c>
    </row>
    <row r="195" spans="1:27" hidden="1" x14ac:dyDescent="0.35">
      <c r="A195" s="98"/>
      <c r="B195" s="98"/>
      <c r="C195" s="101"/>
      <c r="D195" s="101"/>
      <c r="E195" s="101"/>
      <c r="F195" s="101"/>
      <c r="G195" s="101"/>
      <c r="H195" s="101"/>
      <c r="I195" s="101"/>
      <c r="J195" s="101"/>
      <c r="K195" s="101"/>
      <c r="L195" s="101"/>
      <c r="M195" s="101"/>
      <c r="N195" s="101"/>
      <c r="O195" s="101"/>
      <c r="P195" s="101"/>
      <c r="Q195" s="101"/>
      <c r="R195" s="101"/>
      <c r="S195" s="101"/>
      <c r="T195" s="101"/>
      <c r="U195" s="101"/>
      <c r="V195" s="101"/>
      <c r="W195" s="101"/>
      <c r="X195" s="101"/>
      <c r="Y195" s="101"/>
      <c r="Z195" s="101"/>
      <c r="AA195" s="101"/>
    </row>
    <row r="196" spans="1:27" hidden="1" x14ac:dyDescent="0.35">
      <c r="A196" s="98"/>
      <c r="B196" s="98" t="s">
        <v>140</v>
      </c>
      <c r="C196" s="113">
        <f t="shared" ref="C196" si="106">SUM(C182:C183)</f>
        <v>0</v>
      </c>
      <c r="D196" s="113">
        <f t="shared" ref="D196:AA196" si="107">SUM(D182:D183)</f>
        <v>326.02571640110409</v>
      </c>
      <c r="E196" s="114">
        <f t="shared" si="107"/>
        <v>4335.9116533305441</v>
      </c>
      <c r="F196" s="114">
        <f t="shared" si="107"/>
        <v>12322.414345368054</v>
      </c>
      <c r="G196" s="114">
        <f t="shared" si="107"/>
        <v>36699.553487628182</v>
      </c>
      <c r="H196" s="114">
        <f t="shared" si="107"/>
        <v>92207.42085441199</v>
      </c>
      <c r="I196" s="114">
        <f t="shared" si="107"/>
        <v>169363.58766276398</v>
      </c>
      <c r="J196" s="114">
        <f t="shared" si="107"/>
        <v>153306.82965787564</v>
      </c>
      <c r="K196" s="114">
        <f t="shared" si="107"/>
        <v>145131.98252552407</v>
      </c>
      <c r="L196" s="114">
        <f t="shared" si="107"/>
        <v>0</v>
      </c>
      <c r="M196" s="115">
        <f t="shared" si="107"/>
        <v>0</v>
      </c>
      <c r="N196" s="115">
        <f t="shared" si="107"/>
        <v>0</v>
      </c>
      <c r="O196" s="220">
        <f t="shared" si="107"/>
        <v>0</v>
      </c>
      <c r="P196" s="220">
        <f t="shared" si="107"/>
        <v>0</v>
      </c>
      <c r="Q196" s="221">
        <f t="shared" si="107"/>
        <v>0</v>
      </c>
      <c r="R196" s="221">
        <f t="shared" si="107"/>
        <v>0</v>
      </c>
      <c r="S196" s="221">
        <f t="shared" si="107"/>
        <v>0</v>
      </c>
      <c r="T196" s="221">
        <f t="shared" si="107"/>
        <v>0</v>
      </c>
      <c r="U196" s="221">
        <f t="shared" si="107"/>
        <v>0</v>
      </c>
      <c r="V196" s="221">
        <f t="shared" si="107"/>
        <v>0</v>
      </c>
      <c r="W196" s="221">
        <f t="shared" si="107"/>
        <v>0</v>
      </c>
      <c r="X196" s="221">
        <f t="shared" si="107"/>
        <v>0</v>
      </c>
      <c r="Y196" s="222">
        <f t="shared" si="107"/>
        <v>0</v>
      </c>
      <c r="Z196" s="222">
        <f t="shared" si="107"/>
        <v>0</v>
      </c>
      <c r="AA196" s="220">
        <f t="shared" si="107"/>
        <v>0</v>
      </c>
    </row>
    <row r="197" spans="1:27" hidden="1" x14ac:dyDescent="0.35">
      <c r="A197" s="98"/>
      <c r="B197" s="98" t="s">
        <v>141</v>
      </c>
      <c r="C197" s="113">
        <f t="shared" ref="C197" si="108">SUM(C189:C190)</f>
        <v>0</v>
      </c>
      <c r="D197" s="113">
        <f t="shared" ref="D197:AA197" si="109">SUM(D189:D190)</f>
        <v>7.1734347111955277</v>
      </c>
      <c r="E197" s="114">
        <f t="shared" si="109"/>
        <v>586.93789031136123</v>
      </c>
      <c r="F197" s="114">
        <f t="shared" si="109"/>
        <v>1195.5099891275129</v>
      </c>
      <c r="G197" s="114">
        <f t="shared" si="109"/>
        <v>2745.806194396017</v>
      </c>
      <c r="H197" s="114">
        <f t="shared" si="109"/>
        <v>30706.886428398226</v>
      </c>
      <c r="I197" s="114">
        <f t="shared" si="109"/>
        <v>18372.826758893221</v>
      </c>
      <c r="J197" s="114">
        <f t="shared" si="109"/>
        <v>41278.499647099612</v>
      </c>
      <c r="K197" s="114">
        <f t="shared" si="109"/>
        <v>20657.373064631178</v>
      </c>
      <c r="L197" s="114">
        <f t="shared" si="109"/>
        <v>0</v>
      </c>
      <c r="M197" s="115">
        <f t="shared" si="109"/>
        <v>0</v>
      </c>
      <c r="N197" s="115">
        <f t="shared" si="109"/>
        <v>0</v>
      </c>
      <c r="O197" s="220">
        <f t="shared" si="109"/>
        <v>0</v>
      </c>
      <c r="P197" s="220">
        <f t="shared" si="109"/>
        <v>0</v>
      </c>
      <c r="Q197" s="221">
        <f t="shared" si="109"/>
        <v>0</v>
      </c>
      <c r="R197" s="221">
        <f t="shared" si="109"/>
        <v>0</v>
      </c>
      <c r="S197" s="221">
        <f t="shared" si="109"/>
        <v>0</v>
      </c>
      <c r="T197" s="221">
        <f t="shared" si="109"/>
        <v>0</v>
      </c>
      <c r="U197" s="221">
        <f t="shared" si="109"/>
        <v>0</v>
      </c>
      <c r="V197" s="221">
        <f t="shared" si="109"/>
        <v>0</v>
      </c>
      <c r="W197" s="221">
        <f t="shared" si="109"/>
        <v>0</v>
      </c>
      <c r="X197" s="221">
        <f t="shared" si="109"/>
        <v>0</v>
      </c>
      <c r="Y197" s="222">
        <f t="shared" si="109"/>
        <v>0</v>
      </c>
      <c r="Z197" s="222">
        <f t="shared" si="109"/>
        <v>0</v>
      </c>
      <c r="AA197" s="220">
        <f t="shared" si="109"/>
        <v>0</v>
      </c>
    </row>
    <row r="198" spans="1:27" hidden="1" x14ac:dyDescent="0.35">
      <c r="A198" s="98"/>
      <c r="B198" s="98" t="s">
        <v>128</v>
      </c>
      <c r="C198" s="116">
        <f t="shared" ref="C198" si="110">SUM(C196:C197)</f>
        <v>0</v>
      </c>
      <c r="D198" s="116">
        <f t="shared" ref="D198:AA198" si="111">SUM(D196:D197)</f>
        <v>333.1991511122996</v>
      </c>
      <c r="E198" s="116">
        <f t="shared" si="111"/>
        <v>4922.8495436419053</v>
      </c>
      <c r="F198" s="116">
        <f t="shared" si="111"/>
        <v>13517.924334495567</v>
      </c>
      <c r="G198" s="116">
        <f t="shared" si="111"/>
        <v>39445.359682024202</v>
      </c>
      <c r="H198" s="116">
        <f t="shared" si="111"/>
        <v>122914.30728281022</v>
      </c>
      <c r="I198" s="116">
        <f t="shared" si="111"/>
        <v>187736.41442165722</v>
      </c>
      <c r="J198" s="116">
        <f t="shared" si="111"/>
        <v>194585.32930497525</v>
      </c>
      <c r="K198" s="116">
        <f t="shared" si="111"/>
        <v>165789.35559015526</v>
      </c>
      <c r="L198" s="116">
        <f t="shared" si="111"/>
        <v>0</v>
      </c>
      <c r="M198" s="117">
        <f t="shared" si="111"/>
        <v>0</v>
      </c>
      <c r="N198" s="117">
        <f t="shared" si="111"/>
        <v>0</v>
      </c>
      <c r="O198" s="223">
        <f t="shared" si="111"/>
        <v>0</v>
      </c>
      <c r="P198" s="223">
        <f t="shared" si="111"/>
        <v>0</v>
      </c>
      <c r="Q198" s="223">
        <f t="shared" si="111"/>
        <v>0</v>
      </c>
      <c r="R198" s="223">
        <f t="shared" si="111"/>
        <v>0</v>
      </c>
      <c r="S198" s="223">
        <f t="shared" si="111"/>
        <v>0</v>
      </c>
      <c r="T198" s="223">
        <f t="shared" si="111"/>
        <v>0</v>
      </c>
      <c r="U198" s="223">
        <f t="shared" si="111"/>
        <v>0</v>
      </c>
      <c r="V198" s="223">
        <f t="shared" si="111"/>
        <v>0</v>
      </c>
      <c r="W198" s="223">
        <f t="shared" si="111"/>
        <v>0</v>
      </c>
      <c r="X198" s="223">
        <f t="shared" si="111"/>
        <v>0</v>
      </c>
      <c r="Y198" s="224">
        <f t="shared" si="111"/>
        <v>0</v>
      </c>
      <c r="Z198" s="224">
        <f t="shared" si="111"/>
        <v>0</v>
      </c>
      <c r="AA198" s="223">
        <f t="shared" si="111"/>
        <v>0</v>
      </c>
    </row>
    <row r="199" spans="1:27" hidden="1" x14ac:dyDescent="0.35"/>
    <row r="200" spans="1:27" hidden="1" x14ac:dyDescent="0.35">
      <c r="B200" s="169" t="s">
        <v>240</v>
      </c>
      <c r="C200" s="373">
        <f>IF('YTD PROGRAM SUMMARY'!C4=0,0,C198-C73)</f>
        <v>0</v>
      </c>
      <c r="D200" s="373">
        <f>IF('YTD PROGRAM SUMMARY'!D4=0,0,D198-D73)</f>
        <v>-9.6326163281901245E-4</v>
      </c>
      <c r="E200" s="373">
        <f>IF('YTD PROGRAM SUMMARY'!E4=0,0,E198-E73)</f>
        <v>-1.1340438501065364E-2</v>
      </c>
      <c r="F200" s="373">
        <f>IF('YTD PROGRAM SUMMARY'!F4=0,0,F198-F73)</f>
        <v>6.0111268801847473E-2</v>
      </c>
      <c r="G200" s="373">
        <f>IF('YTD PROGRAM SUMMARY'!G4=0,0,G198-G73)</f>
        <v>-0.11235311133350478</v>
      </c>
      <c r="H200" s="373">
        <f>IF('YTD PROGRAM SUMMARY'!H4=0,0,H198-H73)</f>
        <v>-0.28883915531332605</v>
      </c>
      <c r="I200" s="373">
        <f>IF('YTD PROGRAM SUMMARY'!I4=0,0,I198-I73)</f>
        <v>2.9103830456733704E-11</v>
      </c>
      <c r="J200" s="373">
        <f>IF('YTD PROGRAM SUMMARY'!J4=0,0,J198-J73)</f>
        <v>0</v>
      </c>
      <c r="K200" s="373">
        <f>IF('YTD PROGRAM SUMMARY'!K4=0,0,K198-K73)</f>
        <v>0</v>
      </c>
      <c r="L200" s="373">
        <f>IF('YTD PROGRAM SUMMARY'!L4=0,0,L198-L73)</f>
        <v>-98558.549727555597</v>
      </c>
      <c r="M200" s="373">
        <f>IF('YTD PROGRAM SUMMARY'!M4=0,0,M198-M73)</f>
        <v>-107851.43783527786</v>
      </c>
      <c r="N200" s="373">
        <f>IF('YTD PROGRAM SUMMARY'!N4=0,0,N198-N73)</f>
        <v>-168376.53668819054</v>
      </c>
    </row>
    <row r="201" spans="1:27" hidden="1" x14ac:dyDescent="0.35">
      <c r="B201" s="169" t="s">
        <v>241</v>
      </c>
      <c r="C201" s="169"/>
      <c r="D201" s="169"/>
      <c r="E201" s="169"/>
      <c r="F201" s="169"/>
      <c r="G201" s="169"/>
      <c r="H201" s="169"/>
      <c r="I201" s="169"/>
      <c r="J201" s="169"/>
      <c r="K201" s="169"/>
      <c r="L201" s="169"/>
      <c r="M201" s="169"/>
      <c r="N201" s="169"/>
    </row>
    <row r="202" spans="1:27" hidden="1" x14ac:dyDescent="0.35"/>
  </sheetData>
  <mergeCells count="16">
    <mergeCell ref="A126:A139"/>
    <mergeCell ref="A142:A158"/>
    <mergeCell ref="A161:A177"/>
    <mergeCell ref="C125:N125"/>
    <mergeCell ref="O125:Z125"/>
    <mergeCell ref="A107:A122"/>
    <mergeCell ref="B107:N107"/>
    <mergeCell ref="B108:N108"/>
    <mergeCell ref="O108:Z108"/>
    <mergeCell ref="O107:Z107"/>
    <mergeCell ref="A92:A105"/>
    <mergeCell ref="A77:A90"/>
    <mergeCell ref="A4:A19"/>
    <mergeCell ref="A22:A37"/>
    <mergeCell ref="A40:A55"/>
    <mergeCell ref="A58:A74"/>
  </mergeCells>
  <conditionalFormatting sqref="C179:AA179">
    <cfRule type="cellIs" dxfId="1" priority="1" operator="equal">
      <formula>"TD ERROR"</formula>
    </cfRule>
  </conditionalFormatting>
  <pageMargins left="0.7" right="0.7" top="0.75" bottom="0.75" header="0.3" footer="0.3"/>
  <pageSetup orientation="portrait" r:id="rId1"/>
  <headerFooter>
    <oddFooter>&amp;RSchedule JNG-D7.G</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0" tint="-0.34998626667073579"/>
  </sheetPr>
  <dimension ref="A1:AA201"/>
  <sheetViews>
    <sheetView zoomScale="80" zoomScaleNormal="80" workbookViewId="0">
      <pane xSplit="2" topLeftCell="C1" activePane="topRight" state="frozen"/>
      <selection activeCell="BW24" sqref="BW24"/>
      <selection pane="topRight" activeCell="B107" sqref="A107:XFD201"/>
    </sheetView>
  </sheetViews>
  <sheetFormatPr defaultRowHeight="14.5" x14ac:dyDescent="0.35"/>
  <cols>
    <col min="1" max="1" width="11.54296875" customWidth="1"/>
    <col min="2" max="2" width="24.6328125" customWidth="1"/>
    <col min="3" max="3" width="15.6328125" bestFit="1" customWidth="1"/>
    <col min="4" max="10" width="13.6328125" customWidth="1"/>
    <col min="11" max="11" width="15.36328125" customWidth="1"/>
    <col min="12" max="18" width="13.6328125" customWidth="1"/>
    <col min="19" max="19" width="14" customWidth="1"/>
    <col min="20" max="24" width="13.6328125" customWidth="1"/>
    <col min="25" max="27" width="14.36328125" customWidth="1"/>
  </cols>
  <sheetData>
    <row r="1" spans="1:27" s="2" customFormat="1" ht="15" thickBot="1" x14ac:dyDescent="0.4">
      <c r="A1" s="18"/>
      <c r="B1" s="18"/>
      <c r="C1" s="18"/>
      <c r="D1" s="18"/>
      <c r="E1" s="18"/>
      <c r="F1" s="18"/>
      <c r="G1" s="18"/>
      <c r="H1" s="18"/>
      <c r="I1" s="18"/>
      <c r="J1" s="18"/>
      <c r="K1" s="18"/>
      <c r="L1" s="18"/>
      <c r="M1" s="18"/>
      <c r="N1" s="18"/>
      <c r="O1" s="18"/>
      <c r="P1" s="18"/>
      <c r="Q1" s="18"/>
      <c r="R1" s="18"/>
      <c r="S1" s="18"/>
      <c r="T1" s="18"/>
      <c r="U1" s="18"/>
      <c r="V1" s="18"/>
      <c r="W1" s="18"/>
      <c r="X1" s="18"/>
      <c r="Y1" s="18"/>
      <c r="Z1" s="18"/>
      <c r="AA1" s="18"/>
    </row>
    <row r="2" spans="1:27" ht="15" thickBot="1" x14ac:dyDescent="0.4">
      <c r="A2" s="18"/>
      <c r="B2" s="28" t="s">
        <v>13</v>
      </c>
      <c r="C2" s="349">
        <f>' 1M - RES'!C2</f>
        <v>0.82499999999999996</v>
      </c>
      <c r="D2" s="349">
        <f>C2</f>
        <v>0.82499999999999996</v>
      </c>
      <c r="E2" s="343">
        <f t="shared" ref="E2:AA2" si="0">D2</f>
        <v>0.82499999999999996</v>
      </c>
      <c r="F2" s="351">
        <f t="shared" si="0"/>
        <v>0.82499999999999996</v>
      </c>
      <c r="G2" s="351">
        <f t="shared" si="0"/>
        <v>0.82499999999999996</v>
      </c>
      <c r="H2" s="351">
        <f t="shared" si="0"/>
        <v>0.82499999999999996</v>
      </c>
      <c r="I2" s="351">
        <f t="shared" si="0"/>
        <v>0.82499999999999996</v>
      </c>
      <c r="J2" s="351">
        <f t="shared" si="0"/>
        <v>0.82499999999999996</v>
      </c>
      <c r="K2" s="351">
        <f t="shared" si="0"/>
        <v>0.82499999999999996</v>
      </c>
      <c r="L2" s="351">
        <f t="shared" si="0"/>
        <v>0.82499999999999996</v>
      </c>
      <c r="M2" s="351">
        <f t="shared" si="0"/>
        <v>0.82499999999999996</v>
      </c>
      <c r="N2" s="351">
        <f t="shared" si="0"/>
        <v>0.82499999999999996</v>
      </c>
      <c r="O2" s="351">
        <f t="shared" si="0"/>
        <v>0.82499999999999996</v>
      </c>
      <c r="P2" s="351">
        <f t="shared" si="0"/>
        <v>0.82499999999999996</v>
      </c>
      <c r="Q2" s="351">
        <f t="shared" si="0"/>
        <v>0.82499999999999996</v>
      </c>
      <c r="R2" s="351">
        <f t="shared" si="0"/>
        <v>0.82499999999999996</v>
      </c>
      <c r="S2" s="351">
        <f t="shared" si="0"/>
        <v>0.82499999999999996</v>
      </c>
      <c r="T2" s="351">
        <f t="shared" si="0"/>
        <v>0.82499999999999996</v>
      </c>
      <c r="U2" s="351">
        <f t="shared" si="0"/>
        <v>0.82499999999999996</v>
      </c>
      <c r="V2" s="351">
        <f t="shared" si="0"/>
        <v>0.82499999999999996</v>
      </c>
      <c r="W2" s="351">
        <f t="shared" si="0"/>
        <v>0.82499999999999996</v>
      </c>
      <c r="X2" s="351">
        <f t="shared" si="0"/>
        <v>0.82499999999999996</v>
      </c>
      <c r="Y2" s="351">
        <f t="shared" si="0"/>
        <v>0.82499999999999996</v>
      </c>
      <c r="Z2" s="351">
        <f t="shared" si="0"/>
        <v>0.82499999999999996</v>
      </c>
      <c r="AA2" s="351">
        <f t="shared" si="0"/>
        <v>0.82499999999999996</v>
      </c>
    </row>
    <row r="3" spans="1:27" s="7" customFormat="1" ht="15" thickBot="1" x14ac:dyDescent="0.4">
      <c r="B3" s="18"/>
      <c r="C3" s="18"/>
      <c r="D3" s="18"/>
      <c r="E3" s="18"/>
      <c r="F3" s="18"/>
      <c r="G3" s="18"/>
      <c r="H3" s="18"/>
      <c r="I3" s="18"/>
      <c r="J3" s="18"/>
      <c r="K3" s="18"/>
      <c r="L3" s="18"/>
      <c r="M3" s="18"/>
      <c r="N3" s="18"/>
      <c r="O3" s="18"/>
      <c r="P3" s="18"/>
      <c r="Q3" s="18"/>
      <c r="R3" s="18"/>
      <c r="S3" s="18"/>
      <c r="T3" s="18"/>
      <c r="U3" s="18"/>
      <c r="V3" s="18"/>
      <c r="W3" s="18"/>
      <c r="X3" s="18"/>
      <c r="Y3" s="18"/>
      <c r="Z3" s="18"/>
      <c r="AA3" s="18"/>
    </row>
    <row r="4" spans="1:27" ht="15.75" customHeight="1" thickBot="1" x14ac:dyDescent="0.4">
      <c r="A4" s="677" t="s">
        <v>14</v>
      </c>
      <c r="B4" s="17" t="s">
        <v>10</v>
      </c>
      <c r="C4" s="145">
        <f>' 1M - RES'!C4</f>
        <v>44927</v>
      </c>
      <c r="D4" s="145">
        <f>' 1M - RES'!D4</f>
        <v>44958</v>
      </c>
      <c r="E4" s="145">
        <f>' 1M - RES'!E4</f>
        <v>44986</v>
      </c>
      <c r="F4" s="145">
        <f>' 1M - RES'!F4</f>
        <v>45017</v>
      </c>
      <c r="G4" s="145">
        <f>' 1M - RES'!G4</f>
        <v>45047</v>
      </c>
      <c r="H4" s="145">
        <f>' 1M - RES'!H4</f>
        <v>45078</v>
      </c>
      <c r="I4" s="145">
        <f>' 1M - RES'!I4</f>
        <v>45108</v>
      </c>
      <c r="J4" s="145">
        <f>' 1M - RES'!J4</f>
        <v>45139</v>
      </c>
      <c r="K4" s="145">
        <f>' 1M - RES'!K4</f>
        <v>45170</v>
      </c>
      <c r="L4" s="145">
        <f>' 1M - RES'!L4</f>
        <v>45200</v>
      </c>
      <c r="M4" s="145">
        <f>' 1M - RES'!M4</f>
        <v>45231</v>
      </c>
      <c r="N4" s="145">
        <f>' 1M - RES'!N4</f>
        <v>45261</v>
      </c>
      <c r="O4" s="145">
        <f>' 1M - RES'!O4</f>
        <v>45292</v>
      </c>
      <c r="P4" s="145">
        <f>' 1M - RES'!P4</f>
        <v>45323</v>
      </c>
      <c r="Q4" s="145">
        <f>' 1M - RES'!Q4</f>
        <v>45352</v>
      </c>
      <c r="R4" s="145">
        <f>' 1M - RES'!R4</f>
        <v>45383</v>
      </c>
      <c r="S4" s="145">
        <f>' 1M - RES'!S4</f>
        <v>45413</v>
      </c>
      <c r="T4" s="145">
        <f>' 1M - RES'!T4</f>
        <v>45444</v>
      </c>
      <c r="U4" s="145">
        <f>' 1M - RES'!U4</f>
        <v>45474</v>
      </c>
      <c r="V4" s="145">
        <f>' 1M - RES'!V4</f>
        <v>45505</v>
      </c>
      <c r="W4" s="145">
        <f>' 1M - RES'!W4</f>
        <v>45536</v>
      </c>
      <c r="X4" s="145">
        <f>' 1M - RES'!X4</f>
        <v>45566</v>
      </c>
      <c r="Y4" s="145">
        <f>' 1M - RES'!Y4</f>
        <v>45597</v>
      </c>
      <c r="Z4" s="145">
        <f>' 1M - RES'!Z4</f>
        <v>45627</v>
      </c>
      <c r="AA4" s="145">
        <f>' 1M - RES'!AA4</f>
        <v>45658</v>
      </c>
    </row>
    <row r="5" spans="1:27" ht="15" customHeight="1" x14ac:dyDescent="0.35">
      <c r="A5" s="678"/>
      <c r="B5" s="11" t="s">
        <v>20</v>
      </c>
      <c r="C5" s="3">
        <f>'BIZ kWh ENTRY'!AI164</f>
        <v>0</v>
      </c>
      <c r="D5" s="3">
        <f>'BIZ kWh ENTRY'!AJ164</f>
        <v>486233</v>
      </c>
      <c r="E5" s="3">
        <f>'BIZ kWh ENTRY'!AK164</f>
        <v>103368</v>
      </c>
      <c r="F5" s="3">
        <f>'BIZ kWh ENTRY'!AL164</f>
        <v>593627</v>
      </c>
      <c r="G5" s="3">
        <f>'BIZ kWh ENTRY'!AM164</f>
        <v>0</v>
      </c>
      <c r="H5" s="3">
        <f>'BIZ kWh ENTRY'!AN164</f>
        <v>0</v>
      </c>
      <c r="I5" s="3">
        <f>'BIZ kWh ENTRY'!AO164</f>
        <v>0</v>
      </c>
      <c r="J5" s="3">
        <f>'BIZ kWh ENTRY'!AP164</f>
        <v>0</v>
      </c>
      <c r="K5" s="3">
        <f>'BIZ kWh ENTRY'!AQ164</f>
        <v>0</v>
      </c>
      <c r="L5" s="3">
        <f>'BIZ kWh ENTRY'!AR164</f>
        <v>0</v>
      </c>
      <c r="M5" s="3">
        <f>'BIZ kWh ENTRY'!AS164</f>
        <v>166588.53006239812</v>
      </c>
      <c r="N5" s="3">
        <f>'BIZ kWh ENTRY'!AT164</f>
        <v>782808.32232082984</v>
      </c>
      <c r="O5" s="153"/>
      <c r="P5" s="153"/>
      <c r="Q5" s="153"/>
      <c r="R5" s="153"/>
      <c r="S5" s="153"/>
      <c r="T5" s="153"/>
      <c r="U5" s="153"/>
      <c r="V5" s="153"/>
      <c r="W5" s="153"/>
      <c r="X5" s="153"/>
      <c r="Y5" s="153"/>
      <c r="Z5" s="153"/>
      <c r="AA5" s="153"/>
    </row>
    <row r="6" spans="1:27" x14ac:dyDescent="0.35">
      <c r="A6" s="678"/>
      <c r="B6" s="12" t="s">
        <v>0</v>
      </c>
      <c r="C6" s="3">
        <f>'BIZ kWh ENTRY'!AI165</f>
        <v>0</v>
      </c>
      <c r="D6" s="3">
        <f>'BIZ kWh ENTRY'!AJ165</f>
        <v>0</v>
      </c>
      <c r="E6" s="3">
        <f>'BIZ kWh ENTRY'!AK165</f>
        <v>0</v>
      </c>
      <c r="F6" s="3">
        <f>'BIZ kWh ENTRY'!AL165</f>
        <v>0</v>
      </c>
      <c r="G6" s="3">
        <f>'BIZ kWh ENTRY'!AM165</f>
        <v>0</v>
      </c>
      <c r="H6" s="3">
        <f>'BIZ kWh ENTRY'!AN165</f>
        <v>0</v>
      </c>
      <c r="I6" s="3">
        <f>'BIZ kWh ENTRY'!AO165</f>
        <v>0</v>
      </c>
      <c r="J6" s="3">
        <f>'BIZ kWh ENTRY'!AP165</f>
        <v>0</v>
      </c>
      <c r="K6" s="3">
        <f>'BIZ kWh ENTRY'!AQ165</f>
        <v>0</v>
      </c>
      <c r="L6" s="3">
        <f>'BIZ kWh ENTRY'!AR165</f>
        <v>0</v>
      </c>
      <c r="M6" s="3">
        <f>'BIZ kWh ENTRY'!AS165</f>
        <v>3031.9683038364219</v>
      </c>
      <c r="N6" s="3">
        <f>'BIZ kWh ENTRY'!AT165</f>
        <v>6145.8141734932133</v>
      </c>
      <c r="O6" s="153"/>
      <c r="P6" s="153"/>
      <c r="Q6" s="153"/>
      <c r="R6" s="153"/>
      <c r="S6" s="153"/>
      <c r="T6" s="153"/>
      <c r="U6" s="153"/>
      <c r="V6" s="153"/>
      <c r="W6" s="153"/>
      <c r="X6" s="153"/>
      <c r="Y6" s="153"/>
      <c r="Z6" s="153"/>
      <c r="AA6" s="153"/>
    </row>
    <row r="7" spans="1:27" x14ac:dyDescent="0.35">
      <c r="A7" s="678"/>
      <c r="B7" s="11" t="s">
        <v>21</v>
      </c>
      <c r="C7" s="3">
        <f>'BIZ kWh ENTRY'!AI166</f>
        <v>0</v>
      </c>
      <c r="D7" s="3">
        <f>'BIZ kWh ENTRY'!AJ166</f>
        <v>0</v>
      </c>
      <c r="E7" s="3">
        <f>'BIZ kWh ENTRY'!AK166</f>
        <v>0</v>
      </c>
      <c r="F7" s="3">
        <f>'BIZ kWh ENTRY'!AL166</f>
        <v>0</v>
      </c>
      <c r="G7" s="3">
        <f>'BIZ kWh ENTRY'!AM166</f>
        <v>0</v>
      </c>
      <c r="H7" s="3">
        <f>'BIZ kWh ENTRY'!AN166</f>
        <v>0</v>
      </c>
      <c r="I7" s="3">
        <f>'BIZ kWh ENTRY'!AO166</f>
        <v>0</v>
      </c>
      <c r="J7" s="3">
        <f>'BIZ kWh ENTRY'!AP166</f>
        <v>0</v>
      </c>
      <c r="K7" s="3">
        <f>'BIZ kWh ENTRY'!AQ166</f>
        <v>0</v>
      </c>
      <c r="L7" s="3">
        <f>'BIZ kWh ENTRY'!AR166</f>
        <v>0</v>
      </c>
      <c r="M7" s="3">
        <f>'BIZ kWh ENTRY'!AS166</f>
        <v>0</v>
      </c>
      <c r="N7" s="3">
        <f>'BIZ kWh ENTRY'!AT166</f>
        <v>0</v>
      </c>
      <c r="O7" s="153"/>
      <c r="P7" s="153"/>
      <c r="Q7" s="153"/>
      <c r="R7" s="153"/>
      <c r="S7" s="153"/>
      <c r="T7" s="153"/>
      <c r="U7" s="153"/>
      <c r="V7" s="153"/>
      <c r="W7" s="153"/>
      <c r="X7" s="153"/>
      <c r="Y7" s="153"/>
      <c r="Z7" s="153"/>
      <c r="AA7" s="153"/>
    </row>
    <row r="8" spans="1:27" x14ac:dyDescent="0.35">
      <c r="A8" s="678"/>
      <c r="B8" s="11" t="s">
        <v>1</v>
      </c>
      <c r="C8" s="3">
        <f>'BIZ kWh ENTRY'!AI167</f>
        <v>0</v>
      </c>
      <c r="D8" s="3">
        <f>'BIZ kWh ENTRY'!AJ167</f>
        <v>0</v>
      </c>
      <c r="E8" s="3">
        <f>'BIZ kWh ENTRY'!AK167</f>
        <v>0</v>
      </c>
      <c r="F8" s="3">
        <f>'BIZ kWh ENTRY'!AL167</f>
        <v>0</v>
      </c>
      <c r="G8" s="3">
        <f>'BIZ kWh ENTRY'!AM167</f>
        <v>279946</v>
      </c>
      <c r="H8" s="3">
        <f>'BIZ kWh ENTRY'!AN167</f>
        <v>0</v>
      </c>
      <c r="I8" s="3">
        <f>'BIZ kWh ENTRY'!AO167</f>
        <v>378689</v>
      </c>
      <c r="J8" s="3">
        <f>'BIZ kWh ENTRY'!AP167</f>
        <v>93193</v>
      </c>
      <c r="K8" s="3">
        <f>'BIZ kWh ENTRY'!AQ167</f>
        <v>7937</v>
      </c>
      <c r="L8" s="3">
        <f>'BIZ kWh ENTRY'!AR167</f>
        <v>3304</v>
      </c>
      <c r="M8" s="3">
        <f>'BIZ kWh ENTRY'!AS167</f>
        <v>600606.57771650236</v>
      </c>
      <c r="N8" s="3">
        <f>'BIZ kWh ENTRY'!AT167</f>
        <v>1808728.1680486498</v>
      </c>
      <c r="O8" s="153"/>
      <c r="P8" s="153"/>
      <c r="Q8" s="153"/>
      <c r="R8" s="153"/>
      <c r="S8" s="153"/>
      <c r="T8" s="153"/>
      <c r="U8" s="153"/>
      <c r="V8" s="153"/>
      <c r="W8" s="153"/>
      <c r="X8" s="153"/>
      <c r="Y8" s="153"/>
      <c r="Z8" s="153"/>
      <c r="AA8" s="153"/>
    </row>
    <row r="9" spans="1:27" x14ac:dyDescent="0.35">
      <c r="A9" s="678"/>
      <c r="B9" s="12" t="s">
        <v>22</v>
      </c>
      <c r="C9" s="3">
        <f>'BIZ kWh ENTRY'!AI168</f>
        <v>0</v>
      </c>
      <c r="D9" s="3">
        <f>'BIZ kWh ENTRY'!AJ168</f>
        <v>0</v>
      </c>
      <c r="E9" s="3">
        <f>'BIZ kWh ENTRY'!AK168</f>
        <v>0</v>
      </c>
      <c r="F9" s="3">
        <f>'BIZ kWh ENTRY'!AL168</f>
        <v>0</v>
      </c>
      <c r="G9" s="3">
        <f>'BIZ kWh ENTRY'!AM168</f>
        <v>0</v>
      </c>
      <c r="H9" s="3">
        <f>'BIZ kWh ENTRY'!AN168</f>
        <v>0</v>
      </c>
      <c r="I9" s="3">
        <f>'BIZ kWh ENTRY'!AO168</f>
        <v>0</v>
      </c>
      <c r="J9" s="3">
        <f>'BIZ kWh ENTRY'!AP168</f>
        <v>0</v>
      </c>
      <c r="K9" s="3">
        <f>'BIZ kWh ENTRY'!AQ168</f>
        <v>0</v>
      </c>
      <c r="L9" s="3">
        <f>'BIZ kWh ENTRY'!AR168</f>
        <v>0</v>
      </c>
      <c r="M9" s="3">
        <f>'BIZ kWh ENTRY'!AS168</f>
        <v>0</v>
      </c>
      <c r="N9" s="3">
        <f>'BIZ kWh ENTRY'!AT168</f>
        <v>0</v>
      </c>
      <c r="O9" s="153"/>
      <c r="P9" s="153"/>
      <c r="Q9" s="153"/>
      <c r="R9" s="153"/>
      <c r="S9" s="153"/>
      <c r="T9" s="153"/>
      <c r="U9" s="153"/>
      <c r="V9" s="153"/>
      <c r="W9" s="153"/>
      <c r="X9" s="153"/>
      <c r="Y9" s="153"/>
      <c r="Z9" s="153"/>
      <c r="AA9" s="153"/>
    </row>
    <row r="10" spans="1:27" x14ac:dyDescent="0.35">
      <c r="A10" s="678"/>
      <c r="B10" s="11" t="s">
        <v>9</v>
      </c>
      <c r="C10" s="3">
        <f>'BIZ kWh ENTRY'!AI169</f>
        <v>0</v>
      </c>
      <c r="D10" s="3">
        <f>'BIZ kWh ENTRY'!AJ169</f>
        <v>0</v>
      </c>
      <c r="E10" s="3">
        <f>'BIZ kWh ENTRY'!AK169</f>
        <v>0</v>
      </c>
      <c r="F10" s="3">
        <f>'BIZ kWh ENTRY'!AL169</f>
        <v>0</v>
      </c>
      <c r="G10" s="3">
        <f>'BIZ kWh ENTRY'!AM169</f>
        <v>0</v>
      </c>
      <c r="H10" s="3">
        <f>'BIZ kWh ENTRY'!AN169</f>
        <v>0</v>
      </c>
      <c r="I10" s="3">
        <f>'BIZ kWh ENTRY'!AO169</f>
        <v>0</v>
      </c>
      <c r="J10" s="3">
        <f>'BIZ kWh ENTRY'!AP169</f>
        <v>0</v>
      </c>
      <c r="K10" s="3">
        <f>'BIZ kWh ENTRY'!AQ169</f>
        <v>0</v>
      </c>
      <c r="L10" s="3">
        <f>'BIZ kWh ENTRY'!AR169</f>
        <v>0</v>
      </c>
      <c r="M10" s="3">
        <f>'BIZ kWh ENTRY'!AS169</f>
        <v>0</v>
      </c>
      <c r="N10" s="3">
        <f>'BIZ kWh ENTRY'!AT169</f>
        <v>0</v>
      </c>
      <c r="O10" s="153"/>
      <c r="P10" s="153"/>
      <c r="Q10" s="153"/>
      <c r="R10" s="153"/>
      <c r="S10" s="153"/>
      <c r="T10" s="153"/>
      <c r="U10" s="153"/>
      <c r="V10" s="153"/>
      <c r="W10" s="153"/>
      <c r="X10" s="153"/>
      <c r="Y10" s="153"/>
      <c r="Z10" s="153"/>
      <c r="AA10" s="153"/>
    </row>
    <row r="11" spans="1:27" x14ac:dyDescent="0.35">
      <c r="A11" s="678"/>
      <c r="B11" s="11" t="s">
        <v>3</v>
      </c>
      <c r="C11" s="3">
        <f>'BIZ kWh ENTRY'!AI170</f>
        <v>0</v>
      </c>
      <c r="D11" s="3">
        <f>'BIZ kWh ENTRY'!AJ170</f>
        <v>0</v>
      </c>
      <c r="E11" s="3">
        <f>'BIZ kWh ENTRY'!AK170</f>
        <v>0</v>
      </c>
      <c r="F11" s="3">
        <f>'BIZ kWh ENTRY'!AL170</f>
        <v>0</v>
      </c>
      <c r="G11" s="3">
        <f>'BIZ kWh ENTRY'!AM170</f>
        <v>307508</v>
      </c>
      <c r="H11" s="3">
        <f>'BIZ kWh ENTRY'!AN170</f>
        <v>0</v>
      </c>
      <c r="I11" s="3">
        <f>'BIZ kWh ENTRY'!AO170</f>
        <v>0</v>
      </c>
      <c r="J11" s="3">
        <f>'BIZ kWh ENTRY'!AP170</f>
        <v>222698</v>
      </c>
      <c r="K11" s="3">
        <f>'BIZ kWh ENTRY'!AQ170</f>
        <v>2373477</v>
      </c>
      <c r="L11" s="3">
        <f>'BIZ kWh ENTRY'!AR170</f>
        <v>833973</v>
      </c>
      <c r="M11" s="3">
        <f>'BIZ kWh ENTRY'!AS170</f>
        <v>565136.72039339098</v>
      </c>
      <c r="N11" s="3">
        <f>'BIZ kWh ENTRY'!AT170</f>
        <v>1682126.7877124785</v>
      </c>
      <c r="O11" s="153"/>
      <c r="P11" s="153"/>
      <c r="Q11" s="153"/>
      <c r="R11" s="153"/>
      <c r="S11" s="153"/>
      <c r="T11" s="153"/>
      <c r="U11" s="153"/>
      <c r="V11" s="153"/>
      <c r="W11" s="153"/>
      <c r="X11" s="153"/>
      <c r="Y11" s="153"/>
      <c r="Z11" s="153"/>
      <c r="AA11" s="153"/>
    </row>
    <row r="12" spans="1:27" x14ac:dyDescent="0.35">
      <c r="A12" s="678"/>
      <c r="B12" s="11" t="s">
        <v>4</v>
      </c>
      <c r="C12" s="3">
        <f>'BIZ kWh ENTRY'!AI171</f>
        <v>0</v>
      </c>
      <c r="D12" s="3">
        <f>'BIZ kWh ENTRY'!AJ171</f>
        <v>44929</v>
      </c>
      <c r="E12" s="3">
        <f>'BIZ kWh ENTRY'!AK171</f>
        <v>37363</v>
      </c>
      <c r="F12" s="3">
        <f>'BIZ kWh ENTRY'!AL171</f>
        <v>362780</v>
      </c>
      <c r="G12" s="3">
        <f>'BIZ kWh ENTRY'!AM171</f>
        <v>593630</v>
      </c>
      <c r="H12" s="3">
        <f>'BIZ kWh ENTRY'!AN171</f>
        <v>401310</v>
      </c>
      <c r="I12" s="3">
        <f>'BIZ kWh ENTRY'!AO171</f>
        <v>127822</v>
      </c>
      <c r="J12" s="3">
        <f>'BIZ kWh ENTRY'!AP171</f>
        <v>737952</v>
      </c>
      <c r="K12" s="3">
        <f>'BIZ kWh ENTRY'!AQ171</f>
        <v>43567</v>
      </c>
      <c r="L12" s="3">
        <f>'BIZ kWh ENTRY'!AR171</f>
        <v>652228</v>
      </c>
      <c r="M12" s="3">
        <f>'BIZ kWh ENTRY'!AS171</f>
        <v>643386.92938914557</v>
      </c>
      <c r="N12" s="3">
        <f>'BIZ kWh ENTRY'!AT171</f>
        <v>2624132.2093705609</v>
      </c>
      <c r="O12" s="153"/>
      <c r="P12" s="153"/>
      <c r="Q12" s="153"/>
      <c r="R12" s="153"/>
      <c r="S12" s="153"/>
      <c r="T12" s="153"/>
      <c r="U12" s="153"/>
      <c r="V12" s="153"/>
      <c r="W12" s="153"/>
      <c r="X12" s="153"/>
      <c r="Y12" s="153"/>
      <c r="Z12" s="153"/>
      <c r="AA12" s="153"/>
    </row>
    <row r="13" spans="1:27" x14ac:dyDescent="0.35">
      <c r="A13" s="678"/>
      <c r="B13" s="11" t="s">
        <v>5</v>
      </c>
      <c r="C13" s="3">
        <f>'BIZ kWh ENTRY'!AI172</f>
        <v>0</v>
      </c>
      <c r="D13" s="3">
        <f>'BIZ kWh ENTRY'!AJ172</f>
        <v>99952</v>
      </c>
      <c r="E13" s="3">
        <f>'BIZ kWh ENTRY'!AK172</f>
        <v>0</v>
      </c>
      <c r="F13" s="3">
        <f>'BIZ kWh ENTRY'!AL172</f>
        <v>0</v>
      </c>
      <c r="G13" s="3">
        <f>'BIZ kWh ENTRY'!AM172</f>
        <v>0</v>
      </c>
      <c r="H13" s="3">
        <f>'BIZ kWh ENTRY'!AN172</f>
        <v>0</v>
      </c>
      <c r="I13" s="3">
        <f>'BIZ kWh ENTRY'!AO172</f>
        <v>0</v>
      </c>
      <c r="J13" s="3">
        <f>'BIZ kWh ENTRY'!AP172</f>
        <v>0</v>
      </c>
      <c r="K13" s="3">
        <f>'BIZ kWh ENTRY'!AQ172</f>
        <v>0</v>
      </c>
      <c r="L13" s="3">
        <f>'BIZ kWh ENTRY'!AR172</f>
        <v>0</v>
      </c>
      <c r="M13" s="3">
        <f>'BIZ kWh ENTRY'!AS172</f>
        <v>212980.45663060196</v>
      </c>
      <c r="N13" s="3">
        <f>'BIZ kWh ENTRY'!AT172</f>
        <v>929157.45698919287</v>
      </c>
      <c r="O13" s="153"/>
      <c r="P13" s="153"/>
      <c r="Q13" s="153"/>
      <c r="R13" s="153"/>
      <c r="S13" s="153"/>
      <c r="T13" s="153"/>
      <c r="U13" s="153"/>
      <c r="V13" s="153"/>
      <c r="W13" s="153"/>
      <c r="X13" s="153"/>
      <c r="Y13" s="153"/>
      <c r="Z13" s="153"/>
      <c r="AA13" s="153"/>
    </row>
    <row r="14" spans="1:27" x14ac:dyDescent="0.35">
      <c r="A14" s="678"/>
      <c r="B14" s="11" t="s">
        <v>23</v>
      </c>
      <c r="C14" s="3">
        <f>'BIZ kWh ENTRY'!AI173</f>
        <v>0</v>
      </c>
      <c r="D14" s="3">
        <f>'BIZ kWh ENTRY'!AJ173</f>
        <v>0</v>
      </c>
      <c r="E14" s="3">
        <f>'BIZ kWh ENTRY'!AK173</f>
        <v>0</v>
      </c>
      <c r="F14" s="3">
        <f>'BIZ kWh ENTRY'!AL173</f>
        <v>0</v>
      </c>
      <c r="G14" s="3">
        <f>'BIZ kWh ENTRY'!AM173</f>
        <v>0</v>
      </c>
      <c r="H14" s="3">
        <f>'BIZ kWh ENTRY'!AN173</f>
        <v>0</v>
      </c>
      <c r="I14" s="3">
        <f>'BIZ kWh ENTRY'!AO173</f>
        <v>0</v>
      </c>
      <c r="J14" s="3">
        <f>'BIZ kWh ENTRY'!AP173</f>
        <v>0</v>
      </c>
      <c r="K14" s="3">
        <f>'BIZ kWh ENTRY'!AQ173</f>
        <v>0</v>
      </c>
      <c r="L14" s="3">
        <f>'BIZ kWh ENTRY'!AR173</f>
        <v>0</v>
      </c>
      <c r="M14" s="3">
        <f>'BIZ kWh ENTRY'!AS173</f>
        <v>69443.962091083638</v>
      </c>
      <c r="N14" s="3">
        <f>'BIZ kWh ENTRY'!AT173</f>
        <v>140763.24147019611</v>
      </c>
      <c r="O14" s="153"/>
      <c r="P14" s="153"/>
      <c r="Q14" s="153"/>
      <c r="R14" s="153"/>
      <c r="S14" s="153"/>
      <c r="T14" s="153"/>
      <c r="U14" s="153"/>
      <c r="V14" s="153"/>
      <c r="W14" s="153"/>
      <c r="X14" s="153"/>
      <c r="Y14" s="153"/>
      <c r="Z14" s="153"/>
      <c r="AA14" s="153"/>
    </row>
    <row r="15" spans="1:27" x14ac:dyDescent="0.35">
      <c r="A15" s="678"/>
      <c r="B15" s="11" t="s">
        <v>24</v>
      </c>
      <c r="C15" s="3">
        <f>'BIZ kWh ENTRY'!AI174</f>
        <v>0</v>
      </c>
      <c r="D15" s="3">
        <f>'BIZ kWh ENTRY'!AJ174</f>
        <v>0</v>
      </c>
      <c r="E15" s="3">
        <f>'BIZ kWh ENTRY'!AK174</f>
        <v>0</v>
      </c>
      <c r="F15" s="3">
        <f>'BIZ kWh ENTRY'!AL174</f>
        <v>0</v>
      </c>
      <c r="G15" s="3">
        <f>'BIZ kWh ENTRY'!AM174</f>
        <v>0</v>
      </c>
      <c r="H15" s="3">
        <f>'BIZ kWh ENTRY'!AN174</f>
        <v>0</v>
      </c>
      <c r="I15" s="3">
        <f>'BIZ kWh ENTRY'!AO174</f>
        <v>0</v>
      </c>
      <c r="J15" s="3">
        <f>'BIZ kWh ENTRY'!AP174</f>
        <v>0</v>
      </c>
      <c r="K15" s="3">
        <f>'BIZ kWh ENTRY'!AQ174</f>
        <v>44488</v>
      </c>
      <c r="L15" s="3">
        <f>'BIZ kWh ENTRY'!AR174</f>
        <v>0</v>
      </c>
      <c r="M15" s="3">
        <f>'BIZ kWh ENTRY'!AS174</f>
        <v>30066.114714749521</v>
      </c>
      <c r="N15" s="3">
        <f>'BIZ kWh ENTRY'!AT174</f>
        <v>60944.157536862425</v>
      </c>
      <c r="O15" s="153"/>
      <c r="P15" s="153"/>
      <c r="Q15" s="153"/>
      <c r="R15" s="153"/>
      <c r="S15" s="153"/>
      <c r="T15" s="153"/>
      <c r="U15" s="153"/>
      <c r="V15" s="153"/>
      <c r="W15" s="153"/>
      <c r="X15" s="153"/>
      <c r="Y15" s="153"/>
      <c r="Z15" s="153"/>
      <c r="AA15" s="153"/>
    </row>
    <row r="16" spans="1:27" x14ac:dyDescent="0.35">
      <c r="A16" s="678"/>
      <c r="B16" s="11" t="s">
        <v>7</v>
      </c>
      <c r="C16" s="3">
        <f>'BIZ kWh ENTRY'!AI175</f>
        <v>0</v>
      </c>
      <c r="D16" s="3">
        <f>'BIZ kWh ENTRY'!AJ175</f>
        <v>0</v>
      </c>
      <c r="E16" s="3">
        <f>'BIZ kWh ENTRY'!AK175</f>
        <v>0</v>
      </c>
      <c r="F16" s="3">
        <f>'BIZ kWh ENTRY'!AL175</f>
        <v>0</v>
      </c>
      <c r="G16" s="3">
        <f>'BIZ kWh ENTRY'!AM175</f>
        <v>0</v>
      </c>
      <c r="H16" s="3">
        <f>'BIZ kWh ENTRY'!AN175</f>
        <v>0</v>
      </c>
      <c r="I16" s="3">
        <f>'BIZ kWh ENTRY'!AO175</f>
        <v>0</v>
      </c>
      <c r="J16" s="3">
        <f>'BIZ kWh ENTRY'!AP175</f>
        <v>0</v>
      </c>
      <c r="K16" s="3">
        <f>'BIZ kWh ENTRY'!AQ175</f>
        <v>0</v>
      </c>
      <c r="L16" s="3">
        <f>'BIZ kWh ENTRY'!AR175</f>
        <v>0</v>
      </c>
      <c r="M16" s="3">
        <f>'BIZ kWh ENTRY'!AS175</f>
        <v>0</v>
      </c>
      <c r="N16" s="3">
        <f>'BIZ kWh ENTRY'!AT175</f>
        <v>0</v>
      </c>
      <c r="O16" s="153"/>
      <c r="P16" s="153"/>
      <c r="Q16" s="153"/>
      <c r="R16" s="153"/>
      <c r="S16" s="153"/>
      <c r="T16" s="153"/>
      <c r="U16" s="153"/>
      <c r="V16" s="153"/>
      <c r="W16" s="153"/>
      <c r="X16" s="153"/>
      <c r="Y16" s="153"/>
      <c r="Z16" s="153"/>
      <c r="AA16" s="153"/>
    </row>
    <row r="17" spans="1:27" x14ac:dyDescent="0.35">
      <c r="A17" s="678"/>
      <c r="B17" s="11" t="s">
        <v>8</v>
      </c>
      <c r="C17" s="3">
        <f>'BIZ kWh ENTRY'!AI176</f>
        <v>0</v>
      </c>
      <c r="D17" s="3">
        <f>'BIZ kWh ENTRY'!AJ176</f>
        <v>0</v>
      </c>
      <c r="E17" s="3">
        <f>'BIZ kWh ENTRY'!AK176</f>
        <v>0</v>
      </c>
      <c r="F17" s="3">
        <f>'BIZ kWh ENTRY'!AL176</f>
        <v>0</v>
      </c>
      <c r="G17" s="3">
        <f>'BIZ kWh ENTRY'!AM176</f>
        <v>0</v>
      </c>
      <c r="H17" s="3">
        <f>'BIZ kWh ENTRY'!AN176</f>
        <v>0</v>
      </c>
      <c r="I17" s="3">
        <f>'BIZ kWh ENTRY'!AO176</f>
        <v>0</v>
      </c>
      <c r="J17" s="3">
        <f>'BIZ kWh ENTRY'!AP176</f>
        <v>0</v>
      </c>
      <c r="K17" s="3">
        <f>'BIZ kWh ENTRY'!AQ176</f>
        <v>0</v>
      </c>
      <c r="L17" s="3">
        <f>'BIZ kWh ENTRY'!AR176</f>
        <v>0</v>
      </c>
      <c r="M17" s="3">
        <f>'BIZ kWh ENTRY'!AS176</f>
        <v>0</v>
      </c>
      <c r="N17" s="3">
        <f>'BIZ kWh ENTRY'!AT176</f>
        <v>0</v>
      </c>
      <c r="O17" s="153"/>
      <c r="P17" s="153"/>
      <c r="Q17" s="153"/>
      <c r="R17" s="153"/>
      <c r="S17" s="153"/>
      <c r="T17" s="153"/>
      <c r="U17" s="153"/>
      <c r="V17" s="153"/>
      <c r="W17" s="153"/>
      <c r="X17" s="153"/>
      <c r="Y17" s="153"/>
      <c r="Z17" s="153"/>
      <c r="AA17" s="153"/>
    </row>
    <row r="18" spans="1:27" x14ac:dyDescent="0.35">
      <c r="A18" s="678"/>
      <c r="B18" s="11" t="s">
        <v>11</v>
      </c>
      <c r="C18" s="3"/>
      <c r="D18" s="3"/>
      <c r="E18" s="231"/>
      <c r="F18" s="231"/>
      <c r="G18" s="231"/>
      <c r="H18" s="231"/>
      <c r="I18" s="231"/>
      <c r="J18" s="231"/>
      <c r="K18" s="231"/>
      <c r="L18" s="231"/>
      <c r="M18" s="231"/>
      <c r="N18" s="231"/>
      <c r="O18" s="153"/>
      <c r="P18" s="153"/>
      <c r="Q18" s="153"/>
      <c r="R18" s="153"/>
      <c r="S18" s="153"/>
      <c r="T18" s="153"/>
      <c r="U18" s="153"/>
      <c r="V18" s="153"/>
      <c r="W18" s="153"/>
      <c r="X18" s="153"/>
      <c r="Y18" s="153"/>
      <c r="Z18" s="153"/>
      <c r="AA18" s="153"/>
    </row>
    <row r="19" spans="1:27" ht="15" thickBot="1" x14ac:dyDescent="0.4">
      <c r="A19" s="679"/>
      <c r="B19" s="188" t="str">
        <f>' 1M - RES'!B16</f>
        <v>Monthly kWh</v>
      </c>
      <c r="C19" s="232">
        <f>SUM(C5:C18)</f>
        <v>0</v>
      </c>
      <c r="D19" s="232">
        <f t="shared" ref="D19:AA19" si="1">SUM(D5:D18)</f>
        <v>631114</v>
      </c>
      <c r="E19" s="232">
        <f t="shared" si="1"/>
        <v>140731</v>
      </c>
      <c r="F19" s="232">
        <f t="shared" si="1"/>
        <v>956407</v>
      </c>
      <c r="G19" s="232">
        <f t="shared" si="1"/>
        <v>1181084</v>
      </c>
      <c r="H19" s="232">
        <f t="shared" si="1"/>
        <v>401310</v>
      </c>
      <c r="I19" s="232">
        <f t="shared" si="1"/>
        <v>506511</v>
      </c>
      <c r="J19" s="232">
        <f t="shared" si="1"/>
        <v>1053843</v>
      </c>
      <c r="K19" s="232">
        <f t="shared" si="1"/>
        <v>2469469</v>
      </c>
      <c r="L19" s="232">
        <f t="shared" si="1"/>
        <v>1489505</v>
      </c>
      <c r="M19" s="232">
        <f t="shared" si="1"/>
        <v>2291241.259301709</v>
      </c>
      <c r="N19" s="232">
        <f t="shared" si="1"/>
        <v>8034806.1576222638</v>
      </c>
      <c r="O19" s="233">
        <f t="shared" si="1"/>
        <v>0</v>
      </c>
      <c r="P19" s="233">
        <f t="shared" si="1"/>
        <v>0</v>
      </c>
      <c r="Q19" s="233">
        <f t="shared" si="1"/>
        <v>0</v>
      </c>
      <c r="R19" s="233">
        <f t="shared" si="1"/>
        <v>0</v>
      </c>
      <c r="S19" s="233">
        <f t="shared" si="1"/>
        <v>0</v>
      </c>
      <c r="T19" s="233">
        <f t="shared" si="1"/>
        <v>0</v>
      </c>
      <c r="U19" s="233">
        <f t="shared" si="1"/>
        <v>0</v>
      </c>
      <c r="V19" s="233">
        <f t="shared" si="1"/>
        <v>0</v>
      </c>
      <c r="W19" s="233">
        <f t="shared" si="1"/>
        <v>0</v>
      </c>
      <c r="X19" s="233">
        <f t="shared" si="1"/>
        <v>0</v>
      </c>
      <c r="Y19" s="233">
        <f t="shared" si="1"/>
        <v>0</v>
      </c>
      <c r="Z19" s="233">
        <f t="shared" si="1"/>
        <v>0</v>
      </c>
      <c r="AA19" s="233">
        <f t="shared" si="1"/>
        <v>0</v>
      </c>
    </row>
    <row r="20" spans="1:27" x14ac:dyDescent="0.35">
      <c r="A20" s="249"/>
      <c r="B20" s="128"/>
      <c r="C20" s="9"/>
      <c r="D20" s="30"/>
      <c r="E20" s="9"/>
      <c r="F20" s="30"/>
      <c r="G20" s="30"/>
      <c r="H20" s="9"/>
      <c r="I20" s="30"/>
      <c r="J20" s="30"/>
      <c r="K20" s="9"/>
      <c r="L20" s="30"/>
      <c r="M20" s="30"/>
      <c r="N20" s="9"/>
      <c r="O20" s="30"/>
      <c r="P20" s="30"/>
      <c r="Q20" s="9"/>
      <c r="R20" s="30"/>
      <c r="S20" s="30"/>
      <c r="T20" s="9"/>
      <c r="U20" s="30"/>
      <c r="V20" s="30"/>
      <c r="W20" s="9"/>
      <c r="X20" s="30"/>
      <c r="Y20" s="30"/>
      <c r="Z20" s="9"/>
      <c r="AA20" s="30"/>
    </row>
    <row r="21" spans="1:27" ht="15" thickBot="1" x14ac:dyDescent="0.4">
      <c r="A21" s="129"/>
      <c r="B21" s="129"/>
      <c r="C21" s="253"/>
      <c r="D21" s="129"/>
      <c r="E21" s="253"/>
      <c r="F21" s="129"/>
      <c r="G21" s="129"/>
      <c r="H21" s="253"/>
      <c r="I21" s="129"/>
      <c r="J21" s="129"/>
      <c r="K21" s="253"/>
      <c r="L21" s="129"/>
      <c r="M21" s="129"/>
      <c r="N21" s="253"/>
      <c r="O21" s="129"/>
      <c r="P21" s="129"/>
      <c r="Q21" s="253"/>
      <c r="R21" s="129"/>
      <c r="S21" s="129"/>
      <c r="T21" s="253"/>
      <c r="U21" s="129"/>
      <c r="V21" s="129"/>
      <c r="W21" s="253"/>
      <c r="X21" s="129"/>
      <c r="Y21" s="129"/>
      <c r="Z21" s="253"/>
      <c r="AA21" s="129"/>
    </row>
    <row r="22" spans="1:27" ht="16" thickBot="1" x14ac:dyDescent="0.4">
      <c r="A22" s="680" t="s">
        <v>15</v>
      </c>
      <c r="B22" s="17" t="s">
        <v>10</v>
      </c>
      <c r="C22" s="145">
        <f>C$4</f>
        <v>44927</v>
      </c>
      <c r="D22" s="145">
        <f t="shared" ref="D22:AA22" si="2">D$4</f>
        <v>44958</v>
      </c>
      <c r="E22" s="145">
        <f t="shared" si="2"/>
        <v>44986</v>
      </c>
      <c r="F22" s="145">
        <f t="shared" si="2"/>
        <v>45017</v>
      </c>
      <c r="G22" s="145">
        <f t="shared" si="2"/>
        <v>45047</v>
      </c>
      <c r="H22" s="145">
        <f t="shared" si="2"/>
        <v>45078</v>
      </c>
      <c r="I22" s="145">
        <f t="shared" si="2"/>
        <v>45108</v>
      </c>
      <c r="J22" s="145">
        <f t="shared" si="2"/>
        <v>45139</v>
      </c>
      <c r="K22" s="145">
        <f t="shared" si="2"/>
        <v>45170</v>
      </c>
      <c r="L22" s="145">
        <f t="shared" si="2"/>
        <v>45200</v>
      </c>
      <c r="M22" s="145">
        <f t="shared" si="2"/>
        <v>45231</v>
      </c>
      <c r="N22" s="145">
        <f t="shared" si="2"/>
        <v>45261</v>
      </c>
      <c r="O22" s="145">
        <f t="shared" si="2"/>
        <v>45292</v>
      </c>
      <c r="P22" s="145">
        <f t="shared" si="2"/>
        <v>45323</v>
      </c>
      <c r="Q22" s="145">
        <f t="shared" si="2"/>
        <v>45352</v>
      </c>
      <c r="R22" s="145">
        <f t="shared" si="2"/>
        <v>45383</v>
      </c>
      <c r="S22" s="145">
        <f t="shared" si="2"/>
        <v>45413</v>
      </c>
      <c r="T22" s="145">
        <f t="shared" si="2"/>
        <v>45444</v>
      </c>
      <c r="U22" s="145">
        <f t="shared" si="2"/>
        <v>45474</v>
      </c>
      <c r="V22" s="145">
        <f t="shared" si="2"/>
        <v>45505</v>
      </c>
      <c r="W22" s="145">
        <f t="shared" si="2"/>
        <v>45536</v>
      </c>
      <c r="X22" s="145">
        <f t="shared" si="2"/>
        <v>45566</v>
      </c>
      <c r="Y22" s="145">
        <f t="shared" si="2"/>
        <v>45597</v>
      </c>
      <c r="Z22" s="145">
        <f t="shared" si="2"/>
        <v>45627</v>
      </c>
      <c r="AA22" s="145">
        <f t="shared" si="2"/>
        <v>45658</v>
      </c>
    </row>
    <row r="23" spans="1:27" ht="15" customHeight="1" x14ac:dyDescent="0.35">
      <c r="A23" s="681"/>
      <c r="B23" s="11" t="str">
        <f t="shared" ref="B23:C37" si="3">B5</f>
        <v>Air Comp</v>
      </c>
      <c r="C23" s="3">
        <f>C5</f>
        <v>0</v>
      </c>
      <c r="D23" s="3">
        <f>IF(SUM($C$19:$N$19)=0,0,C23+D5)</f>
        <v>486233</v>
      </c>
      <c r="E23" s="3">
        <f t="shared" ref="E23:AA23" si="4">IF(SUM($C$19:$N$19)=0,0,D23+E5)</f>
        <v>589601</v>
      </c>
      <c r="F23" s="3">
        <f t="shared" si="4"/>
        <v>1183228</v>
      </c>
      <c r="G23" s="3">
        <f t="shared" si="4"/>
        <v>1183228</v>
      </c>
      <c r="H23" s="3">
        <f t="shared" si="4"/>
        <v>1183228</v>
      </c>
      <c r="I23" s="3">
        <f t="shared" si="4"/>
        <v>1183228</v>
      </c>
      <c r="J23" s="3">
        <f t="shared" si="4"/>
        <v>1183228</v>
      </c>
      <c r="K23" s="3">
        <f t="shared" si="4"/>
        <v>1183228</v>
      </c>
      <c r="L23" s="3">
        <f t="shared" si="4"/>
        <v>1183228</v>
      </c>
      <c r="M23" s="3">
        <f t="shared" si="4"/>
        <v>1349816.5300623982</v>
      </c>
      <c r="N23" s="3">
        <f t="shared" si="4"/>
        <v>2132624.852383228</v>
      </c>
      <c r="O23" s="3">
        <f t="shared" si="4"/>
        <v>2132624.852383228</v>
      </c>
      <c r="P23" s="3">
        <f t="shared" si="4"/>
        <v>2132624.852383228</v>
      </c>
      <c r="Q23" s="3">
        <f t="shared" si="4"/>
        <v>2132624.852383228</v>
      </c>
      <c r="R23" s="3">
        <f t="shared" si="4"/>
        <v>2132624.852383228</v>
      </c>
      <c r="S23" s="3">
        <f t="shared" si="4"/>
        <v>2132624.852383228</v>
      </c>
      <c r="T23" s="3">
        <f t="shared" si="4"/>
        <v>2132624.852383228</v>
      </c>
      <c r="U23" s="3">
        <f t="shared" si="4"/>
        <v>2132624.852383228</v>
      </c>
      <c r="V23" s="3">
        <f t="shared" si="4"/>
        <v>2132624.852383228</v>
      </c>
      <c r="W23" s="3">
        <f t="shared" si="4"/>
        <v>2132624.852383228</v>
      </c>
      <c r="X23" s="3">
        <f t="shared" si="4"/>
        <v>2132624.852383228</v>
      </c>
      <c r="Y23" s="3">
        <f t="shared" si="4"/>
        <v>2132624.852383228</v>
      </c>
      <c r="Z23" s="3">
        <f t="shared" si="4"/>
        <v>2132624.852383228</v>
      </c>
      <c r="AA23" s="3">
        <f t="shared" si="4"/>
        <v>2132624.852383228</v>
      </c>
    </row>
    <row r="24" spans="1:27" x14ac:dyDescent="0.35">
      <c r="A24" s="681"/>
      <c r="B24" s="12" t="str">
        <f t="shared" si="3"/>
        <v>Building Shell</v>
      </c>
      <c r="C24" s="3">
        <f t="shared" si="3"/>
        <v>0</v>
      </c>
      <c r="D24" s="3">
        <f t="shared" ref="D24:AA24" si="5">IF(SUM($C$19:$N$19)=0,0,C24+D6)</f>
        <v>0</v>
      </c>
      <c r="E24" s="3">
        <f t="shared" si="5"/>
        <v>0</v>
      </c>
      <c r="F24" s="3">
        <f t="shared" si="5"/>
        <v>0</v>
      </c>
      <c r="G24" s="3">
        <f t="shared" si="5"/>
        <v>0</v>
      </c>
      <c r="H24" s="3">
        <f t="shared" si="5"/>
        <v>0</v>
      </c>
      <c r="I24" s="3">
        <f t="shared" si="5"/>
        <v>0</v>
      </c>
      <c r="J24" s="3">
        <f t="shared" si="5"/>
        <v>0</v>
      </c>
      <c r="K24" s="3">
        <f t="shared" si="5"/>
        <v>0</v>
      </c>
      <c r="L24" s="3">
        <f t="shared" si="5"/>
        <v>0</v>
      </c>
      <c r="M24" s="3">
        <f t="shared" si="5"/>
        <v>3031.9683038364219</v>
      </c>
      <c r="N24" s="3">
        <f t="shared" si="5"/>
        <v>9177.7824773296343</v>
      </c>
      <c r="O24" s="3">
        <f t="shared" si="5"/>
        <v>9177.7824773296343</v>
      </c>
      <c r="P24" s="3">
        <f t="shared" si="5"/>
        <v>9177.7824773296343</v>
      </c>
      <c r="Q24" s="3">
        <f t="shared" si="5"/>
        <v>9177.7824773296343</v>
      </c>
      <c r="R24" s="3">
        <f t="shared" si="5"/>
        <v>9177.7824773296343</v>
      </c>
      <c r="S24" s="3">
        <f t="shared" si="5"/>
        <v>9177.7824773296343</v>
      </c>
      <c r="T24" s="3">
        <f t="shared" si="5"/>
        <v>9177.7824773296343</v>
      </c>
      <c r="U24" s="3">
        <f t="shared" si="5"/>
        <v>9177.7824773296343</v>
      </c>
      <c r="V24" s="3">
        <f t="shared" si="5"/>
        <v>9177.7824773296343</v>
      </c>
      <c r="W24" s="3">
        <f t="shared" si="5"/>
        <v>9177.7824773296343</v>
      </c>
      <c r="X24" s="3">
        <f t="shared" si="5"/>
        <v>9177.7824773296343</v>
      </c>
      <c r="Y24" s="3">
        <f t="shared" si="5"/>
        <v>9177.7824773296343</v>
      </c>
      <c r="Z24" s="3">
        <f t="shared" si="5"/>
        <v>9177.7824773296343</v>
      </c>
      <c r="AA24" s="3">
        <f t="shared" si="5"/>
        <v>9177.7824773296343</v>
      </c>
    </row>
    <row r="25" spans="1:27" x14ac:dyDescent="0.35">
      <c r="A25" s="681"/>
      <c r="B25" s="11" t="str">
        <f t="shared" si="3"/>
        <v>Cooking</v>
      </c>
      <c r="C25" s="3">
        <f t="shared" si="3"/>
        <v>0</v>
      </c>
      <c r="D25" s="3">
        <f t="shared" ref="D25:AA25" si="6">IF(SUM($C$19:$N$19)=0,0,C25+D7)</f>
        <v>0</v>
      </c>
      <c r="E25" s="3">
        <f t="shared" si="6"/>
        <v>0</v>
      </c>
      <c r="F25" s="3">
        <f t="shared" si="6"/>
        <v>0</v>
      </c>
      <c r="G25" s="3">
        <f t="shared" si="6"/>
        <v>0</v>
      </c>
      <c r="H25" s="3">
        <f t="shared" si="6"/>
        <v>0</v>
      </c>
      <c r="I25" s="3">
        <f t="shared" si="6"/>
        <v>0</v>
      </c>
      <c r="J25" s="3">
        <f t="shared" si="6"/>
        <v>0</v>
      </c>
      <c r="K25" s="3">
        <f t="shared" si="6"/>
        <v>0</v>
      </c>
      <c r="L25" s="3">
        <f t="shared" si="6"/>
        <v>0</v>
      </c>
      <c r="M25" s="3">
        <f t="shared" si="6"/>
        <v>0</v>
      </c>
      <c r="N25" s="3">
        <f t="shared" si="6"/>
        <v>0</v>
      </c>
      <c r="O25" s="3">
        <f t="shared" si="6"/>
        <v>0</v>
      </c>
      <c r="P25" s="3">
        <f t="shared" si="6"/>
        <v>0</v>
      </c>
      <c r="Q25" s="3">
        <f t="shared" si="6"/>
        <v>0</v>
      </c>
      <c r="R25" s="3">
        <f t="shared" si="6"/>
        <v>0</v>
      </c>
      <c r="S25" s="3">
        <f t="shared" si="6"/>
        <v>0</v>
      </c>
      <c r="T25" s="3">
        <f t="shared" si="6"/>
        <v>0</v>
      </c>
      <c r="U25" s="3">
        <f t="shared" si="6"/>
        <v>0</v>
      </c>
      <c r="V25" s="3">
        <f t="shared" si="6"/>
        <v>0</v>
      </c>
      <c r="W25" s="3">
        <f t="shared" si="6"/>
        <v>0</v>
      </c>
      <c r="X25" s="3">
        <f t="shared" si="6"/>
        <v>0</v>
      </c>
      <c r="Y25" s="3">
        <f t="shared" si="6"/>
        <v>0</v>
      </c>
      <c r="Z25" s="3">
        <f t="shared" si="6"/>
        <v>0</v>
      </c>
      <c r="AA25" s="3">
        <f t="shared" si="6"/>
        <v>0</v>
      </c>
    </row>
    <row r="26" spans="1:27" x14ac:dyDescent="0.35">
      <c r="A26" s="681"/>
      <c r="B26" s="11" t="str">
        <f t="shared" si="3"/>
        <v>Cooling</v>
      </c>
      <c r="C26" s="3">
        <f t="shared" si="3"/>
        <v>0</v>
      </c>
      <c r="D26" s="3">
        <f t="shared" ref="D26:AA26" si="7">IF(SUM($C$19:$N$19)=0,0,C26+D8)</f>
        <v>0</v>
      </c>
      <c r="E26" s="3">
        <f t="shared" si="7"/>
        <v>0</v>
      </c>
      <c r="F26" s="3">
        <f t="shared" si="7"/>
        <v>0</v>
      </c>
      <c r="G26" s="3">
        <f t="shared" si="7"/>
        <v>279946</v>
      </c>
      <c r="H26" s="3">
        <f t="shared" si="7"/>
        <v>279946</v>
      </c>
      <c r="I26" s="3">
        <f t="shared" si="7"/>
        <v>658635</v>
      </c>
      <c r="J26" s="3">
        <f t="shared" si="7"/>
        <v>751828</v>
      </c>
      <c r="K26" s="3">
        <f t="shared" si="7"/>
        <v>759765</v>
      </c>
      <c r="L26" s="3">
        <f t="shared" si="7"/>
        <v>763069</v>
      </c>
      <c r="M26" s="3">
        <f t="shared" si="7"/>
        <v>1363675.5777165024</v>
      </c>
      <c r="N26" s="3">
        <f t="shared" si="7"/>
        <v>3172403.7457651524</v>
      </c>
      <c r="O26" s="3">
        <f t="shared" si="7"/>
        <v>3172403.7457651524</v>
      </c>
      <c r="P26" s="3">
        <f t="shared" si="7"/>
        <v>3172403.7457651524</v>
      </c>
      <c r="Q26" s="3">
        <f t="shared" si="7"/>
        <v>3172403.7457651524</v>
      </c>
      <c r="R26" s="3">
        <f t="shared" si="7"/>
        <v>3172403.7457651524</v>
      </c>
      <c r="S26" s="3">
        <f t="shared" si="7"/>
        <v>3172403.7457651524</v>
      </c>
      <c r="T26" s="3">
        <f t="shared" si="7"/>
        <v>3172403.7457651524</v>
      </c>
      <c r="U26" s="3">
        <f t="shared" si="7"/>
        <v>3172403.7457651524</v>
      </c>
      <c r="V26" s="3">
        <f t="shared" si="7"/>
        <v>3172403.7457651524</v>
      </c>
      <c r="W26" s="3">
        <f t="shared" si="7"/>
        <v>3172403.7457651524</v>
      </c>
      <c r="X26" s="3">
        <f t="shared" si="7"/>
        <v>3172403.7457651524</v>
      </c>
      <c r="Y26" s="3">
        <f t="shared" si="7"/>
        <v>3172403.7457651524</v>
      </c>
      <c r="Z26" s="3">
        <f t="shared" si="7"/>
        <v>3172403.7457651524</v>
      </c>
      <c r="AA26" s="3">
        <f t="shared" si="7"/>
        <v>3172403.7457651524</v>
      </c>
    </row>
    <row r="27" spans="1:27" x14ac:dyDescent="0.35">
      <c r="A27" s="681"/>
      <c r="B27" s="12" t="str">
        <f t="shared" si="3"/>
        <v>Ext Lighting</v>
      </c>
      <c r="C27" s="3">
        <f t="shared" si="3"/>
        <v>0</v>
      </c>
      <c r="D27" s="3">
        <f t="shared" ref="D27:AA27" si="8">IF(SUM($C$19:$N$19)=0,0,C27+D9)</f>
        <v>0</v>
      </c>
      <c r="E27" s="3">
        <f t="shared" si="8"/>
        <v>0</v>
      </c>
      <c r="F27" s="3">
        <f t="shared" si="8"/>
        <v>0</v>
      </c>
      <c r="G27" s="3">
        <f t="shared" si="8"/>
        <v>0</v>
      </c>
      <c r="H27" s="3">
        <f t="shared" si="8"/>
        <v>0</v>
      </c>
      <c r="I27" s="3">
        <f t="shared" si="8"/>
        <v>0</v>
      </c>
      <c r="J27" s="3">
        <f t="shared" si="8"/>
        <v>0</v>
      </c>
      <c r="K27" s="3">
        <f t="shared" si="8"/>
        <v>0</v>
      </c>
      <c r="L27" s="3">
        <f t="shared" si="8"/>
        <v>0</v>
      </c>
      <c r="M27" s="3">
        <f t="shared" si="8"/>
        <v>0</v>
      </c>
      <c r="N27" s="3">
        <f t="shared" si="8"/>
        <v>0</v>
      </c>
      <c r="O27" s="3">
        <f t="shared" si="8"/>
        <v>0</v>
      </c>
      <c r="P27" s="3">
        <f t="shared" si="8"/>
        <v>0</v>
      </c>
      <c r="Q27" s="3">
        <f t="shared" si="8"/>
        <v>0</v>
      </c>
      <c r="R27" s="3">
        <f t="shared" si="8"/>
        <v>0</v>
      </c>
      <c r="S27" s="3">
        <f t="shared" si="8"/>
        <v>0</v>
      </c>
      <c r="T27" s="3">
        <f t="shared" si="8"/>
        <v>0</v>
      </c>
      <c r="U27" s="3">
        <f t="shared" si="8"/>
        <v>0</v>
      </c>
      <c r="V27" s="3">
        <f t="shared" si="8"/>
        <v>0</v>
      </c>
      <c r="W27" s="3">
        <f t="shared" si="8"/>
        <v>0</v>
      </c>
      <c r="X27" s="3">
        <f t="shared" si="8"/>
        <v>0</v>
      </c>
      <c r="Y27" s="3">
        <f t="shared" si="8"/>
        <v>0</v>
      </c>
      <c r="Z27" s="3">
        <f t="shared" si="8"/>
        <v>0</v>
      </c>
      <c r="AA27" s="3">
        <f t="shared" si="8"/>
        <v>0</v>
      </c>
    </row>
    <row r="28" spans="1:27" x14ac:dyDescent="0.35">
      <c r="A28" s="681"/>
      <c r="B28" s="11" t="str">
        <f t="shared" si="3"/>
        <v>Heating</v>
      </c>
      <c r="C28" s="3">
        <f t="shared" si="3"/>
        <v>0</v>
      </c>
      <c r="D28" s="3">
        <f t="shared" ref="D28:AA28" si="9">IF(SUM($C$19:$N$19)=0,0,C28+D10)</f>
        <v>0</v>
      </c>
      <c r="E28" s="3">
        <f t="shared" si="9"/>
        <v>0</v>
      </c>
      <c r="F28" s="3">
        <f t="shared" si="9"/>
        <v>0</v>
      </c>
      <c r="G28" s="3">
        <f t="shared" si="9"/>
        <v>0</v>
      </c>
      <c r="H28" s="3">
        <f t="shared" si="9"/>
        <v>0</v>
      </c>
      <c r="I28" s="3">
        <f t="shared" si="9"/>
        <v>0</v>
      </c>
      <c r="J28" s="3">
        <f t="shared" si="9"/>
        <v>0</v>
      </c>
      <c r="K28" s="3">
        <f t="shared" si="9"/>
        <v>0</v>
      </c>
      <c r="L28" s="3">
        <f t="shared" si="9"/>
        <v>0</v>
      </c>
      <c r="M28" s="3">
        <f t="shared" si="9"/>
        <v>0</v>
      </c>
      <c r="N28" s="3">
        <f t="shared" si="9"/>
        <v>0</v>
      </c>
      <c r="O28" s="3">
        <f t="shared" si="9"/>
        <v>0</v>
      </c>
      <c r="P28" s="3">
        <f t="shared" si="9"/>
        <v>0</v>
      </c>
      <c r="Q28" s="3">
        <f t="shared" si="9"/>
        <v>0</v>
      </c>
      <c r="R28" s="3">
        <f t="shared" si="9"/>
        <v>0</v>
      </c>
      <c r="S28" s="3">
        <f t="shared" si="9"/>
        <v>0</v>
      </c>
      <c r="T28" s="3">
        <f t="shared" si="9"/>
        <v>0</v>
      </c>
      <c r="U28" s="3">
        <f t="shared" si="9"/>
        <v>0</v>
      </c>
      <c r="V28" s="3">
        <f t="shared" si="9"/>
        <v>0</v>
      </c>
      <c r="W28" s="3">
        <f t="shared" si="9"/>
        <v>0</v>
      </c>
      <c r="X28" s="3">
        <f t="shared" si="9"/>
        <v>0</v>
      </c>
      <c r="Y28" s="3">
        <f t="shared" si="9"/>
        <v>0</v>
      </c>
      <c r="Z28" s="3">
        <f t="shared" si="9"/>
        <v>0</v>
      </c>
      <c r="AA28" s="3">
        <f t="shared" si="9"/>
        <v>0</v>
      </c>
    </row>
    <row r="29" spans="1:27" x14ac:dyDescent="0.35">
      <c r="A29" s="681"/>
      <c r="B29" s="11" t="str">
        <f t="shared" si="3"/>
        <v>HVAC</v>
      </c>
      <c r="C29" s="3">
        <f t="shared" si="3"/>
        <v>0</v>
      </c>
      <c r="D29" s="3">
        <f t="shared" ref="D29:AA29" si="10">IF(SUM($C$19:$N$19)=0,0,C29+D11)</f>
        <v>0</v>
      </c>
      <c r="E29" s="3">
        <f t="shared" si="10"/>
        <v>0</v>
      </c>
      <c r="F29" s="3">
        <f t="shared" si="10"/>
        <v>0</v>
      </c>
      <c r="G29" s="3">
        <f t="shared" si="10"/>
        <v>307508</v>
      </c>
      <c r="H29" s="3">
        <f t="shared" si="10"/>
        <v>307508</v>
      </c>
      <c r="I29" s="3">
        <f t="shared" si="10"/>
        <v>307508</v>
      </c>
      <c r="J29" s="3">
        <f t="shared" si="10"/>
        <v>530206</v>
      </c>
      <c r="K29" s="3">
        <f t="shared" si="10"/>
        <v>2903683</v>
      </c>
      <c r="L29" s="3">
        <f t="shared" si="10"/>
        <v>3737656</v>
      </c>
      <c r="M29" s="3">
        <f t="shared" si="10"/>
        <v>4302792.7203933913</v>
      </c>
      <c r="N29" s="3">
        <f t="shared" si="10"/>
        <v>5984919.5081058703</v>
      </c>
      <c r="O29" s="3">
        <f t="shared" si="10"/>
        <v>5984919.5081058703</v>
      </c>
      <c r="P29" s="3">
        <f t="shared" si="10"/>
        <v>5984919.5081058703</v>
      </c>
      <c r="Q29" s="3">
        <f t="shared" si="10"/>
        <v>5984919.5081058703</v>
      </c>
      <c r="R29" s="3">
        <f t="shared" si="10"/>
        <v>5984919.5081058703</v>
      </c>
      <c r="S29" s="3">
        <f t="shared" si="10"/>
        <v>5984919.5081058703</v>
      </c>
      <c r="T29" s="3">
        <f t="shared" si="10"/>
        <v>5984919.5081058703</v>
      </c>
      <c r="U29" s="3">
        <f t="shared" si="10"/>
        <v>5984919.5081058703</v>
      </c>
      <c r="V29" s="3">
        <f t="shared" si="10"/>
        <v>5984919.5081058703</v>
      </c>
      <c r="W29" s="3">
        <f t="shared" si="10"/>
        <v>5984919.5081058703</v>
      </c>
      <c r="X29" s="3">
        <f t="shared" si="10"/>
        <v>5984919.5081058703</v>
      </c>
      <c r="Y29" s="3">
        <f t="shared" si="10"/>
        <v>5984919.5081058703</v>
      </c>
      <c r="Z29" s="3">
        <f t="shared" si="10"/>
        <v>5984919.5081058703</v>
      </c>
      <c r="AA29" s="3">
        <f t="shared" si="10"/>
        <v>5984919.5081058703</v>
      </c>
    </row>
    <row r="30" spans="1:27" x14ac:dyDescent="0.35">
      <c r="A30" s="681"/>
      <c r="B30" s="11" t="str">
        <f t="shared" si="3"/>
        <v>Lighting</v>
      </c>
      <c r="C30" s="3">
        <f t="shared" si="3"/>
        <v>0</v>
      </c>
      <c r="D30" s="3">
        <f t="shared" ref="D30:AA30" si="11">IF(SUM($C$19:$N$19)=0,0,C30+D12)</f>
        <v>44929</v>
      </c>
      <c r="E30" s="3">
        <f t="shared" si="11"/>
        <v>82292</v>
      </c>
      <c r="F30" s="3">
        <f t="shared" si="11"/>
        <v>445072</v>
      </c>
      <c r="G30" s="3">
        <f t="shared" si="11"/>
        <v>1038702</v>
      </c>
      <c r="H30" s="3">
        <f t="shared" si="11"/>
        <v>1440012</v>
      </c>
      <c r="I30" s="3">
        <f t="shared" si="11"/>
        <v>1567834</v>
      </c>
      <c r="J30" s="3">
        <f t="shared" si="11"/>
        <v>2305786</v>
      </c>
      <c r="K30" s="3">
        <f t="shared" si="11"/>
        <v>2349353</v>
      </c>
      <c r="L30" s="3">
        <f t="shared" si="11"/>
        <v>3001581</v>
      </c>
      <c r="M30" s="3">
        <f t="shared" si="11"/>
        <v>3644967.9293891457</v>
      </c>
      <c r="N30" s="3">
        <f t="shared" si="11"/>
        <v>6269100.1387597062</v>
      </c>
      <c r="O30" s="3">
        <f t="shared" si="11"/>
        <v>6269100.1387597062</v>
      </c>
      <c r="P30" s="3">
        <f t="shared" si="11"/>
        <v>6269100.1387597062</v>
      </c>
      <c r="Q30" s="3">
        <f t="shared" si="11"/>
        <v>6269100.1387597062</v>
      </c>
      <c r="R30" s="3">
        <f t="shared" si="11"/>
        <v>6269100.1387597062</v>
      </c>
      <c r="S30" s="3">
        <f t="shared" si="11"/>
        <v>6269100.1387597062</v>
      </c>
      <c r="T30" s="3">
        <f t="shared" si="11"/>
        <v>6269100.1387597062</v>
      </c>
      <c r="U30" s="3">
        <f t="shared" si="11"/>
        <v>6269100.1387597062</v>
      </c>
      <c r="V30" s="3">
        <f t="shared" si="11"/>
        <v>6269100.1387597062</v>
      </c>
      <c r="W30" s="3">
        <f t="shared" si="11"/>
        <v>6269100.1387597062</v>
      </c>
      <c r="X30" s="3">
        <f t="shared" si="11"/>
        <v>6269100.1387597062</v>
      </c>
      <c r="Y30" s="3">
        <f t="shared" si="11"/>
        <v>6269100.1387597062</v>
      </c>
      <c r="Z30" s="3">
        <f t="shared" si="11"/>
        <v>6269100.1387597062</v>
      </c>
      <c r="AA30" s="3">
        <f t="shared" si="11"/>
        <v>6269100.1387597062</v>
      </c>
    </row>
    <row r="31" spans="1:27" x14ac:dyDescent="0.35">
      <c r="A31" s="681"/>
      <c r="B31" s="11" t="str">
        <f t="shared" si="3"/>
        <v>Miscellaneous</v>
      </c>
      <c r="C31" s="3">
        <f t="shared" si="3"/>
        <v>0</v>
      </c>
      <c r="D31" s="3">
        <f t="shared" ref="D31:AA31" si="12">IF(SUM($C$19:$N$19)=0,0,C31+D13)</f>
        <v>99952</v>
      </c>
      <c r="E31" s="3">
        <f t="shared" si="12"/>
        <v>99952</v>
      </c>
      <c r="F31" s="3">
        <f t="shared" si="12"/>
        <v>99952</v>
      </c>
      <c r="G31" s="3">
        <f t="shared" si="12"/>
        <v>99952</v>
      </c>
      <c r="H31" s="3">
        <f t="shared" si="12"/>
        <v>99952</v>
      </c>
      <c r="I31" s="3">
        <f t="shared" si="12"/>
        <v>99952</v>
      </c>
      <c r="J31" s="3">
        <f t="shared" si="12"/>
        <v>99952</v>
      </c>
      <c r="K31" s="3">
        <f t="shared" si="12"/>
        <v>99952</v>
      </c>
      <c r="L31" s="3">
        <f t="shared" si="12"/>
        <v>99952</v>
      </c>
      <c r="M31" s="3">
        <f t="shared" si="12"/>
        <v>312932.45663060196</v>
      </c>
      <c r="N31" s="3">
        <f t="shared" si="12"/>
        <v>1242089.9136197949</v>
      </c>
      <c r="O31" s="3">
        <f t="shared" si="12"/>
        <v>1242089.9136197949</v>
      </c>
      <c r="P31" s="3">
        <f t="shared" si="12"/>
        <v>1242089.9136197949</v>
      </c>
      <c r="Q31" s="3">
        <f t="shared" si="12"/>
        <v>1242089.9136197949</v>
      </c>
      <c r="R31" s="3">
        <f t="shared" si="12"/>
        <v>1242089.9136197949</v>
      </c>
      <c r="S31" s="3">
        <f t="shared" si="12"/>
        <v>1242089.9136197949</v>
      </c>
      <c r="T31" s="3">
        <f t="shared" si="12"/>
        <v>1242089.9136197949</v>
      </c>
      <c r="U31" s="3">
        <f t="shared" si="12"/>
        <v>1242089.9136197949</v>
      </c>
      <c r="V31" s="3">
        <f t="shared" si="12"/>
        <v>1242089.9136197949</v>
      </c>
      <c r="W31" s="3">
        <f t="shared" si="12"/>
        <v>1242089.9136197949</v>
      </c>
      <c r="X31" s="3">
        <f t="shared" si="12"/>
        <v>1242089.9136197949</v>
      </c>
      <c r="Y31" s="3">
        <f t="shared" si="12"/>
        <v>1242089.9136197949</v>
      </c>
      <c r="Z31" s="3">
        <f t="shared" si="12"/>
        <v>1242089.9136197949</v>
      </c>
      <c r="AA31" s="3">
        <f t="shared" si="12"/>
        <v>1242089.9136197949</v>
      </c>
    </row>
    <row r="32" spans="1:27" ht="15" customHeight="1" x14ac:dyDescent="0.35">
      <c r="A32" s="681"/>
      <c r="B32" s="11" t="str">
        <f t="shared" si="3"/>
        <v>Motors</v>
      </c>
      <c r="C32" s="3">
        <f t="shared" si="3"/>
        <v>0</v>
      </c>
      <c r="D32" s="3">
        <f t="shared" ref="D32:AA32" si="13">IF(SUM($C$19:$N$19)=0,0,C32+D14)</f>
        <v>0</v>
      </c>
      <c r="E32" s="3">
        <f t="shared" si="13"/>
        <v>0</v>
      </c>
      <c r="F32" s="3">
        <f t="shared" si="13"/>
        <v>0</v>
      </c>
      <c r="G32" s="3">
        <f t="shared" si="13"/>
        <v>0</v>
      </c>
      <c r="H32" s="3">
        <f t="shared" si="13"/>
        <v>0</v>
      </c>
      <c r="I32" s="3">
        <f t="shared" si="13"/>
        <v>0</v>
      </c>
      <c r="J32" s="3">
        <f t="shared" si="13"/>
        <v>0</v>
      </c>
      <c r="K32" s="3">
        <f t="shared" si="13"/>
        <v>0</v>
      </c>
      <c r="L32" s="3">
        <f t="shared" si="13"/>
        <v>0</v>
      </c>
      <c r="M32" s="3">
        <f t="shared" si="13"/>
        <v>69443.962091083638</v>
      </c>
      <c r="N32" s="3">
        <f t="shared" si="13"/>
        <v>210207.20356127975</v>
      </c>
      <c r="O32" s="3">
        <f t="shared" si="13"/>
        <v>210207.20356127975</v>
      </c>
      <c r="P32" s="3">
        <f t="shared" si="13"/>
        <v>210207.20356127975</v>
      </c>
      <c r="Q32" s="3">
        <f t="shared" si="13"/>
        <v>210207.20356127975</v>
      </c>
      <c r="R32" s="3">
        <f t="shared" si="13"/>
        <v>210207.20356127975</v>
      </c>
      <c r="S32" s="3">
        <f t="shared" si="13"/>
        <v>210207.20356127975</v>
      </c>
      <c r="T32" s="3">
        <f t="shared" si="13"/>
        <v>210207.20356127975</v>
      </c>
      <c r="U32" s="3">
        <f t="shared" si="13"/>
        <v>210207.20356127975</v>
      </c>
      <c r="V32" s="3">
        <f t="shared" si="13"/>
        <v>210207.20356127975</v>
      </c>
      <c r="W32" s="3">
        <f t="shared" si="13"/>
        <v>210207.20356127975</v>
      </c>
      <c r="X32" s="3">
        <f t="shared" si="13"/>
        <v>210207.20356127975</v>
      </c>
      <c r="Y32" s="3">
        <f t="shared" si="13"/>
        <v>210207.20356127975</v>
      </c>
      <c r="Z32" s="3">
        <f t="shared" si="13"/>
        <v>210207.20356127975</v>
      </c>
      <c r="AA32" s="3">
        <f t="shared" si="13"/>
        <v>210207.20356127975</v>
      </c>
    </row>
    <row r="33" spans="1:27" x14ac:dyDescent="0.35">
      <c r="A33" s="681"/>
      <c r="B33" s="11" t="str">
        <f t="shared" si="3"/>
        <v>Process</v>
      </c>
      <c r="C33" s="3">
        <f t="shared" si="3"/>
        <v>0</v>
      </c>
      <c r="D33" s="3">
        <f t="shared" ref="D33:AA33" si="14">IF(SUM($C$19:$N$19)=0,0,C33+D15)</f>
        <v>0</v>
      </c>
      <c r="E33" s="3">
        <f t="shared" si="14"/>
        <v>0</v>
      </c>
      <c r="F33" s="3">
        <f t="shared" si="14"/>
        <v>0</v>
      </c>
      <c r="G33" s="3">
        <f t="shared" si="14"/>
        <v>0</v>
      </c>
      <c r="H33" s="3">
        <f t="shared" si="14"/>
        <v>0</v>
      </c>
      <c r="I33" s="3">
        <f t="shared" si="14"/>
        <v>0</v>
      </c>
      <c r="J33" s="3">
        <f t="shared" si="14"/>
        <v>0</v>
      </c>
      <c r="K33" s="3">
        <f t="shared" si="14"/>
        <v>44488</v>
      </c>
      <c r="L33" s="3">
        <f t="shared" si="14"/>
        <v>44488</v>
      </c>
      <c r="M33" s="3">
        <f t="shared" si="14"/>
        <v>74554.114714749521</v>
      </c>
      <c r="N33" s="3">
        <f t="shared" si="14"/>
        <v>135498.27225161195</v>
      </c>
      <c r="O33" s="3">
        <f t="shared" si="14"/>
        <v>135498.27225161195</v>
      </c>
      <c r="P33" s="3">
        <f t="shared" si="14"/>
        <v>135498.27225161195</v>
      </c>
      <c r="Q33" s="3">
        <f t="shared" si="14"/>
        <v>135498.27225161195</v>
      </c>
      <c r="R33" s="3">
        <f t="shared" si="14"/>
        <v>135498.27225161195</v>
      </c>
      <c r="S33" s="3">
        <f t="shared" si="14"/>
        <v>135498.27225161195</v>
      </c>
      <c r="T33" s="3">
        <f t="shared" si="14"/>
        <v>135498.27225161195</v>
      </c>
      <c r="U33" s="3">
        <f t="shared" si="14"/>
        <v>135498.27225161195</v>
      </c>
      <c r="V33" s="3">
        <f t="shared" si="14"/>
        <v>135498.27225161195</v>
      </c>
      <c r="W33" s="3">
        <f t="shared" si="14"/>
        <v>135498.27225161195</v>
      </c>
      <c r="X33" s="3">
        <f t="shared" si="14"/>
        <v>135498.27225161195</v>
      </c>
      <c r="Y33" s="3">
        <f t="shared" si="14"/>
        <v>135498.27225161195</v>
      </c>
      <c r="Z33" s="3">
        <f t="shared" si="14"/>
        <v>135498.27225161195</v>
      </c>
      <c r="AA33" s="3">
        <f t="shared" si="14"/>
        <v>135498.27225161195</v>
      </c>
    </row>
    <row r="34" spans="1:27" x14ac:dyDescent="0.35">
      <c r="A34" s="681"/>
      <c r="B34" s="11" t="str">
        <f t="shared" si="3"/>
        <v>Refrigeration</v>
      </c>
      <c r="C34" s="3">
        <f t="shared" si="3"/>
        <v>0</v>
      </c>
      <c r="D34" s="3">
        <f t="shared" ref="D34:AA34" si="15">IF(SUM($C$19:$N$19)=0,0,C34+D16)</f>
        <v>0</v>
      </c>
      <c r="E34" s="3">
        <f t="shared" si="15"/>
        <v>0</v>
      </c>
      <c r="F34" s="3">
        <f t="shared" si="15"/>
        <v>0</v>
      </c>
      <c r="G34" s="3">
        <f t="shared" si="15"/>
        <v>0</v>
      </c>
      <c r="H34" s="3">
        <f t="shared" si="15"/>
        <v>0</v>
      </c>
      <c r="I34" s="3">
        <f t="shared" si="15"/>
        <v>0</v>
      </c>
      <c r="J34" s="3">
        <f t="shared" si="15"/>
        <v>0</v>
      </c>
      <c r="K34" s="3">
        <f t="shared" si="15"/>
        <v>0</v>
      </c>
      <c r="L34" s="3">
        <f t="shared" si="15"/>
        <v>0</v>
      </c>
      <c r="M34" s="3">
        <f t="shared" si="15"/>
        <v>0</v>
      </c>
      <c r="N34" s="3">
        <f t="shared" si="15"/>
        <v>0</v>
      </c>
      <c r="O34" s="3">
        <f t="shared" si="15"/>
        <v>0</v>
      </c>
      <c r="P34" s="3">
        <f t="shared" si="15"/>
        <v>0</v>
      </c>
      <c r="Q34" s="3">
        <f t="shared" si="15"/>
        <v>0</v>
      </c>
      <c r="R34" s="3">
        <f t="shared" si="15"/>
        <v>0</v>
      </c>
      <c r="S34" s="3">
        <f t="shared" si="15"/>
        <v>0</v>
      </c>
      <c r="T34" s="3">
        <f t="shared" si="15"/>
        <v>0</v>
      </c>
      <c r="U34" s="3">
        <f t="shared" si="15"/>
        <v>0</v>
      </c>
      <c r="V34" s="3">
        <f t="shared" si="15"/>
        <v>0</v>
      </c>
      <c r="W34" s="3">
        <f t="shared" si="15"/>
        <v>0</v>
      </c>
      <c r="X34" s="3">
        <f t="shared" si="15"/>
        <v>0</v>
      </c>
      <c r="Y34" s="3">
        <f t="shared" si="15"/>
        <v>0</v>
      </c>
      <c r="Z34" s="3">
        <f t="shared" si="15"/>
        <v>0</v>
      </c>
      <c r="AA34" s="3">
        <f t="shared" si="15"/>
        <v>0</v>
      </c>
    </row>
    <row r="35" spans="1:27" x14ac:dyDescent="0.35">
      <c r="A35" s="681"/>
      <c r="B35" s="11" t="str">
        <f t="shared" si="3"/>
        <v>Water Heating</v>
      </c>
      <c r="C35" s="3">
        <f t="shared" si="3"/>
        <v>0</v>
      </c>
      <c r="D35" s="3">
        <f t="shared" ref="D35:AA35" si="16">IF(SUM($C$19:$N$19)=0,0,C35+D17)</f>
        <v>0</v>
      </c>
      <c r="E35" s="3">
        <f t="shared" si="16"/>
        <v>0</v>
      </c>
      <c r="F35" s="3">
        <f t="shared" si="16"/>
        <v>0</v>
      </c>
      <c r="G35" s="3">
        <f t="shared" si="16"/>
        <v>0</v>
      </c>
      <c r="H35" s="3">
        <f t="shared" si="16"/>
        <v>0</v>
      </c>
      <c r="I35" s="3">
        <f t="shared" si="16"/>
        <v>0</v>
      </c>
      <c r="J35" s="3">
        <f t="shared" si="16"/>
        <v>0</v>
      </c>
      <c r="K35" s="3">
        <f t="shared" si="16"/>
        <v>0</v>
      </c>
      <c r="L35" s="3">
        <f t="shared" si="16"/>
        <v>0</v>
      </c>
      <c r="M35" s="3">
        <f t="shared" si="16"/>
        <v>0</v>
      </c>
      <c r="N35" s="3">
        <f t="shared" si="16"/>
        <v>0</v>
      </c>
      <c r="O35" s="3">
        <f t="shared" si="16"/>
        <v>0</v>
      </c>
      <c r="P35" s="3">
        <f t="shared" si="16"/>
        <v>0</v>
      </c>
      <c r="Q35" s="3">
        <f t="shared" si="16"/>
        <v>0</v>
      </c>
      <c r="R35" s="3">
        <f t="shared" si="16"/>
        <v>0</v>
      </c>
      <c r="S35" s="3">
        <f t="shared" si="16"/>
        <v>0</v>
      </c>
      <c r="T35" s="3">
        <f t="shared" si="16"/>
        <v>0</v>
      </c>
      <c r="U35" s="3">
        <f t="shared" si="16"/>
        <v>0</v>
      </c>
      <c r="V35" s="3">
        <f t="shared" si="16"/>
        <v>0</v>
      </c>
      <c r="W35" s="3">
        <f t="shared" si="16"/>
        <v>0</v>
      </c>
      <c r="X35" s="3">
        <f t="shared" si="16"/>
        <v>0</v>
      </c>
      <c r="Y35" s="3">
        <f t="shared" si="16"/>
        <v>0</v>
      </c>
      <c r="Z35" s="3">
        <f t="shared" si="16"/>
        <v>0</v>
      </c>
      <c r="AA35" s="3">
        <f t="shared" si="16"/>
        <v>0</v>
      </c>
    </row>
    <row r="36" spans="1:27" ht="15" customHeight="1" x14ac:dyDescent="0.35">
      <c r="A36" s="681"/>
      <c r="B36" s="11" t="str">
        <f t="shared" si="3"/>
        <v xml:space="preserve"> </v>
      </c>
      <c r="C36" s="3"/>
      <c r="D36" s="3"/>
      <c r="E36" s="3"/>
      <c r="F36" s="3"/>
      <c r="G36" s="3"/>
      <c r="H36" s="3"/>
      <c r="I36" s="3"/>
      <c r="J36" s="3"/>
      <c r="K36" s="3"/>
      <c r="L36" s="3"/>
      <c r="M36" s="3"/>
      <c r="N36" s="3"/>
      <c r="O36" s="3"/>
      <c r="P36" s="3"/>
      <c r="Q36" s="3"/>
      <c r="R36" s="3"/>
      <c r="S36" s="3"/>
      <c r="T36" s="3"/>
      <c r="U36" s="3"/>
      <c r="V36" s="3"/>
      <c r="W36" s="3"/>
      <c r="X36" s="3"/>
      <c r="Y36" s="3"/>
      <c r="Z36" s="3"/>
      <c r="AA36" s="3"/>
    </row>
    <row r="37" spans="1:27" ht="15" customHeight="1" thickBot="1" x14ac:dyDescent="0.4">
      <c r="A37" s="682"/>
      <c r="B37" s="188" t="str">
        <f t="shared" si="3"/>
        <v>Monthly kWh</v>
      </c>
      <c r="C37" s="232">
        <f>SUM(C23:C36)</f>
        <v>0</v>
      </c>
      <c r="D37" s="232">
        <f t="shared" ref="D37:AA37" si="17">SUM(D23:D36)</f>
        <v>631114</v>
      </c>
      <c r="E37" s="232">
        <f t="shared" si="17"/>
        <v>771845</v>
      </c>
      <c r="F37" s="232">
        <f t="shared" si="17"/>
        <v>1728252</v>
      </c>
      <c r="G37" s="232">
        <f t="shared" si="17"/>
        <v>2909336</v>
      </c>
      <c r="H37" s="232">
        <f t="shared" si="17"/>
        <v>3310646</v>
      </c>
      <c r="I37" s="232">
        <f t="shared" si="17"/>
        <v>3817157</v>
      </c>
      <c r="J37" s="232">
        <f t="shared" si="17"/>
        <v>4871000</v>
      </c>
      <c r="K37" s="232">
        <f t="shared" si="17"/>
        <v>7340469</v>
      </c>
      <c r="L37" s="232">
        <f t="shared" si="17"/>
        <v>8829974</v>
      </c>
      <c r="M37" s="232">
        <f t="shared" si="17"/>
        <v>11121215.259301711</v>
      </c>
      <c r="N37" s="232">
        <f t="shared" si="17"/>
        <v>19156021.416923974</v>
      </c>
      <c r="O37" s="232">
        <f t="shared" si="17"/>
        <v>19156021.416923974</v>
      </c>
      <c r="P37" s="232">
        <f t="shared" si="17"/>
        <v>19156021.416923974</v>
      </c>
      <c r="Q37" s="232">
        <f t="shared" si="17"/>
        <v>19156021.416923974</v>
      </c>
      <c r="R37" s="232">
        <f t="shared" si="17"/>
        <v>19156021.416923974</v>
      </c>
      <c r="S37" s="232">
        <f t="shared" si="17"/>
        <v>19156021.416923974</v>
      </c>
      <c r="T37" s="232">
        <f t="shared" si="17"/>
        <v>19156021.416923974</v>
      </c>
      <c r="U37" s="232">
        <f t="shared" si="17"/>
        <v>19156021.416923974</v>
      </c>
      <c r="V37" s="232">
        <f t="shared" si="17"/>
        <v>19156021.416923974</v>
      </c>
      <c r="W37" s="232">
        <f t="shared" si="17"/>
        <v>19156021.416923974</v>
      </c>
      <c r="X37" s="232">
        <f t="shared" si="17"/>
        <v>19156021.416923974</v>
      </c>
      <c r="Y37" s="232">
        <f t="shared" si="17"/>
        <v>19156021.416923974</v>
      </c>
      <c r="Z37" s="232">
        <f t="shared" si="17"/>
        <v>19156021.416923974</v>
      </c>
      <c r="AA37" s="232">
        <f t="shared" si="17"/>
        <v>19156021.416923974</v>
      </c>
    </row>
    <row r="38" spans="1:27" x14ac:dyDescent="0.35">
      <c r="A38" s="8"/>
      <c r="B38" s="252"/>
      <c r="C38" s="9"/>
      <c r="D38" s="252"/>
      <c r="E38" s="9"/>
      <c r="F38" s="252"/>
      <c r="G38" s="252"/>
      <c r="H38" s="9"/>
      <c r="I38" s="252"/>
      <c r="J38" s="252"/>
      <c r="K38" s="9"/>
      <c r="L38" s="252"/>
      <c r="M38" s="252"/>
      <c r="N38" s="300" t="s">
        <v>201</v>
      </c>
      <c r="O38" s="299">
        <f>SUM(C5:N18)</f>
        <v>19156021.416923974</v>
      </c>
      <c r="P38" s="252"/>
      <c r="Q38" s="9"/>
      <c r="R38" s="252"/>
      <c r="S38" s="252"/>
      <c r="T38" s="9"/>
      <c r="U38" s="252"/>
      <c r="V38" s="252"/>
      <c r="W38" s="9"/>
      <c r="X38" s="252"/>
      <c r="Y38" s="252"/>
      <c r="Z38" s="9"/>
      <c r="AA38" s="252"/>
    </row>
    <row r="39" spans="1:27" ht="15" thickBot="1" x14ac:dyDescent="0.4">
      <c r="C39" s="129"/>
      <c r="D39" s="129"/>
      <c r="E39" s="129"/>
      <c r="F39" s="129"/>
      <c r="G39" s="129"/>
      <c r="H39" s="129"/>
      <c r="I39" s="129"/>
      <c r="J39" s="129"/>
      <c r="K39" s="129"/>
      <c r="L39" s="129"/>
      <c r="M39" s="129"/>
      <c r="N39" s="129"/>
      <c r="O39" s="129"/>
      <c r="P39" s="129"/>
      <c r="Q39" s="129"/>
      <c r="R39" s="129"/>
      <c r="S39" s="129"/>
      <c r="T39" s="129"/>
      <c r="U39" s="129"/>
      <c r="V39" s="129"/>
      <c r="W39" s="129"/>
      <c r="X39" s="129"/>
      <c r="Y39" s="129"/>
      <c r="Z39" s="129"/>
      <c r="AA39" s="129"/>
    </row>
    <row r="40" spans="1:27" ht="16" thickBot="1" x14ac:dyDescent="0.4">
      <c r="A40" s="683" t="s">
        <v>16</v>
      </c>
      <c r="B40" s="17" t="s">
        <v>10</v>
      </c>
      <c r="C40" s="145">
        <f>C$4</f>
        <v>44927</v>
      </c>
      <c r="D40" s="145">
        <f t="shared" ref="D40:AA40" si="18">D$4</f>
        <v>44958</v>
      </c>
      <c r="E40" s="145">
        <f t="shared" si="18"/>
        <v>44986</v>
      </c>
      <c r="F40" s="145">
        <f t="shared" si="18"/>
        <v>45017</v>
      </c>
      <c r="G40" s="145">
        <f t="shared" si="18"/>
        <v>45047</v>
      </c>
      <c r="H40" s="145">
        <f t="shared" si="18"/>
        <v>45078</v>
      </c>
      <c r="I40" s="145">
        <f t="shared" si="18"/>
        <v>45108</v>
      </c>
      <c r="J40" s="145">
        <f t="shared" si="18"/>
        <v>45139</v>
      </c>
      <c r="K40" s="145">
        <f t="shared" si="18"/>
        <v>45170</v>
      </c>
      <c r="L40" s="145">
        <f t="shared" si="18"/>
        <v>45200</v>
      </c>
      <c r="M40" s="145">
        <f t="shared" si="18"/>
        <v>45231</v>
      </c>
      <c r="N40" s="145">
        <f t="shared" si="18"/>
        <v>45261</v>
      </c>
      <c r="O40" s="145">
        <f t="shared" si="18"/>
        <v>45292</v>
      </c>
      <c r="P40" s="145">
        <f t="shared" si="18"/>
        <v>45323</v>
      </c>
      <c r="Q40" s="145">
        <f t="shared" si="18"/>
        <v>45352</v>
      </c>
      <c r="R40" s="145">
        <f t="shared" si="18"/>
        <v>45383</v>
      </c>
      <c r="S40" s="145">
        <f t="shared" si="18"/>
        <v>45413</v>
      </c>
      <c r="T40" s="145">
        <f t="shared" si="18"/>
        <v>45444</v>
      </c>
      <c r="U40" s="145">
        <f t="shared" si="18"/>
        <v>45474</v>
      </c>
      <c r="V40" s="145">
        <f t="shared" si="18"/>
        <v>45505</v>
      </c>
      <c r="W40" s="145">
        <f t="shared" si="18"/>
        <v>45536</v>
      </c>
      <c r="X40" s="145">
        <f t="shared" si="18"/>
        <v>45566</v>
      </c>
      <c r="Y40" s="145">
        <f t="shared" si="18"/>
        <v>45597</v>
      </c>
      <c r="Z40" s="145">
        <f t="shared" si="18"/>
        <v>45627</v>
      </c>
      <c r="AA40" s="145">
        <f t="shared" si="18"/>
        <v>45658</v>
      </c>
    </row>
    <row r="41" spans="1:27" ht="15" customHeight="1" x14ac:dyDescent="0.35">
      <c r="A41" s="684"/>
      <c r="B41" s="11" t="str">
        <f t="shared" ref="B41:B55" si="19">B23</f>
        <v>Air Comp</v>
      </c>
      <c r="C41" s="3">
        <v>0</v>
      </c>
      <c r="D41" s="3">
        <v>0</v>
      </c>
      <c r="E41" s="3">
        <v>0</v>
      </c>
      <c r="F41" s="3">
        <v>0</v>
      </c>
      <c r="G41" s="3">
        <f>F41</f>
        <v>0</v>
      </c>
      <c r="H41" s="3">
        <f t="shared" ref="H41:AA41" si="20">G41</f>
        <v>0</v>
      </c>
      <c r="I41" s="3">
        <f t="shared" si="20"/>
        <v>0</v>
      </c>
      <c r="J41" s="3">
        <f t="shared" si="20"/>
        <v>0</v>
      </c>
      <c r="K41" s="3">
        <f t="shared" si="20"/>
        <v>0</v>
      </c>
      <c r="L41" s="3">
        <f t="shared" si="20"/>
        <v>0</v>
      </c>
      <c r="M41" s="3">
        <f t="shared" si="20"/>
        <v>0</v>
      </c>
      <c r="N41" s="3">
        <f t="shared" si="20"/>
        <v>0</v>
      </c>
      <c r="O41" s="3">
        <f t="shared" si="20"/>
        <v>0</v>
      </c>
      <c r="P41" s="3">
        <f t="shared" si="20"/>
        <v>0</v>
      </c>
      <c r="Q41" s="3">
        <f t="shared" si="20"/>
        <v>0</v>
      </c>
      <c r="R41" s="3">
        <f t="shared" si="20"/>
        <v>0</v>
      </c>
      <c r="S41" s="3">
        <f t="shared" si="20"/>
        <v>0</v>
      </c>
      <c r="T41" s="3">
        <f t="shared" si="20"/>
        <v>0</v>
      </c>
      <c r="U41" s="3">
        <f t="shared" si="20"/>
        <v>0</v>
      </c>
      <c r="V41" s="3">
        <f t="shared" si="20"/>
        <v>0</v>
      </c>
      <c r="W41" s="3">
        <f t="shared" si="20"/>
        <v>0</v>
      </c>
      <c r="X41" s="3">
        <f t="shared" si="20"/>
        <v>0</v>
      </c>
      <c r="Y41" s="3">
        <f t="shared" si="20"/>
        <v>0</v>
      </c>
      <c r="Z41" s="3">
        <f t="shared" si="20"/>
        <v>0</v>
      </c>
      <c r="AA41" s="3">
        <f t="shared" si="20"/>
        <v>0</v>
      </c>
    </row>
    <row r="42" spans="1:27" x14ac:dyDescent="0.35">
      <c r="A42" s="684"/>
      <c r="B42" s="12" t="str">
        <f t="shared" si="19"/>
        <v>Building Shell</v>
      </c>
      <c r="C42" s="3">
        <v>0</v>
      </c>
      <c r="D42" s="3">
        <v>0</v>
      </c>
      <c r="E42" s="3">
        <v>0</v>
      </c>
      <c r="F42" s="3">
        <v>0</v>
      </c>
      <c r="G42" s="3">
        <f t="shared" ref="G42:AA42" si="21">F42</f>
        <v>0</v>
      </c>
      <c r="H42" s="3">
        <f t="shared" si="21"/>
        <v>0</v>
      </c>
      <c r="I42" s="3">
        <f t="shared" si="21"/>
        <v>0</v>
      </c>
      <c r="J42" s="3">
        <f t="shared" si="21"/>
        <v>0</v>
      </c>
      <c r="K42" s="3">
        <f t="shared" si="21"/>
        <v>0</v>
      </c>
      <c r="L42" s="3">
        <f t="shared" si="21"/>
        <v>0</v>
      </c>
      <c r="M42" s="3">
        <f t="shared" si="21"/>
        <v>0</v>
      </c>
      <c r="N42" s="3">
        <f t="shared" si="21"/>
        <v>0</v>
      </c>
      <c r="O42" s="3">
        <f t="shared" si="21"/>
        <v>0</v>
      </c>
      <c r="P42" s="3">
        <f t="shared" si="21"/>
        <v>0</v>
      </c>
      <c r="Q42" s="3">
        <f t="shared" si="21"/>
        <v>0</v>
      </c>
      <c r="R42" s="3">
        <f t="shared" si="21"/>
        <v>0</v>
      </c>
      <c r="S42" s="3">
        <f t="shared" si="21"/>
        <v>0</v>
      </c>
      <c r="T42" s="3">
        <f t="shared" si="21"/>
        <v>0</v>
      </c>
      <c r="U42" s="3">
        <f t="shared" si="21"/>
        <v>0</v>
      </c>
      <c r="V42" s="3">
        <f t="shared" si="21"/>
        <v>0</v>
      </c>
      <c r="W42" s="3">
        <f t="shared" si="21"/>
        <v>0</v>
      </c>
      <c r="X42" s="3">
        <f t="shared" si="21"/>
        <v>0</v>
      </c>
      <c r="Y42" s="3">
        <f t="shared" si="21"/>
        <v>0</v>
      </c>
      <c r="Z42" s="3">
        <f t="shared" si="21"/>
        <v>0</v>
      </c>
      <c r="AA42" s="3">
        <f t="shared" si="21"/>
        <v>0</v>
      </c>
    </row>
    <row r="43" spans="1:27" x14ac:dyDescent="0.35">
      <c r="A43" s="684"/>
      <c r="B43" s="11" t="str">
        <f t="shared" si="19"/>
        <v>Cooking</v>
      </c>
      <c r="C43" s="3">
        <v>0</v>
      </c>
      <c r="D43" s="3">
        <v>0</v>
      </c>
      <c r="E43" s="3">
        <v>0</v>
      </c>
      <c r="F43" s="3">
        <v>0</v>
      </c>
      <c r="G43" s="3">
        <f t="shared" ref="G43:AA43" si="22">F43</f>
        <v>0</v>
      </c>
      <c r="H43" s="3">
        <f t="shared" si="22"/>
        <v>0</v>
      </c>
      <c r="I43" s="3">
        <f t="shared" si="22"/>
        <v>0</v>
      </c>
      <c r="J43" s="3">
        <f t="shared" si="22"/>
        <v>0</v>
      </c>
      <c r="K43" s="3">
        <f t="shared" si="22"/>
        <v>0</v>
      </c>
      <c r="L43" s="3">
        <f t="shared" si="22"/>
        <v>0</v>
      </c>
      <c r="M43" s="3">
        <f t="shared" si="22"/>
        <v>0</v>
      </c>
      <c r="N43" s="3">
        <f t="shared" si="22"/>
        <v>0</v>
      </c>
      <c r="O43" s="3">
        <f t="shared" si="22"/>
        <v>0</v>
      </c>
      <c r="P43" s="3">
        <f t="shared" si="22"/>
        <v>0</v>
      </c>
      <c r="Q43" s="3">
        <f t="shared" si="22"/>
        <v>0</v>
      </c>
      <c r="R43" s="3">
        <f t="shared" si="22"/>
        <v>0</v>
      </c>
      <c r="S43" s="3">
        <f t="shared" si="22"/>
        <v>0</v>
      </c>
      <c r="T43" s="3">
        <f t="shared" si="22"/>
        <v>0</v>
      </c>
      <c r="U43" s="3">
        <f t="shared" si="22"/>
        <v>0</v>
      </c>
      <c r="V43" s="3">
        <f t="shared" si="22"/>
        <v>0</v>
      </c>
      <c r="W43" s="3">
        <f t="shared" si="22"/>
        <v>0</v>
      </c>
      <c r="X43" s="3">
        <f t="shared" si="22"/>
        <v>0</v>
      </c>
      <c r="Y43" s="3">
        <f t="shared" si="22"/>
        <v>0</v>
      </c>
      <c r="Z43" s="3">
        <f t="shared" si="22"/>
        <v>0</v>
      </c>
      <c r="AA43" s="3">
        <f t="shared" si="22"/>
        <v>0</v>
      </c>
    </row>
    <row r="44" spans="1:27" x14ac:dyDescent="0.35">
      <c r="A44" s="684"/>
      <c r="B44" s="11" t="str">
        <f t="shared" si="19"/>
        <v>Cooling</v>
      </c>
      <c r="C44" s="3">
        <v>0</v>
      </c>
      <c r="D44" s="3">
        <v>0</v>
      </c>
      <c r="E44" s="3">
        <v>0</v>
      </c>
      <c r="F44" s="3">
        <v>0</v>
      </c>
      <c r="G44" s="3">
        <f t="shared" ref="G44:AA44" si="23">F44</f>
        <v>0</v>
      </c>
      <c r="H44" s="3">
        <f t="shared" si="23"/>
        <v>0</v>
      </c>
      <c r="I44" s="3">
        <f t="shared" si="23"/>
        <v>0</v>
      </c>
      <c r="J44" s="3">
        <f t="shared" si="23"/>
        <v>0</v>
      </c>
      <c r="K44" s="3">
        <f t="shared" si="23"/>
        <v>0</v>
      </c>
      <c r="L44" s="3">
        <f t="shared" si="23"/>
        <v>0</v>
      </c>
      <c r="M44" s="3">
        <f t="shared" si="23"/>
        <v>0</v>
      </c>
      <c r="N44" s="3">
        <f t="shared" si="23"/>
        <v>0</v>
      </c>
      <c r="O44" s="3">
        <f t="shared" si="23"/>
        <v>0</v>
      </c>
      <c r="P44" s="3">
        <f t="shared" si="23"/>
        <v>0</v>
      </c>
      <c r="Q44" s="3">
        <f t="shared" si="23"/>
        <v>0</v>
      </c>
      <c r="R44" s="3">
        <f t="shared" si="23"/>
        <v>0</v>
      </c>
      <c r="S44" s="3">
        <f t="shared" si="23"/>
        <v>0</v>
      </c>
      <c r="T44" s="3">
        <f t="shared" si="23"/>
        <v>0</v>
      </c>
      <c r="U44" s="3">
        <f t="shared" si="23"/>
        <v>0</v>
      </c>
      <c r="V44" s="3">
        <f t="shared" si="23"/>
        <v>0</v>
      </c>
      <c r="W44" s="3">
        <f t="shared" si="23"/>
        <v>0</v>
      </c>
      <c r="X44" s="3">
        <f t="shared" si="23"/>
        <v>0</v>
      </c>
      <c r="Y44" s="3">
        <f t="shared" si="23"/>
        <v>0</v>
      </c>
      <c r="Z44" s="3">
        <f t="shared" si="23"/>
        <v>0</v>
      </c>
      <c r="AA44" s="3">
        <f t="shared" si="23"/>
        <v>0</v>
      </c>
    </row>
    <row r="45" spans="1:27" x14ac:dyDescent="0.35">
      <c r="A45" s="684"/>
      <c r="B45" s="12" t="str">
        <f t="shared" si="19"/>
        <v>Ext Lighting</v>
      </c>
      <c r="C45" s="3">
        <v>0</v>
      </c>
      <c r="D45" s="3">
        <v>0</v>
      </c>
      <c r="E45" s="3">
        <v>0</v>
      </c>
      <c r="F45" s="3">
        <v>0</v>
      </c>
      <c r="G45" s="3">
        <f t="shared" ref="G45:AA45" si="24">F45</f>
        <v>0</v>
      </c>
      <c r="H45" s="3">
        <f t="shared" si="24"/>
        <v>0</v>
      </c>
      <c r="I45" s="3">
        <f t="shared" si="24"/>
        <v>0</v>
      </c>
      <c r="J45" s="3">
        <f t="shared" si="24"/>
        <v>0</v>
      </c>
      <c r="K45" s="3">
        <f t="shared" si="24"/>
        <v>0</v>
      </c>
      <c r="L45" s="3">
        <f t="shared" si="24"/>
        <v>0</v>
      </c>
      <c r="M45" s="3">
        <f t="shared" si="24"/>
        <v>0</v>
      </c>
      <c r="N45" s="3">
        <f t="shared" si="24"/>
        <v>0</v>
      </c>
      <c r="O45" s="3">
        <f t="shared" si="24"/>
        <v>0</v>
      </c>
      <c r="P45" s="3">
        <f t="shared" si="24"/>
        <v>0</v>
      </c>
      <c r="Q45" s="3">
        <f t="shared" si="24"/>
        <v>0</v>
      </c>
      <c r="R45" s="3">
        <f t="shared" si="24"/>
        <v>0</v>
      </c>
      <c r="S45" s="3">
        <f t="shared" si="24"/>
        <v>0</v>
      </c>
      <c r="T45" s="3">
        <f t="shared" si="24"/>
        <v>0</v>
      </c>
      <c r="U45" s="3">
        <f t="shared" si="24"/>
        <v>0</v>
      </c>
      <c r="V45" s="3">
        <f t="shared" si="24"/>
        <v>0</v>
      </c>
      <c r="W45" s="3">
        <f t="shared" si="24"/>
        <v>0</v>
      </c>
      <c r="X45" s="3">
        <f t="shared" si="24"/>
        <v>0</v>
      </c>
      <c r="Y45" s="3">
        <f t="shared" si="24"/>
        <v>0</v>
      </c>
      <c r="Z45" s="3">
        <f t="shared" si="24"/>
        <v>0</v>
      </c>
      <c r="AA45" s="3">
        <f t="shared" si="24"/>
        <v>0</v>
      </c>
    </row>
    <row r="46" spans="1:27" x14ac:dyDescent="0.35">
      <c r="A46" s="684"/>
      <c r="B46" s="11" t="str">
        <f t="shared" si="19"/>
        <v>Heating</v>
      </c>
      <c r="C46" s="3">
        <v>0</v>
      </c>
      <c r="D46" s="3">
        <v>0</v>
      </c>
      <c r="E46" s="3">
        <v>0</v>
      </c>
      <c r="F46" s="3">
        <v>0</v>
      </c>
      <c r="G46" s="3">
        <f t="shared" ref="G46:AA46" si="25">F46</f>
        <v>0</v>
      </c>
      <c r="H46" s="3">
        <f t="shared" si="25"/>
        <v>0</v>
      </c>
      <c r="I46" s="3">
        <f t="shared" si="25"/>
        <v>0</v>
      </c>
      <c r="J46" s="3">
        <f t="shared" si="25"/>
        <v>0</v>
      </c>
      <c r="K46" s="3">
        <f t="shared" si="25"/>
        <v>0</v>
      </c>
      <c r="L46" s="3">
        <f t="shared" si="25"/>
        <v>0</v>
      </c>
      <c r="M46" s="3">
        <f t="shared" si="25"/>
        <v>0</v>
      </c>
      <c r="N46" s="3">
        <f t="shared" si="25"/>
        <v>0</v>
      </c>
      <c r="O46" s="3">
        <f t="shared" si="25"/>
        <v>0</v>
      </c>
      <c r="P46" s="3">
        <f t="shared" si="25"/>
        <v>0</v>
      </c>
      <c r="Q46" s="3">
        <f t="shared" si="25"/>
        <v>0</v>
      </c>
      <c r="R46" s="3">
        <f t="shared" si="25"/>
        <v>0</v>
      </c>
      <c r="S46" s="3">
        <f t="shared" si="25"/>
        <v>0</v>
      </c>
      <c r="T46" s="3">
        <f t="shared" si="25"/>
        <v>0</v>
      </c>
      <c r="U46" s="3">
        <f t="shared" si="25"/>
        <v>0</v>
      </c>
      <c r="V46" s="3">
        <f t="shared" si="25"/>
        <v>0</v>
      </c>
      <c r="W46" s="3">
        <f t="shared" si="25"/>
        <v>0</v>
      </c>
      <c r="X46" s="3">
        <f t="shared" si="25"/>
        <v>0</v>
      </c>
      <c r="Y46" s="3">
        <f t="shared" si="25"/>
        <v>0</v>
      </c>
      <c r="Z46" s="3">
        <f t="shared" si="25"/>
        <v>0</v>
      </c>
      <c r="AA46" s="3">
        <f t="shared" si="25"/>
        <v>0</v>
      </c>
    </row>
    <row r="47" spans="1:27" x14ac:dyDescent="0.35">
      <c r="A47" s="684"/>
      <c r="B47" s="11" t="str">
        <f t="shared" si="19"/>
        <v>HVAC</v>
      </c>
      <c r="C47" s="3">
        <v>0</v>
      </c>
      <c r="D47" s="3">
        <v>0</v>
      </c>
      <c r="E47" s="3">
        <v>0</v>
      </c>
      <c r="F47" s="3">
        <v>0</v>
      </c>
      <c r="G47" s="3">
        <f t="shared" ref="G47:AA47" si="26">F47</f>
        <v>0</v>
      </c>
      <c r="H47" s="3">
        <f t="shared" si="26"/>
        <v>0</v>
      </c>
      <c r="I47" s="3">
        <f t="shared" si="26"/>
        <v>0</v>
      </c>
      <c r="J47" s="3">
        <f t="shared" si="26"/>
        <v>0</v>
      </c>
      <c r="K47" s="3">
        <f t="shared" si="26"/>
        <v>0</v>
      </c>
      <c r="L47" s="3">
        <f t="shared" si="26"/>
        <v>0</v>
      </c>
      <c r="M47" s="3">
        <f t="shared" si="26"/>
        <v>0</v>
      </c>
      <c r="N47" s="3">
        <f t="shared" si="26"/>
        <v>0</v>
      </c>
      <c r="O47" s="3">
        <f t="shared" si="26"/>
        <v>0</v>
      </c>
      <c r="P47" s="3">
        <f t="shared" si="26"/>
        <v>0</v>
      </c>
      <c r="Q47" s="3">
        <f t="shared" si="26"/>
        <v>0</v>
      </c>
      <c r="R47" s="3">
        <f t="shared" si="26"/>
        <v>0</v>
      </c>
      <c r="S47" s="3">
        <f t="shared" si="26"/>
        <v>0</v>
      </c>
      <c r="T47" s="3">
        <f t="shared" si="26"/>
        <v>0</v>
      </c>
      <c r="U47" s="3">
        <f t="shared" si="26"/>
        <v>0</v>
      </c>
      <c r="V47" s="3">
        <f t="shared" si="26"/>
        <v>0</v>
      </c>
      <c r="W47" s="3">
        <f t="shared" si="26"/>
        <v>0</v>
      </c>
      <c r="X47" s="3">
        <f t="shared" si="26"/>
        <v>0</v>
      </c>
      <c r="Y47" s="3">
        <f t="shared" si="26"/>
        <v>0</v>
      </c>
      <c r="Z47" s="3">
        <f t="shared" si="26"/>
        <v>0</v>
      </c>
      <c r="AA47" s="3">
        <f t="shared" si="26"/>
        <v>0</v>
      </c>
    </row>
    <row r="48" spans="1:27" x14ac:dyDescent="0.35">
      <c r="A48" s="684"/>
      <c r="B48" s="11" t="str">
        <f t="shared" si="19"/>
        <v>Lighting</v>
      </c>
      <c r="C48" s="3">
        <v>0</v>
      </c>
      <c r="D48" s="3">
        <v>0</v>
      </c>
      <c r="E48" s="3">
        <v>0</v>
      </c>
      <c r="F48" s="3">
        <v>0</v>
      </c>
      <c r="G48" s="3">
        <f t="shared" ref="G48:AA48" si="27">F48</f>
        <v>0</v>
      </c>
      <c r="H48" s="3">
        <f t="shared" si="27"/>
        <v>0</v>
      </c>
      <c r="I48" s="3">
        <f t="shared" si="27"/>
        <v>0</v>
      </c>
      <c r="J48" s="3">
        <f t="shared" si="27"/>
        <v>0</v>
      </c>
      <c r="K48" s="3">
        <f t="shared" si="27"/>
        <v>0</v>
      </c>
      <c r="L48" s="3">
        <f t="shared" si="27"/>
        <v>0</v>
      </c>
      <c r="M48" s="3">
        <f t="shared" si="27"/>
        <v>0</v>
      </c>
      <c r="N48" s="3">
        <f t="shared" si="27"/>
        <v>0</v>
      </c>
      <c r="O48" s="3">
        <f t="shared" si="27"/>
        <v>0</v>
      </c>
      <c r="P48" s="3">
        <f t="shared" si="27"/>
        <v>0</v>
      </c>
      <c r="Q48" s="3">
        <f t="shared" si="27"/>
        <v>0</v>
      </c>
      <c r="R48" s="3">
        <f t="shared" si="27"/>
        <v>0</v>
      </c>
      <c r="S48" s="3">
        <f t="shared" si="27"/>
        <v>0</v>
      </c>
      <c r="T48" s="3">
        <f t="shared" si="27"/>
        <v>0</v>
      </c>
      <c r="U48" s="3">
        <f t="shared" si="27"/>
        <v>0</v>
      </c>
      <c r="V48" s="3">
        <f t="shared" si="27"/>
        <v>0</v>
      </c>
      <c r="W48" s="3">
        <f t="shared" si="27"/>
        <v>0</v>
      </c>
      <c r="X48" s="3">
        <f t="shared" si="27"/>
        <v>0</v>
      </c>
      <c r="Y48" s="3">
        <f t="shared" si="27"/>
        <v>0</v>
      </c>
      <c r="Z48" s="3">
        <f t="shared" si="27"/>
        <v>0</v>
      </c>
      <c r="AA48" s="3">
        <f t="shared" si="27"/>
        <v>0</v>
      </c>
    </row>
    <row r="49" spans="1:27" x14ac:dyDescent="0.35">
      <c r="A49" s="684"/>
      <c r="B49" s="11" t="str">
        <f t="shared" si="19"/>
        <v>Miscellaneous</v>
      </c>
      <c r="C49" s="3">
        <v>0</v>
      </c>
      <c r="D49" s="3">
        <v>0</v>
      </c>
      <c r="E49" s="3">
        <v>0</v>
      </c>
      <c r="F49" s="3">
        <v>0</v>
      </c>
      <c r="G49" s="3">
        <f t="shared" ref="G49:AA49" si="28">F49</f>
        <v>0</v>
      </c>
      <c r="H49" s="3">
        <f t="shared" si="28"/>
        <v>0</v>
      </c>
      <c r="I49" s="3">
        <f t="shared" si="28"/>
        <v>0</v>
      </c>
      <c r="J49" s="3">
        <f t="shared" si="28"/>
        <v>0</v>
      </c>
      <c r="K49" s="3">
        <f t="shared" si="28"/>
        <v>0</v>
      </c>
      <c r="L49" s="3">
        <f t="shared" si="28"/>
        <v>0</v>
      </c>
      <c r="M49" s="3">
        <f t="shared" si="28"/>
        <v>0</v>
      </c>
      <c r="N49" s="3">
        <f t="shared" si="28"/>
        <v>0</v>
      </c>
      <c r="O49" s="3">
        <f t="shared" si="28"/>
        <v>0</v>
      </c>
      <c r="P49" s="3">
        <f t="shared" si="28"/>
        <v>0</v>
      </c>
      <c r="Q49" s="3">
        <f t="shared" si="28"/>
        <v>0</v>
      </c>
      <c r="R49" s="3">
        <f t="shared" si="28"/>
        <v>0</v>
      </c>
      <c r="S49" s="3">
        <f t="shared" si="28"/>
        <v>0</v>
      </c>
      <c r="T49" s="3">
        <f t="shared" si="28"/>
        <v>0</v>
      </c>
      <c r="U49" s="3">
        <f t="shared" si="28"/>
        <v>0</v>
      </c>
      <c r="V49" s="3">
        <f t="shared" si="28"/>
        <v>0</v>
      </c>
      <c r="W49" s="3">
        <f t="shared" si="28"/>
        <v>0</v>
      </c>
      <c r="X49" s="3">
        <f t="shared" si="28"/>
        <v>0</v>
      </c>
      <c r="Y49" s="3">
        <f t="shared" si="28"/>
        <v>0</v>
      </c>
      <c r="Z49" s="3">
        <f t="shared" si="28"/>
        <v>0</v>
      </c>
      <c r="AA49" s="3">
        <f t="shared" si="28"/>
        <v>0</v>
      </c>
    </row>
    <row r="50" spans="1:27" ht="15" customHeight="1" x14ac:dyDescent="0.35">
      <c r="A50" s="684"/>
      <c r="B50" s="11" t="str">
        <f t="shared" si="19"/>
        <v>Motors</v>
      </c>
      <c r="C50" s="3">
        <v>0</v>
      </c>
      <c r="D50" s="3">
        <v>0</v>
      </c>
      <c r="E50" s="3">
        <v>0</v>
      </c>
      <c r="F50" s="3">
        <v>0</v>
      </c>
      <c r="G50" s="3">
        <f t="shared" ref="G50:AA50" si="29">F50</f>
        <v>0</v>
      </c>
      <c r="H50" s="3">
        <f t="shared" si="29"/>
        <v>0</v>
      </c>
      <c r="I50" s="3">
        <f t="shared" si="29"/>
        <v>0</v>
      </c>
      <c r="J50" s="3">
        <f t="shared" si="29"/>
        <v>0</v>
      </c>
      <c r="K50" s="3">
        <f t="shared" si="29"/>
        <v>0</v>
      </c>
      <c r="L50" s="3">
        <f t="shared" si="29"/>
        <v>0</v>
      </c>
      <c r="M50" s="3">
        <f t="shared" si="29"/>
        <v>0</v>
      </c>
      <c r="N50" s="3">
        <f t="shared" si="29"/>
        <v>0</v>
      </c>
      <c r="O50" s="3">
        <f t="shared" si="29"/>
        <v>0</v>
      </c>
      <c r="P50" s="3">
        <f t="shared" si="29"/>
        <v>0</v>
      </c>
      <c r="Q50" s="3">
        <f t="shared" si="29"/>
        <v>0</v>
      </c>
      <c r="R50" s="3">
        <f t="shared" si="29"/>
        <v>0</v>
      </c>
      <c r="S50" s="3">
        <f t="shared" si="29"/>
        <v>0</v>
      </c>
      <c r="T50" s="3">
        <f t="shared" si="29"/>
        <v>0</v>
      </c>
      <c r="U50" s="3">
        <f t="shared" si="29"/>
        <v>0</v>
      </c>
      <c r="V50" s="3">
        <f t="shared" si="29"/>
        <v>0</v>
      </c>
      <c r="W50" s="3">
        <f t="shared" si="29"/>
        <v>0</v>
      </c>
      <c r="X50" s="3">
        <f t="shared" si="29"/>
        <v>0</v>
      </c>
      <c r="Y50" s="3">
        <f t="shared" si="29"/>
        <v>0</v>
      </c>
      <c r="Z50" s="3">
        <f t="shared" si="29"/>
        <v>0</v>
      </c>
      <c r="AA50" s="3">
        <f t="shared" si="29"/>
        <v>0</v>
      </c>
    </row>
    <row r="51" spans="1:27" x14ac:dyDescent="0.35">
      <c r="A51" s="684"/>
      <c r="B51" s="11" t="str">
        <f t="shared" si="19"/>
        <v>Process</v>
      </c>
      <c r="C51" s="3">
        <v>0</v>
      </c>
      <c r="D51" s="3">
        <v>0</v>
      </c>
      <c r="E51" s="3">
        <v>0</v>
      </c>
      <c r="F51" s="3">
        <v>0</v>
      </c>
      <c r="G51" s="3">
        <f t="shared" ref="G51:AA51" si="30">F51</f>
        <v>0</v>
      </c>
      <c r="H51" s="3">
        <f t="shared" si="30"/>
        <v>0</v>
      </c>
      <c r="I51" s="3">
        <f t="shared" si="30"/>
        <v>0</v>
      </c>
      <c r="J51" s="3">
        <f t="shared" si="30"/>
        <v>0</v>
      </c>
      <c r="K51" s="3">
        <f t="shared" si="30"/>
        <v>0</v>
      </c>
      <c r="L51" s="3">
        <f t="shared" si="30"/>
        <v>0</v>
      </c>
      <c r="M51" s="3">
        <f t="shared" si="30"/>
        <v>0</v>
      </c>
      <c r="N51" s="3">
        <f t="shared" si="30"/>
        <v>0</v>
      </c>
      <c r="O51" s="3">
        <f t="shared" si="30"/>
        <v>0</v>
      </c>
      <c r="P51" s="3">
        <f t="shared" si="30"/>
        <v>0</v>
      </c>
      <c r="Q51" s="3">
        <f t="shared" si="30"/>
        <v>0</v>
      </c>
      <c r="R51" s="3">
        <f t="shared" si="30"/>
        <v>0</v>
      </c>
      <c r="S51" s="3">
        <f t="shared" si="30"/>
        <v>0</v>
      </c>
      <c r="T51" s="3">
        <f t="shared" si="30"/>
        <v>0</v>
      </c>
      <c r="U51" s="3">
        <f t="shared" si="30"/>
        <v>0</v>
      </c>
      <c r="V51" s="3">
        <f t="shared" si="30"/>
        <v>0</v>
      </c>
      <c r="W51" s="3">
        <f t="shared" si="30"/>
        <v>0</v>
      </c>
      <c r="X51" s="3">
        <f t="shared" si="30"/>
        <v>0</v>
      </c>
      <c r="Y51" s="3">
        <f t="shared" si="30"/>
        <v>0</v>
      </c>
      <c r="Z51" s="3">
        <f t="shared" si="30"/>
        <v>0</v>
      </c>
      <c r="AA51" s="3">
        <f t="shared" si="30"/>
        <v>0</v>
      </c>
    </row>
    <row r="52" spans="1:27" x14ac:dyDescent="0.35">
      <c r="A52" s="684"/>
      <c r="B52" s="11" t="str">
        <f t="shared" si="19"/>
        <v>Refrigeration</v>
      </c>
      <c r="C52" s="3">
        <v>0</v>
      </c>
      <c r="D52" s="3">
        <v>0</v>
      </c>
      <c r="E52" s="3">
        <v>0</v>
      </c>
      <c r="F52" s="3">
        <v>0</v>
      </c>
      <c r="G52" s="3">
        <f t="shared" ref="G52:AA52" si="31">F52</f>
        <v>0</v>
      </c>
      <c r="H52" s="3">
        <f t="shared" si="31"/>
        <v>0</v>
      </c>
      <c r="I52" s="3">
        <f t="shared" si="31"/>
        <v>0</v>
      </c>
      <c r="J52" s="3">
        <f t="shared" si="31"/>
        <v>0</v>
      </c>
      <c r="K52" s="3">
        <f t="shared" si="31"/>
        <v>0</v>
      </c>
      <c r="L52" s="3">
        <f t="shared" si="31"/>
        <v>0</v>
      </c>
      <c r="M52" s="3">
        <f t="shared" si="31"/>
        <v>0</v>
      </c>
      <c r="N52" s="3">
        <f t="shared" si="31"/>
        <v>0</v>
      </c>
      <c r="O52" s="3">
        <f t="shared" si="31"/>
        <v>0</v>
      </c>
      <c r="P52" s="3">
        <f t="shared" si="31"/>
        <v>0</v>
      </c>
      <c r="Q52" s="3">
        <f t="shared" si="31"/>
        <v>0</v>
      </c>
      <c r="R52" s="3">
        <f t="shared" si="31"/>
        <v>0</v>
      </c>
      <c r="S52" s="3">
        <f t="shared" si="31"/>
        <v>0</v>
      </c>
      <c r="T52" s="3">
        <f t="shared" si="31"/>
        <v>0</v>
      </c>
      <c r="U52" s="3">
        <f t="shared" si="31"/>
        <v>0</v>
      </c>
      <c r="V52" s="3">
        <f t="shared" si="31"/>
        <v>0</v>
      </c>
      <c r="W52" s="3">
        <f t="shared" si="31"/>
        <v>0</v>
      </c>
      <c r="X52" s="3">
        <f t="shared" si="31"/>
        <v>0</v>
      </c>
      <c r="Y52" s="3">
        <f t="shared" si="31"/>
        <v>0</v>
      </c>
      <c r="Z52" s="3">
        <f t="shared" si="31"/>
        <v>0</v>
      </c>
      <c r="AA52" s="3">
        <f t="shared" si="31"/>
        <v>0</v>
      </c>
    </row>
    <row r="53" spans="1:27" x14ac:dyDescent="0.35">
      <c r="A53" s="684"/>
      <c r="B53" s="11" t="str">
        <f t="shared" si="19"/>
        <v>Water Heating</v>
      </c>
      <c r="C53" s="3">
        <v>0</v>
      </c>
      <c r="D53" s="3">
        <v>0</v>
      </c>
      <c r="E53" s="3">
        <v>0</v>
      </c>
      <c r="F53" s="3">
        <v>0</v>
      </c>
      <c r="G53" s="3">
        <f t="shared" ref="G53:AA53" si="32">F53</f>
        <v>0</v>
      </c>
      <c r="H53" s="3">
        <f t="shared" si="32"/>
        <v>0</v>
      </c>
      <c r="I53" s="3">
        <f t="shared" si="32"/>
        <v>0</v>
      </c>
      <c r="J53" s="3">
        <f t="shared" si="32"/>
        <v>0</v>
      </c>
      <c r="K53" s="3">
        <f t="shared" si="32"/>
        <v>0</v>
      </c>
      <c r="L53" s="3">
        <f t="shared" si="32"/>
        <v>0</v>
      </c>
      <c r="M53" s="3">
        <f t="shared" si="32"/>
        <v>0</v>
      </c>
      <c r="N53" s="3">
        <f t="shared" si="32"/>
        <v>0</v>
      </c>
      <c r="O53" s="3">
        <f t="shared" si="32"/>
        <v>0</v>
      </c>
      <c r="P53" s="3">
        <f t="shared" si="32"/>
        <v>0</v>
      </c>
      <c r="Q53" s="3">
        <f t="shared" si="32"/>
        <v>0</v>
      </c>
      <c r="R53" s="3">
        <f t="shared" si="32"/>
        <v>0</v>
      </c>
      <c r="S53" s="3">
        <f t="shared" si="32"/>
        <v>0</v>
      </c>
      <c r="T53" s="3">
        <f t="shared" si="32"/>
        <v>0</v>
      </c>
      <c r="U53" s="3">
        <f t="shared" si="32"/>
        <v>0</v>
      </c>
      <c r="V53" s="3">
        <f t="shared" si="32"/>
        <v>0</v>
      </c>
      <c r="W53" s="3">
        <f t="shared" si="32"/>
        <v>0</v>
      </c>
      <c r="X53" s="3">
        <f t="shared" si="32"/>
        <v>0</v>
      </c>
      <c r="Y53" s="3">
        <f t="shared" si="32"/>
        <v>0</v>
      </c>
      <c r="Z53" s="3">
        <f t="shared" si="32"/>
        <v>0</v>
      </c>
      <c r="AA53" s="3">
        <f t="shared" si="32"/>
        <v>0</v>
      </c>
    </row>
    <row r="54" spans="1:27" ht="15" customHeight="1" x14ac:dyDescent="0.35">
      <c r="A54" s="684"/>
      <c r="B54" s="11" t="str">
        <f t="shared" si="19"/>
        <v xml:space="preserve"> </v>
      </c>
      <c r="C54" s="3"/>
      <c r="D54" s="3"/>
      <c r="E54" s="3"/>
      <c r="F54" s="3"/>
      <c r="G54" s="3"/>
      <c r="H54" s="3"/>
      <c r="I54" s="3"/>
      <c r="J54" s="3"/>
      <c r="K54" s="3"/>
      <c r="L54" s="3"/>
      <c r="M54" s="3"/>
      <c r="N54" s="3"/>
      <c r="O54" s="3"/>
      <c r="P54" s="3"/>
      <c r="Q54" s="3"/>
      <c r="R54" s="3"/>
      <c r="S54" s="3"/>
      <c r="T54" s="3"/>
      <c r="U54" s="3"/>
      <c r="V54" s="3"/>
      <c r="W54" s="3"/>
      <c r="X54" s="3"/>
      <c r="Y54" s="3"/>
      <c r="Z54" s="3"/>
      <c r="AA54" s="3"/>
    </row>
    <row r="55" spans="1:27" ht="15" customHeight="1" thickBot="1" x14ac:dyDescent="0.4">
      <c r="A55" s="685"/>
      <c r="B55" s="188" t="str">
        <f t="shared" si="19"/>
        <v>Monthly kWh</v>
      </c>
      <c r="C55" s="232">
        <f>SUM(C41:C54)</f>
        <v>0</v>
      </c>
      <c r="D55" s="232">
        <f t="shared" ref="D55:AA55" si="33">SUM(D41:D54)</f>
        <v>0</v>
      </c>
      <c r="E55" s="232">
        <f t="shared" si="33"/>
        <v>0</v>
      </c>
      <c r="F55" s="232">
        <f t="shared" si="33"/>
        <v>0</v>
      </c>
      <c r="G55" s="232">
        <f t="shared" si="33"/>
        <v>0</v>
      </c>
      <c r="H55" s="232">
        <f t="shared" si="33"/>
        <v>0</v>
      </c>
      <c r="I55" s="232">
        <f t="shared" si="33"/>
        <v>0</v>
      </c>
      <c r="J55" s="232">
        <f t="shared" si="33"/>
        <v>0</v>
      </c>
      <c r="K55" s="232">
        <f t="shared" si="33"/>
        <v>0</v>
      </c>
      <c r="L55" s="232">
        <f t="shared" si="33"/>
        <v>0</v>
      </c>
      <c r="M55" s="232">
        <f t="shared" si="33"/>
        <v>0</v>
      </c>
      <c r="N55" s="232">
        <f t="shared" si="33"/>
        <v>0</v>
      </c>
      <c r="O55" s="232">
        <f t="shared" si="33"/>
        <v>0</v>
      </c>
      <c r="P55" s="232">
        <f t="shared" si="33"/>
        <v>0</v>
      </c>
      <c r="Q55" s="232">
        <f t="shared" si="33"/>
        <v>0</v>
      </c>
      <c r="R55" s="232">
        <f t="shared" si="33"/>
        <v>0</v>
      </c>
      <c r="S55" s="232">
        <f t="shared" si="33"/>
        <v>0</v>
      </c>
      <c r="T55" s="232">
        <f t="shared" si="33"/>
        <v>0</v>
      </c>
      <c r="U55" s="232">
        <f t="shared" si="33"/>
        <v>0</v>
      </c>
      <c r="V55" s="232">
        <f t="shared" si="33"/>
        <v>0</v>
      </c>
      <c r="W55" s="232">
        <f t="shared" si="33"/>
        <v>0</v>
      </c>
      <c r="X55" s="232">
        <f t="shared" si="33"/>
        <v>0</v>
      </c>
      <c r="Y55" s="232">
        <f t="shared" si="33"/>
        <v>0</v>
      </c>
      <c r="Z55" s="232">
        <f t="shared" si="33"/>
        <v>0</v>
      </c>
      <c r="AA55" s="232">
        <f t="shared" si="33"/>
        <v>0</v>
      </c>
    </row>
    <row r="56" spans="1:27" x14ac:dyDescent="0.35">
      <c r="A56" s="8"/>
      <c r="B56" s="252"/>
      <c r="C56" s="9"/>
      <c r="D56" s="252"/>
      <c r="E56" s="9"/>
      <c r="F56" s="252"/>
      <c r="G56" s="252"/>
      <c r="H56" s="9"/>
      <c r="I56" s="252"/>
      <c r="J56" s="252"/>
      <c r="K56" s="9"/>
      <c r="L56" s="252"/>
      <c r="M56" s="252"/>
      <c r="N56" s="9"/>
      <c r="O56" s="252"/>
      <c r="P56" s="252"/>
      <c r="Q56" s="9"/>
      <c r="R56" s="252"/>
      <c r="S56" s="252"/>
      <c r="T56" s="9"/>
      <c r="U56" s="252"/>
      <c r="V56" s="252"/>
      <c r="W56" s="9"/>
      <c r="X56" s="252"/>
      <c r="Y56" s="252"/>
      <c r="Z56" s="9"/>
      <c r="AA56" s="252"/>
    </row>
    <row r="57" spans="1:27" ht="15" thickBot="1" x14ac:dyDescent="0.4">
      <c r="A57" s="203" t="s">
        <v>182</v>
      </c>
      <c r="B57" s="203"/>
      <c r="C57" s="203"/>
      <c r="D57" s="203"/>
      <c r="E57" s="203"/>
      <c r="F57" s="203"/>
      <c r="G57" s="203"/>
      <c r="H57" s="203"/>
      <c r="I57" s="203"/>
      <c r="J57" s="203"/>
      <c r="K57" s="129"/>
      <c r="L57" s="129"/>
      <c r="M57" s="129"/>
      <c r="N57" s="129"/>
      <c r="O57" s="129"/>
      <c r="P57" s="129"/>
      <c r="Q57" s="129"/>
      <c r="R57" s="129"/>
      <c r="S57" s="129"/>
      <c r="T57" s="129"/>
      <c r="U57" s="129"/>
      <c r="V57" s="129"/>
      <c r="W57" s="129"/>
      <c r="X57" s="129"/>
      <c r="Y57" s="129"/>
      <c r="Z57" s="129"/>
      <c r="AA57" s="129"/>
    </row>
    <row r="58" spans="1:27" ht="16" thickBot="1" x14ac:dyDescent="0.4">
      <c r="A58" s="686" t="s">
        <v>17</v>
      </c>
      <c r="B58" s="17" t="s">
        <v>10</v>
      </c>
      <c r="C58" s="145">
        <f>C$4</f>
        <v>44927</v>
      </c>
      <c r="D58" s="145">
        <f t="shared" ref="D58:AA58" si="34">D$4</f>
        <v>44958</v>
      </c>
      <c r="E58" s="145">
        <f t="shared" si="34"/>
        <v>44986</v>
      </c>
      <c r="F58" s="145">
        <f t="shared" si="34"/>
        <v>45017</v>
      </c>
      <c r="G58" s="145">
        <f t="shared" si="34"/>
        <v>45047</v>
      </c>
      <c r="H58" s="145">
        <f t="shared" si="34"/>
        <v>45078</v>
      </c>
      <c r="I58" s="145">
        <f t="shared" si="34"/>
        <v>45108</v>
      </c>
      <c r="J58" s="145">
        <f t="shared" si="34"/>
        <v>45139</v>
      </c>
      <c r="K58" s="145">
        <f t="shared" si="34"/>
        <v>45170</v>
      </c>
      <c r="L58" s="145">
        <f t="shared" si="34"/>
        <v>45200</v>
      </c>
      <c r="M58" s="145">
        <f t="shared" si="34"/>
        <v>45231</v>
      </c>
      <c r="N58" s="145">
        <f t="shared" si="34"/>
        <v>45261</v>
      </c>
      <c r="O58" s="145">
        <f t="shared" si="34"/>
        <v>45292</v>
      </c>
      <c r="P58" s="145">
        <f t="shared" si="34"/>
        <v>45323</v>
      </c>
      <c r="Q58" s="145">
        <f t="shared" si="34"/>
        <v>45352</v>
      </c>
      <c r="R58" s="145">
        <f t="shared" si="34"/>
        <v>45383</v>
      </c>
      <c r="S58" s="145">
        <f t="shared" si="34"/>
        <v>45413</v>
      </c>
      <c r="T58" s="145">
        <f t="shared" si="34"/>
        <v>45444</v>
      </c>
      <c r="U58" s="145">
        <f t="shared" si="34"/>
        <v>45474</v>
      </c>
      <c r="V58" s="145">
        <f t="shared" si="34"/>
        <v>45505</v>
      </c>
      <c r="W58" s="145">
        <f t="shared" si="34"/>
        <v>45536</v>
      </c>
      <c r="X58" s="145">
        <f t="shared" si="34"/>
        <v>45566</v>
      </c>
      <c r="Y58" s="145">
        <f t="shared" si="34"/>
        <v>45597</v>
      </c>
      <c r="Z58" s="145">
        <f t="shared" si="34"/>
        <v>45627</v>
      </c>
      <c r="AA58" s="145">
        <f t="shared" si="34"/>
        <v>45658</v>
      </c>
    </row>
    <row r="59" spans="1:27" ht="15" customHeight="1" x14ac:dyDescent="0.35">
      <c r="A59" s="687"/>
      <c r="B59" s="13" t="str">
        <f t="shared" ref="B59:B72" si="35">B41</f>
        <v>Air Comp</v>
      </c>
      <c r="C59" s="26">
        <f>((C5*0.5)-C41)*C78*C93*C$2</f>
        <v>0</v>
      </c>
      <c r="D59" s="26">
        <f>((D5*0.5)+C23-D41)*D78*D93*D$2</f>
        <v>596.52918598376812</v>
      </c>
      <c r="E59" s="26">
        <f t="shared" ref="E59:AA59" si="36">((E5*0.5)+D23-E41)*E78*E93*E$2</f>
        <v>1464.1538329487321</v>
      </c>
      <c r="F59" s="26">
        <f t="shared" si="36"/>
        <v>2328.8567078029919</v>
      </c>
      <c r="G59" s="26">
        <f t="shared" si="36"/>
        <v>3477.9782640386511</v>
      </c>
      <c r="H59" s="26">
        <f t="shared" si="36"/>
        <v>6071.5516661746315</v>
      </c>
      <c r="I59" s="26">
        <f t="shared" si="36"/>
        <v>6319.1297692570797</v>
      </c>
      <c r="J59" s="26">
        <f t="shared" si="36"/>
        <v>6379.9040751462908</v>
      </c>
      <c r="K59" s="26">
        <f t="shared" si="36"/>
        <v>6166.9409186317671</v>
      </c>
      <c r="L59" s="26">
        <f t="shared" si="36"/>
        <v>3514.9056628974286</v>
      </c>
      <c r="M59" s="26">
        <f t="shared" si="36"/>
        <v>3697.3378123833695</v>
      </c>
      <c r="N59" s="26">
        <f t="shared" si="36"/>
        <v>4877.7186078854802</v>
      </c>
      <c r="O59" s="26">
        <f t="shared" si="36"/>
        <v>5964.2276065382284</v>
      </c>
      <c r="P59" s="26">
        <f t="shared" si="36"/>
        <v>5496.9390944159186</v>
      </c>
      <c r="Q59" s="26">
        <f t="shared" si="36"/>
        <v>6148.040391230993</v>
      </c>
      <c r="R59" s="26">
        <f t="shared" si="36"/>
        <v>5842.3692114498217</v>
      </c>
      <c r="S59" s="26">
        <f t="shared" si="36"/>
        <v>6567.8621374442828</v>
      </c>
      <c r="T59" s="26">
        <f t="shared" si="36"/>
        <v>11690.085897131097</v>
      </c>
      <c r="U59" s="26">
        <f t="shared" si="36"/>
        <v>11389.464406988629</v>
      </c>
      <c r="V59" s="26">
        <f t="shared" si="36"/>
        <v>11499.002716702116</v>
      </c>
      <c r="W59" s="26">
        <f t="shared" si="36"/>
        <v>11115.16247608505</v>
      </c>
      <c r="X59" s="26">
        <f t="shared" si="36"/>
        <v>6335.1908258404983</v>
      </c>
      <c r="Y59" s="26">
        <f t="shared" si="36"/>
        <v>6225.7369839059029</v>
      </c>
      <c r="Z59" s="26">
        <f t="shared" si="36"/>
        <v>5974.1674209048178</v>
      </c>
      <c r="AA59" s="26">
        <f t="shared" si="36"/>
        <v>5964.2276065382284</v>
      </c>
    </row>
    <row r="60" spans="1:27" ht="15.5" x14ac:dyDescent="0.35">
      <c r="A60" s="687"/>
      <c r="B60" s="13" t="str">
        <f t="shared" si="35"/>
        <v>Building Shell</v>
      </c>
      <c r="C60" s="26">
        <f t="shared" ref="C60:C71" si="37">((C6*0.5)-C42)*C79*C94*C$2</f>
        <v>0</v>
      </c>
      <c r="D60" s="26">
        <f t="shared" ref="D60:AA60" si="38">((D6*0.5)+C24-D42)*D79*D94*D$2</f>
        <v>0</v>
      </c>
      <c r="E60" s="26">
        <f t="shared" si="38"/>
        <v>0</v>
      </c>
      <c r="F60" s="26">
        <f t="shared" si="38"/>
        <v>0</v>
      </c>
      <c r="G60" s="26">
        <f t="shared" si="38"/>
        <v>0</v>
      </c>
      <c r="H60" s="26">
        <f t="shared" si="38"/>
        <v>0</v>
      </c>
      <c r="I60" s="26">
        <f t="shared" si="38"/>
        <v>0</v>
      </c>
      <c r="J60" s="26">
        <f t="shared" si="38"/>
        <v>0</v>
      </c>
      <c r="K60" s="26">
        <f t="shared" si="38"/>
        <v>0</v>
      </c>
      <c r="L60" s="26">
        <f t="shared" si="38"/>
        <v>0</v>
      </c>
      <c r="M60" s="26">
        <f t="shared" si="38"/>
        <v>3.5873895122099673</v>
      </c>
      <c r="N60" s="26">
        <f t="shared" si="38"/>
        <v>23.607234437995899</v>
      </c>
      <c r="O60" s="26">
        <f t="shared" si="38"/>
        <v>38.11808040211357</v>
      </c>
      <c r="P60" s="26">
        <f t="shared" si="38"/>
        <v>31.347733986707265</v>
      </c>
      <c r="Q60" s="26">
        <f t="shared" si="38"/>
        <v>24.873584622045882</v>
      </c>
      <c r="R60" s="26">
        <f t="shared" si="38"/>
        <v>13.597328547896662</v>
      </c>
      <c r="S60" s="26">
        <f t="shared" si="38"/>
        <v>17.476458748990833</v>
      </c>
      <c r="T60" s="26">
        <f t="shared" si="38"/>
        <v>85.460074410307442</v>
      </c>
      <c r="U60" s="26">
        <f t="shared" si="38"/>
        <v>103.11200128612306</v>
      </c>
      <c r="V60" s="26">
        <f t="shared" si="38"/>
        <v>101.10151729946475</v>
      </c>
      <c r="W60" s="26">
        <f t="shared" si="38"/>
        <v>44.932218558427081</v>
      </c>
      <c r="X60" s="26">
        <f t="shared" si="38"/>
        <v>13.754227705444713</v>
      </c>
      <c r="Y60" s="26">
        <f t="shared" si="38"/>
        <v>21.718090233896486</v>
      </c>
      <c r="Z60" s="26">
        <f t="shared" si="38"/>
        <v>35.490005725171692</v>
      </c>
      <c r="AA60" s="26">
        <f t="shared" si="38"/>
        <v>38.11808040211357</v>
      </c>
    </row>
    <row r="61" spans="1:27" ht="15.5" x14ac:dyDescent="0.35">
      <c r="A61" s="687"/>
      <c r="B61" s="13" t="str">
        <f t="shared" si="35"/>
        <v>Cooking</v>
      </c>
      <c r="C61" s="26">
        <f t="shared" si="37"/>
        <v>0</v>
      </c>
      <c r="D61" s="26">
        <f t="shared" ref="D61:AA61" si="39">((D7*0.5)+C25-D43)*D80*D95*D$2</f>
        <v>0</v>
      </c>
      <c r="E61" s="26">
        <f t="shared" si="39"/>
        <v>0</v>
      </c>
      <c r="F61" s="26">
        <f t="shared" si="39"/>
        <v>0</v>
      </c>
      <c r="G61" s="26">
        <f t="shared" si="39"/>
        <v>0</v>
      </c>
      <c r="H61" s="26">
        <f t="shared" si="39"/>
        <v>0</v>
      </c>
      <c r="I61" s="26">
        <f t="shared" si="39"/>
        <v>0</v>
      </c>
      <c r="J61" s="26">
        <f t="shared" si="39"/>
        <v>0</v>
      </c>
      <c r="K61" s="26">
        <f t="shared" si="39"/>
        <v>0</v>
      </c>
      <c r="L61" s="26">
        <f t="shared" si="39"/>
        <v>0</v>
      </c>
      <c r="M61" s="26">
        <f t="shared" si="39"/>
        <v>0</v>
      </c>
      <c r="N61" s="26">
        <f t="shared" si="39"/>
        <v>0</v>
      </c>
      <c r="O61" s="26">
        <f t="shared" si="39"/>
        <v>0</v>
      </c>
      <c r="P61" s="26">
        <f t="shared" si="39"/>
        <v>0</v>
      </c>
      <c r="Q61" s="26">
        <f t="shared" si="39"/>
        <v>0</v>
      </c>
      <c r="R61" s="26">
        <f t="shared" si="39"/>
        <v>0</v>
      </c>
      <c r="S61" s="26">
        <f t="shared" si="39"/>
        <v>0</v>
      </c>
      <c r="T61" s="26">
        <f t="shared" si="39"/>
        <v>0</v>
      </c>
      <c r="U61" s="26">
        <f t="shared" si="39"/>
        <v>0</v>
      </c>
      <c r="V61" s="26">
        <f t="shared" si="39"/>
        <v>0</v>
      </c>
      <c r="W61" s="26">
        <f t="shared" si="39"/>
        <v>0</v>
      </c>
      <c r="X61" s="26">
        <f t="shared" si="39"/>
        <v>0</v>
      </c>
      <c r="Y61" s="26">
        <f t="shared" si="39"/>
        <v>0</v>
      </c>
      <c r="Z61" s="26">
        <f t="shared" si="39"/>
        <v>0</v>
      </c>
      <c r="AA61" s="26">
        <f t="shared" si="39"/>
        <v>0</v>
      </c>
    </row>
    <row r="62" spans="1:27" ht="15.5" x14ac:dyDescent="0.35">
      <c r="A62" s="687"/>
      <c r="B62" s="13" t="str">
        <f t="shared" si="35"/>
        <v>Cooling</v>
      </c>
      <c r="C62" s="26">
        <f t="shared" si="37"/>
        <v>0</v>
      </c>
      <c r="D62" s="26">
        <f t="shared" ref="D62:AA62" si="40">((D8*0.5)+C26-D44)*D81*D96*D$2</f>
        <v>0</v>
      </c>
      <c r="E62" s="26">
        <f t="shared" si="40"/>
        <v>0</v>
      </c>
      <c r="F62" s="26">
        <f t="shared" si="40"/>
        <v>0</v>
      </c>
      <c r="G62" s="26">
        <f t="shared" si="40"/>
        <v>429.43626110416341</v>
      </c>
      <c r="H62" s="26">
        <f t="shared" si="40"/>
        <v>4967.9314530117845</v>
      </c>
      <c r="I62" s="26">
        <f t="shared" si="40"/>
        <v>10765.481369973071</v>
      </c>
      <c r="J62" s="26">
        <f t="shared" si="40"/>
        <v>15844.584266027181</v>
      </c>
      <c r="K62" s="26">
        <f t="shared" si="40"/>
        <v>7321.1041518465818</v>
      </c>
      <c r="L62" s="26">
        <f t="shared" si="40"/>
        <v>667.17644322711521</v>
      </c>
      <c r="M62" s="26">
        <f t="shared" si="40"/>
        <v>235.87102357676429</v>
      </c>
      <c r="N62" s="26">
        <f t="shared" si="40"/>
        <v>4.7988416976688413</v>
      </c>
      <c r="O62" s="26">
        <f t="shared" si="40"/>
        <v>0.59112303129909638</v>
      </c>
      <c r="P62" s="26">
        <f t="shared" si="40"/>
        <v>24.30288841638809</v>
      </c>
      <c r="Q62" s="26">
        <f t="shared" si="40"/>
        <v>728.76467000794707</v>
      </c>
      <c r="R62" s="26">
        <f t="shared" si="40"/>
        <v>2787.9377189993897</v>
      </c>
      <c r="S62" s="26">
        <f t="shared" si="40"/>
        <v>10078.404909108138</v>
      </c>
      <c r="T62" s="26">
        <f t="shared" si="40"/>
        <v>60060.169871122271</v>
      </c>
      <c r="U62" s="26">
        <f t="shared" si="40"/>
        <v>72774.653275673671</v>
      </c>
      <c r="V62" s="26">
        <f t="shared" si="40"/>
        <v>71275.061416905271</v>
      </c>
      <c r="W62" s="26">
        <f t="shared" si="40"/>
        <v>30729.830363669196</v>
      </c>
      <c r="X62" s="26">
        <f t="shared" si="40"/>
        <v>2779.7554396342243</v>
      </c>
      <c r="Y62" s="26">
        <f t="shared" si="40"/>
        <v>703.68404984092456</v>
      </c>
      <c r="Z62" s="26">
        <f t="shared" si="40"/>
        <v>6.7123444240536783</v>
      </c>
      <c r="AA62" s="26">
        <f t="shared" si="40"/>
        <v>0.59112303129909638</v>
      </c>
    </row>
    <row r="63" spans="1:27" ht="15.5" x14ac:dyDescent="0.35">
      <c r="A63" s="687"/>
      <c r="B63" s="13" t="str">
        <f t="shared" si="35"/>
        <v>Ext Lighting</v>
      </c>
      <c r="C63" s="26">
        <f t="shared" si="37"/>
        <v>0</v>
      </c>
      <c r="D63" s="26">
        <f t="shared" ref="D63:AA63" si="41">((D9*0.5)+C27-D45)*D82*D97*D$2</f>
        <v>0</v>
      </c>
      <c r="E63" s="26">
        <f t="shared" si="41"/>
        <v>0</v>
      </c>
      <c r="F63" s="26">
        <f t="shared" si="41"/>
        <v>0</v>
      </c>
      <c r="G63" s="26">
        <f t="shared" si="41"/>
        <v>0</v>
      </c>
      <c r="H63" s="26">
        <f t="shared" si="41"/>
        <v>0</v>
      </c>
      <c r="I63" s="26">
        <f t="shared" si="41"/>
        <v>0</v>
      </c>
      <c r="J63" s="26">
        <f t="shared" si="41"/>
        <v>0</v>
      </c>
      <c r="K63" s="26">
        <f t="shared" si="41"/>
        <v>0</v>
      </c>
      <c r="L63" s="26">
        <f t="shared" si="41"/>
        <v>0</v>
      </c>
      <c r="M63" s="26">
        <f t="shared" si="41"/>
        <v>0</v>
      </c>
      <c r="N63" s="26">
        <f t="shared" si="41"/>
        <v>0</v>
      </c>
      <c r="O63" s="26">
        <f t="shared" si="41"/>
        <v>0</v>
      </c>
      <c r="P63" s="26">
        <f t="shared" si="41"/>
        <v>0</v>
      </c>
      <c r="Q63" s="26">
        <f t="shared" si="41"/>
        <v>0</v>
      </c>
      <c r="R63" s="26">
        <f t="shared" si="41"/>
        <v>0</v>
      </c>
      <c r="S63" s="26">
        <f t="shared" si="41"/>
        <v>0</v>
      </c>
      <c r="T63" s="26">
        <f t="shared" si="41"/>
        <v>0</v>
      </c>
      <c r="U63" s="26">
        <f t="shared" si="41"/>
        <v>0</v>
      </c>
      <c r="V63" s="26">
        <f t="shared" si="41"/>
        <v>0</v>
      </c>
      <c r="W63" s="26">
        <f t="shared" si="41"/>
        <v>0</v>
      </c>
      <c r="X63" s="26">
        <f t="shared" si="41"/>
        <v>0</v>
      </c>
      <c r="Y63" s="26">
        <f t="shared" si="41"/>
        <v>0</v>
      </c>
      <c r="Z63" s="26">
        <f t="shared" si="41"/>
        <v>0</v>
      </c>
      <c r="AA63" s="26">
        <f t="shared" si="41"/>
        <v>0</v>
      </c>
    </row>
    <row r="64" spans="1:27" ht="15.5" x14ac:dyDescent="0.35">
      <c r="A64" s="687"/>
      <c r="B64" s="13" t="str">
        <f t="shared" si="35"/>
        <v>Heating</v>
      </c>
      <c r="C64" s="26">
        <f t="shared" si="37"/>
        <v>0</v>
      </c>
      <c r="D64" s="26">
        <f t="shared" ref="D64:AA64" si="42">((D10*0.5)+C28-D46)*D83*D98*D$2</f>
        <v>0</v>
      </c>
      <c r="E64" s="26">
        <f t="shared" si="42"/>
        <v>0</v>
      </c>
      <c r="F64" s="26">
        <f t="shared" si="42"/>
        <v>0</v>
      </c>
      <c r="G64" s="26">
        <f t="shared" si="42"/>
        <v>0</v>
      </c>
      <c r="H64" s="26">
        <f t="shared" si="42"/>
        <v>0</v>
      </c>
      <c r="I64" s="26">
        <f t="shared" si="42"/>
        <v>0</v>
      </c>
      <c r="J64" s="26">
        <f t="shared" si="42"/>
        <v>0</v>
      </c>
      <c r="K64" s="26">
        <f t="shared" si="42"/>
        <v>0</v>
      </c>
      <c r="L64" s="26">
        <f t="shared" si="42"/>
        <v>0</v>
      </c>
      <c r="M64" s="26">
        <f t="shared" si="42"/>
        <v>0</v>
      </c>
      <c r="N64" s="26">
        <f t="shared" si="42"/>
        <v>0</v>
      </c>
      <c r="O64" s="26">
        <f t="shared" si="42"/>
        <v>0</v>
      </c>
      <c r="P64" s="26">
        <f t="shared" si="42"/>
        <v>0</v>
      </c>
      <c r="Q64" s="26">
        <f t="shared" si="42"/>
        <v>0</v>
      </c>
      <c r="R64" s="26">
        <f t="shared" si="42"/>
        <v>0</v>
      </c>
      <c r="S64" s="26">
        <f t="shared" si="42"/>
        <v>0</v>
      </c>
      <c r="T64" s="26">
        <f t="shared" si="42"/>
        <v>0</v>
      </c>
      <c r="U64" s="26">
        <f t="shared" si="42"/>
        <v>0</v>
      </c>
      <c r="V64" s="26">
        <f t="shared" si="42"/>
        <v>0</v>
      </c>
      <c r="W64" s="26">
        <f t="shared" si="42"/>
        <v>0</v>
      </c>
      <c r="X64" s="26">
        <f t="shared" si="42"/>
        <v>0</v>
      </c>
      <c r="Y64" s="26">
        <f t="shared" si="42"/>
        <v>0</v>
      </c>
      <c r="Z64" s="26">
        <f t="shared" si="42"/>
        <v>0</v>
      </c>
      <c r="AA64" s="26">
        <f t="shared" si="42"/>
        <v>0</v>
      </c>
    </row>
    <row r="65" spans="1:27" ht="15.5" x14ac:dyDescent="0.35">
      <c r="A65" s="687"/>
      <c r="B65" s="13" t="str">
        <f t="shared" si="35"/>
        <v>HVAC</v>
      </c>
      <c r="C65" s="26">
        <f t="shared" si="37"/>
        <v>0</v>
      </c>
      <c r="D65" s="26">
        <f t="shared" ref="D65:AA65" si="43">((D11*0.5)+C29-D47)*D84*D99*D$2</f>
        <v>0</v>
      </c>
      <c r="E65" s="26">
        <f t="shared" si="43"/>
        <v>0</v>
      </c>
      <c r="F65" s="26">
        <f t="shared" si="43"/>
        <v>0</v>
      </c>
      <c r="G65" s="26">
        <f t="shared" si="43"/>
        <v>281.56671069947635</v>
      </c>
      <c r="H65" s="26">
        <f t="shared" si="43"/>
        <v>2683.9236695348877</v>
      </c>
      <c r="I65" s="26">
        <f t="shared" si="43"/>
        <v>3454.8394854438529</v>
      </c>
      <c r="J65" s="26">
        <f t="shared" si="43"/>
        <v>4614.0860644828881</v>
      </c>
      <c r="K65" s="26">
        <f t="shared" si="43"/>
        <v>8405.7478718035309</v>
      </c>
      <c r="L65" s="26">
        <f t="shared" si="43"/>
        <v>4976.5010829516104</v>
      </c>
      <c r="M65" s="26">
        <f t="shared" si="43"/>
        <v>9513.3650891086236</v>
      </c>
      <c r="N65" s="26">
        <f t="shared" si="43"/>
        <v>19891.023065224697</v>
      </c>
      <c r="O65" s="26">
        <f t="shared" si="43"/>
        <v>24857.163870867345</v>
      </c>
      <c r="P65" s="26">
        <f t="shared" si="43"/>
        <v>20442.156385312999</v>
      </c>
      <c r="Q65" s="26">
        <f t="shared" si="43"/>
        <v>16220.301822223917</v>
      </c>
      <c r="R65" s="26">
        <f t="shared" si="43"/>
        <v>8866.9476625152711</v>
      </c>
      <c r="S65" s="26">
        <f t="shared" si="43"/>
        <v>11396.56547295679</v>
      </c>
      <c r="T65" s="26">
        <f t="shared" si="43"/>
        <v>55729.329798982762</v>
      </c>
      <c r="U65" s="26">
        <f t="shared" si="43"/>
        <v>67240.31971138106</v>
      </c>
      <c r="V65" s="26">
        <f t="shared" si="43"/>
        <v>65929.263923971856</v>
      </c>
      <c r="W65" s="26">
        <f t="shared" si="43"/>
        <v>29300.728368433778</v>
      </c>
      <c r="X65" s="26">
        <f t="shared" si="43"/>
        <v>8969.2630999462854</v>
      </c>
      <c r="Y65" s="26">
        <f t="shared" si="43"/>
        <v>14162.573828778508</v>
      </c>
      <c r="Z65" s="26">
        <f t="shared" si="43"/>
        <v>23143.371302603628</v>
      </c>
      <c r="AA65" s="26">
        <f t="shared" si="43"/>
        <v>24857.163870867345</v>
      </c>
    </row>
    <row r="66" spans="1:27" ht="15.5" x14ac:dyDescent="0.35">
      <c r="A66" s="687"/>
      <c r="B66" s="13" t="str">
        <f t="shared" si="35"/>
        <v>Lighting</v>
      </c>
      <c r="C66" s="26">
        <f t="shared" si="37"/>
        <v>0</v>
      </c>
      <c r="D66" s="26">
        <f t="shared" ref="D66:AA66" si="44">((D12*0.5)+C30-D48)*D85*D100*D$2</f>
        <v>53.918363620014297</v>
      </c>
      <c r="E66" s="26">
        <f t="shared" si="44"/>
        <v>166.85254164725191</v>
      </c>
      <c r="F66" s="26">
        <f t="shared" si="44"/>
        <v>718.87166643720775</v>
      </c>
      <c r="G66" s="26">
        <f t="shared" si="44"/>
        <v>2591.3614616588711</v>
      </c>
      <c r="H66" s="26">
        <f t="shared" si="44"/>
        <v>6319.7031998627945</v>
      </c>
      <c r="I66" s="26">
        <f t="shared" si="44"/>
        <v>9773.4606240692847</v>
      </c>
      <c r="J66" s="26">
        <f t="shared" si="44"/>
        <v>10278.112286305495</v>
      </c>
      <c r="K66" s="26">
        <f t="shared" si="44"/>
        <v>12414.542112660894</v>
      </c>
      <c r="L66" s="26">
        <f t="shared" si="44"/>
        <v>9428.5801730856365</v>
      </c>
      <c r="M66" s="26">
        <f t="shared" si="44"/>
        <v>9592.1338252668429</v>
      </c>
      <c r="N66" s="26">
        <f t="shared" si="44"/>
        <v>14298.279971473483</v>
      </c>
      <c r="O66" s="26">
        <f t="shared" si="44"/>
        <v>20495.197801833579</v>
      </c>
      <c r="P66" s="26">
        <f t="shared" si="44"/>
        <v>15815.672993453543</v>
      </c>
      <c r="Q66" s="26">
        <f t="shared" si="44"/>
        <v>17440.001012902871</v>
      </c>
      <c r="R66" s="26">
        <f t="shared" si="44"/>
        <v>17923.383025100971</v>
      </c>
      <c r="S66" s="26">
        <f t="shared" si="44"/>
        <v>22997.71179345026</v>
      </c>
      <c r="T66" s="26">
        <f t="shared" si="44"/>
        <v>34133.396101160819</v>
      </c>
      <c r="U66" s="26">
        <f t="shared" si="44"/>
        <v>40740.651851534458</v>
      </c>
      <c r="V66" s="26">
        <f t="shared" si="44"/>
        <v>33268.371786734693</v>
      </c>
      <c r="W66" s="26">
        <f t="shared" si="44"/>
        <v>33437.458121495678</v>
      </c>
      <c r="X66" s="26">
        <f t="shared" si="44"/>
        <v>22092.858282833688</v>
      </c>
      <c r="Y66" s="26">
        <f t="shared" si="44"/>
        <v>18094.818268496125</v>
      </c>
      <c r="Z66" s="26">
        <f t="shared" si="44"/>
        <v>18082.859293889553</v>
      </c>
      <c r="AA66" s="26">
        <f t="shared" si="44"/>
        <v>20495.197801833579</v>
      </c>
    </row>
    <row r="67" spans="1:27" ht="15.5" x14ac:dyDescent="0.35">
      <c r="A67" s="687"/>
      <c r="B67" s="13" t="str">
        <f t="shared" si="35"/>
        <v>Miscellaneous</v>
      </c>
      <c r="C67" s="26">
        <f t="shared" si="37"/>
        <v>0</v>
      </c>
      <c r="D67" s="26">
        <f t="shared" ref="D67:AA67" si="45">((D13*0.5)+C31-D49)*D86*D101*D$2</f>
        <v>122.62492508211</v>
      </c>
      <c r="E67" s="26">
        <f t="shared" si="45"/>
        <v>272.05889367856315</v>
      </c>
      <c r="F67" s="26">
        <f t="shared" si="45"/>
        <v>262.60162221886566</v>
      </c>
      <c r="G67" s="26">
        <f t="shared" si="45"/>
        <v>293.79872978596791</v>
      </c>
      <c r="H67" s="26">
        <f t="shared" si="45"/>
        <v>512.88824481628797</v>
      </c>
      <c r="I67" s="26">
        <f t="shared" si="45"/>
        <v>533.80215706253034</v>
      </c>
      <c r="J67" s="26">
        <f t="shared" si="45"/>
        <v>538.93600567179112</v>
      </c>
      <c r="K67" s="26">
        <f t="shared" si="45"/>
        <v>520.94615636131186</v>
      </c>
      <c r="L67" s="26">
        <f t="shared" si="45"/>
        <v>296.91813481249915</v>
      </c>
      <c r="M67" s="26">
        <f t="shared" si="45"/>
        <v>602.66343348021633</v>
      </c>
      <c r="N67" s="26">
        <f t="shared" si="45"/>
        <v>2178.0586427909461</v>
      </c>
      <c r="O67" s="26">
        <f t="shared" si="45"/>
        <v>3473.7037526010427</v>
      </c>
      <c r="P67" s="26">
        <f t="shared" si="45"/>
        <v>3201.544142808958</v>
      </c>
      <c r="Q67" s="26">
        <f t="shared" si="45"/>
        <v>3580.760558961575</v>
      </c>
      <c r="R67" s="26">
        <f t="shared" si="45"/>
        <v>3402.7306120320113</v>
      </c>
      <c r="S67" s="26">
        <f t="shared" si="45"/>
        <v>3825.2744292313719</v>
      </c>
      <c r="T67" s="26">
        <f t="shared" si="45"/>
        <v>6808.5757164224906</v>
      </c>
      <c r="U67" s="26">
        <f t="shared" si="45"/>
        <v>6633.4868252346969</v>
      </c>
      <c r="V67" s="26">
        <f t="shared" si="45"/>
        <v>6697.2844638573742</v>
      </c>
      <c r="W67" s="26">
        <f t="shared" si="45"/>
        <v>6473.7270525390795</v>
      </c>
      <c r="X67" s="26">
        <f t="shared" si="45"/>
        <v>3689.7612896331011</v>
      </c>
      <c r="Y67" s="26">
        <f t="shared" si="45"/>
        <v>3626.0128469935207</v>
      </c>
      <c r="Z67" s="26">
        <f t="shared" si="45"/>
        <v>3479.4929297993663</v>
      </c>
      <c r="AA67" s="26">
        <f t="shared" si="45"/>
        <v>3473.7037526010427</v>
      </c>
    </row>
    <row r="68" spans="1:27" ht="15.75" customHeight="1" x14ac:dyDescent="0.35">
      <c r="A68" s="687"/>
      <c r="B68" s="13" t="str">
        <f t="shared" si="35"/>
        <v>Motors</v>
      </c>
      <c r="C68" s="26">
        <f t="shared" si="37"/>
        <v>0</v>
      </c>
      <c r="D68" s="26">
        <f t="shared" ref="D68:AA68" si="46">((D14*0.5)+C32-D50)*D87*D102*D$2</f>
        <v>0</v>
      </c>
      <c r="E68" s="26">
        <f t="shared" si="46"/>
        <v>0</v>
      </c>
      <c r="F68" s="26">
        <f t="shared" si="46"/>
        <v>0</v>
      </c>
      <c r="G68" s="26">
        <f t="shared" si="46"/>
        <v>0</v>
      </c>
      <c r="H68" s="26">
        <f t="shared" si="46"/>
        <v>0</v>
      </c>
      <c r="I68" s="26">
        <f t="shared" si="46"/>
        <v>0</v>
      </c>
      <c r="J68" s="26">
        <f t="shared" si="46"/>
        <v>0</v>
      </c>
      <c r="K68" s="26">
        <f t="shared" si="46"/>
        <v>0</v>
      </c>
      <c r="L68" s="26">
        <f t="shared" si="46"/>
        <v>0</v>
      </c>
      <c r="M68" s="26">
        <f t="shared" si="46"/>
        <v>101.3633135279923</v>
      </c>
      <c r="N68" s="26">
        <f t="shared" si="46"/>
        <v>391.69638326014115</v>
      </c>
      <c r="O68" s="26">
        <f t="shared" si="46"/>
        <v>587.878175185072</v>
      </c>
      <c r="P68" s="26">
        <f t="shared" si="46"/>
        <v>541.81877975048735</v>
      </c>
      <c r="Q68" s="26">
        <f t="shared" si="46"/>
        <v>605.99611627813317</v>
      </c>
      <c r="R68" s="26">
        <f t="shared" si="46"/>
        <v>575.86691477357783</v>
      </c>
      <c r="S68" s="26">
        <f t="shared" si="46"/>
        <v>647.3768378650027</v>
      </c>
      <c r="T68" s="26">
        <f t="shared" si="46"/>
        <v>1152.2609159698113</v>
      </c>
      <c r="U68" s="26">
        <f t="shared" si="46"/>
        <v>1122.6294490464777</v>
      </c>
      <c r="V68" s="26">
        <f t="shared" si="46"/>
        <v>1133.4263511560871</v>
      </c>
      <c r="W68" s="26">
        <f t="shared" si="46"/>
        <v>1095.5922316182625</v>
      </c>
      <c r="X68" s="26">
        <f t="shared" si="46"/>
        <v>624.44304071520844</v>
      </c>
      <c r="Y68" s="26">
        <f t="shared" si="46"/>
        <v>613.65446437164871</v>
      </c>
      <c r="Z68" s="26">
        <f t="shared" si="46"/>
        <v>588.85791645535869</v>
      </c>
      <c r="AA68" s="26">
        <f t="shared" si="46"/>
        <v>587.878175185072</v>
      </c>
    </row>
    <row r="69" spans="1:27" ht="15.5" x14ac:dyDescent="0.35">
      <c r="A69" s="687"/>
      <c r="B69" s="13" t="str">
        <f t="shared" si="35"/>
        <v>Process</v>
      </c>
      <c r="C69" s="26">
        <f t="shared" si="37"/>
        <v>0</v>
      </c>
      <c r="D69" s="26">
        <f t="shared" ref="D69:AA69" si="47">((D15*0.5)+C33-D51)*D88*D103*D$2</f>
        <v>0</v>
      </c>
      <c r="E69" s="26">
        <f t="shared" si="47"/>
        <v>0</v>
      </c>
      <c r="F69" s="26">
        <f t="shared" si="47"/>
        <v>0</v>
      </c>
      <c r="G69" s="26">
        <f t="shared" si="47"/>
        <v>0</v>
      </c>
      <c r="H69" s="26">
        <f t="shared" si="47"/>
        <v>0</v>
      </c>
      <c r="I69" s="26">
        <f t="shared" si="47"/>
        <v>0</v>
      </c>
      <c r="J69" s="26">
        <f t="shared" si="47"/>
        <v>0</v>
      </c>
      <c r="K69" s="26">
        <f t="shared" si="47"/>
        <v>115.934911778664</v>
      </c>
      <c r="L69" s="26">
        <f t="shared" si="47"/>
        <v>132.15637487532481</v>
      </c>
      <c r="M69" s="26">
        <f t="shared" si="47"/>
        <v>173.75885294447619</v>
      </c>
      <c r="N69" s="26">
        <f t="shared" si="47"/>
        <v>294.21211271531871</v>
      </c>
      <c r="O69" s="26">
        <f t="shared" si="47"/>
        <v>378.94266077701855</v>
      </c>
      <c r="P69" s="26">
        <f t="shared" si="47"/>
        <v>349.25305739232471</v>
      </c>
      <c r="Q69" s="26">
        <f t="shared" si="47"/>
        <v>390.62137431906234</v>
      </c>
      <c r="R69" s="26">
        <f t="shared" si="47"/>
        <v>371.2002760930074</v>
      </c>
      <c r="S69" s="26">
        <f t="shared" si="47"/>
        <v>417.29513327952174</v>
      </c>
      <c r="T69" s="26">
        <f t="shared" si="47"/>
        <v>742.74030885651507</v>
      </c>
      <c r="U69" s="26">
        <f t="shared" si="47"/>
        <v>723.64004728426107</v>
      </c>
      <c r="V69" s="26">
        <f t="shared" si="47"/>
        <v>730.59966406587796</v>
      </c>
      <c r="W69" s="26">
        <f t="shared" si="47"/>
        <v>706.21202300179937</v>
      </c>
      <c r="X69" s="26">
        <f t="shared" si="47"/>
        <v>402.51214850393023</v>
      </c>
      <c r="Y69" s="26">
        <f t="shared" si="47"/>
        <v>395.55789845996912</v>
      </c>
      <c r="Z69" s="26">
        <f t="shared" si="47"/>
        <v>379.57419598194195</v>
      </c>
      <c r="AA69" s="26">
        <f t="shared" si="47"/>
        <v>378.94266077701855</v>
      </c>
    </row>
    <row r="70" spans="1:27" ht="15.5" x14ac:dyDescent="0.35">
      <c r="A70" s="687"/>
      <c r="B70" s="13" t="str">
        <f t="shared" si="35"/>
        <v>Refrigeration</v>
      </c>
      <c r="C70" s="26">
        <f t="shared" si="37"/>
        <v>0</v>
      </c>
      <c r="D70" s="26">
        <f t="shared" ref="D70:AA70" si="48">((D16*0.5)+C34-D52)*D89*D104*D$2</f>
        <v>0</v>
      </c>
      <c r="E70" s="26">
        <f t="shared" si="48"/>
        <v>0</v>
      </c>
      <c r="F70" s="26">
        <f t="shared" si="48"/>
        <v>0</v>
      </c>
      <c r="G70" s="26">
        <f t="shared" si="48"/>
        <v>0</v>
      </c>
      <c r="H70" s="26">
        <f t="shared" si="48"/>
        <v>0</v>
      </c>
      <c r="I70" s="26">
        <f t="shared" si="48"/>
        <v>0</v>
      </c>
      <c r="J70" s="26">
        <f t="shared" si="48"/>
        <v>0</v>
      </c>
      <c r="K70" s="26">
        <f t="shared" si="48"/>
        <v>0</v>
      </c>
      <c r="L70" s="26">
        <f t="shared" si="48"/>
        <v>0</v>
      </c>
      <c r="M70" s="26">
        <f t="shared" si="48"/>
        <v>0</v>
      </c>
      <c r="N70" s="26">
        <f t="shared" si="48"/>
        <v>0</v>
      </c>
      <c r="O70" s="26">
        <f t="shared" si="48"/>
        <v>0</v>
      </c>
      <c r="P70" s="26">
        <f t="shared" si="48"/>
        <v>0</v>
      </c>
      <c r="Q70" s="26">
        <f t="shared" si="48"/>
        <v>0</v>
      </c>
      <c r="R70" s="26">
        <f t="shared" si="48"/>
        <v>0</v>
      </c>
      <c r="S70" s="26">
        <f t="shared" si="48"/>
        <v>0</v>
      </c>
      <c r="T70" s="26">
        <f t="shared" si="48"/>
        <v>0</v>
      </c>
      <c r="U70" s="26">
        <f t="shared" si="48"/>
        <v>0</v>
      </c>
      <c r="V70" s="26">
        <f t="shared" si="48"/>
        <v>0</v>
      </c>
      <c r="W70" s="26">
        <f t="shared" si="48"/>
        <v>0</v>
      </c>
      <c r="X70" s="26">
        <f t="shared" si="48"/>
        <v>0</v>
      </c>
      <c r="Y70" s="26">
        <f t="shared" si="48"/>
        <v>0</v>
      </c>
      <c r="Z70" s="26">
        <f t="shared" si="48"/>
        <v>0</v>
      </c>
      <c r="AA70" s="26">
        <f t="shared" si="48"/>
        <v>0</v>
      </c>
    </row>
    <row r="71" spans="1:27" ht="15.5" x14ac:dyDescent="0.35">
      <c r="A71" s="687"/>
      <c r="B71" s="13" t="str">
        <f t="shared" si="35"/>
        <v>Water Heating</v>
      </c>
      <c r="C71" s="26">
        <f t="shared" si="37"/>
        <v>0</v>
      </c>
      <c r="D71" s="26">
        <f t="shared" ref="D71:AA71" si="49">((D17*0.5)+C35-D53)*D90*D105*D$2</f>
        <v>0</v>
      </c>
      <c r="E71" s="26">
        <f t="shared" si="49"/>
        <v>0</v>
      </c>
      <c r="F71" s="26">
        <f t="shared" si="49"/>
        <v>0</v>
      </c>
      <c r="G71" s="26">
        <f t="shared" si="49"/>
        <v>0</v>
      </c>
      <c r="H71" s="26">
        <f t="shared" si="49"/>
        <v>0</v>
      </c>
      <c r="I71" s="26">
        <f t="shared" si="49"/>
        <v>0</v>
      </c>
      <c r="J71" s="26">
        <f t="shared" si="49"/>
        <v>0</v>
      </c>
      <c r="K71" s="26">
        <f t="shared" si="49"/>
        <v>0</v>
      </c>
      <c r="L71" s="26">
        <f t="shared" si="49"/>
        <v>0</v>
      </c>
      <c r="M71" s="26">
        <f t="shared" si="49"/>
        <v>0</v>
      </c>
      <c r="N71" s="26">
        <f t="shared" si="49"/>
        <v>0</v>
      </c>
      <c r="O71" s="26">
        <f t="shared" si="49"/>
        <v>0</v>
      </c>
      <c r="P71" s="26">
        <f t="shared" si="49"/>
        <v>0</v>
      </c>
      <c r="Q71" s="26">
        <f t="shared" si="49"/>
        <v>0</v>
      </c>
      <c r="R71" s="26">
        <f t="shared" si="49"/>
        <v>0</v>
      </c>
      <c r="S71" s="26">
        <f t="shared" si="49"/>
        <v>0</v>
      </c>
      <c r="T71" s="26">
        <f t="shared" si="49"/>
        <v>0</v>
      </c>
      <c r="U71" s="26">
        <f t="shared" si="49"/>
        <v>0</v>
      </c>
      <c r="V71" s="26">
        <f t="shared" si="49"/>
        <v>0</v>
      </c>
      <c r="W71" s="26">
        <f t="shared" si="49"/>
        <v>0</v>
      </c>
      <c r="X71" s="26">
        <f t="shared" si="49"/>
        <v>0</v>
      </c>
      <c r="Y71" s="26">
        <f t="shared" si="49"/>
        <v>0</v>
      </c>
      <c r="Z71" s="26">
        <f t="shared" si="49"/>
        <v>0</v>
      </c>
      <c r="AA71" s="26">
        <f t="shared" si="49"/>
        <v>0</v>
      </c>
    </row>
    <row r="72" spans="1:27" ht="15.75" customHeight="1" x14ac:dyDescent="0.35">
      <c r="A72" s="687"/>
      <c r="B72" s="13" t="str">
        <f t="shared" si="35"/>
        <v xml:space="preserve"> </v>
      </c>
      <c r="C72" s="3"/>
      <c r="D72" s="3"/>
      <c r="E72" s="3"/>
      <c r="F72" s="3"/>
      <c r="G72" s="3"/>
      <c r="H72" s="3"/>
      <c r="I72" s="3"/>
      <c r="J72" s="3"/>
      <c r="K72" s="3"/>
      <c r="L72" s="3"/>
      <c r="M72" s="3"/>
      <c r="N72" s="3"/>
      <c r="O72" s="3"/>
      <c r="P72" s="3"/>
      <c r="Q72" s="3"/>
      <c r="R72" s="3"/>
      <c r="S72" s="3"/>
      <c r="T72" s="3"/>
      <c r="U72" s="3"/>
      <c r="V72" s="3"/>
      <c r="W72" s="3"/>
      <c r="X72" s="3"/>
      <c r="Y72" s="3"/>
      <c r="Z72" s="3"/>
      <c r="AA72" s="3"/>
    </row>
    <row r="73" spans="1:27" ht="15.75" customHeight="1" x14ac:dyDescent="0.35">
      <c r="A73" s="687"/>
      <c r="B73" s="235" t="s">
        <v>26</v>
      </c>
      <c r="C73" s="26">
        <f>SUM(C59:C72)</f>
        <v>0</v>
      </c>
      <c r="D73" s="26">
        <f>SUM(D59:D72)</f>
        <v>773.0724746858923</v>
      </c>
      <c r="E73" s="26">
        <f t="shared" ref="E73:AA73" si="50">SUM(E59:E72)</f>
        <v>1903.0652682745472</v>
      </c>
      <c r="F73" s="26">
        <f t="shared" si="50"/>
        <v>3310.3299964590651</v>
      </c>
      <c r="G73" s="26">
        <f t="shared" si="50"/>
        <v>7074.1414272871298</v>
      </c>
      <c r="H73" s="26">
        <f t="shared" si="50"/>
        <v>20555.998233400387</v>
      </c>
      <c r="I73" s="26">
        <f t="shared" si="50"/>
        <v>30846.713405805818</v>
      </c>
      <c r="J73" s="26">
        <f t="shared" si="50"/>
        <v>37655.62269763364</v>
      </c>
      <c r="K73" s="26">
        <f t="shared" si="50"/>
        <v>34945.216123082748</v>
      </c>
      <c r="L73" s="26">
        <f t="shared" si="50"/>
        <v>19016.237871849615</v>
      </c>
      <c r="M73" s="26">
        <f t="shared" si="50"/>
        <v>23920.080739800494</v>
      </c>
      <c r="N73" s="26">
        <f t="shared" si="50"/>
        <v>41959.394859485728</v>
      </c>
      <c r="O73" s="26">
        <f t="shared" si="50"/>
        <v>55795.823071235704</v>
      </c>
      <c r="P73" s="26">
        <f t="shared" si="50"/>
        <v>45903.035075537322</v>
      </c>
      <c r="Q73" s="26">
        <f t="shared" si="50"/>
        <v>45139.359530546542</v>
      </c>
      <c r="R73" s="26">
        <f t="shared" si="50"/>
        <v>39784.032749511949</v>
      </c>
      <c r="S73" s="26">
        <f t="shared" si="50"/>
        <v>55947.967172084362</v>
      </c>
      <c r="T73" s="26">
        <f t="shared" si="50"/>
        <v>170402.01868405606</v>
      </c>
      <c r="U73" s="26">
        <f t="shared" si="50"/>
        <v>200727.95756842938</v>
      </c>
      <c r="V73" s="26">
        <f t="shared" si="50"/>
        <v>190634.11184069276</v>
      </c>
      <c r="W73" s="26">
        <f t="shared" si="50"/>
        <v>112903.64285540128</v>
      </c>
      <c r="X73" s="26">
        <f t="shared" si="50"/>
        <v>44907.538354812379</v>
      </c>
      <c r="Y73" s="26">
        <f t="shared" si="50"/>
        <v>43843.756431080496</v>
      </c>
      <c r="Z73" s="26">
        <f t="shared" si="50"/>
        <v>51690.525409783892</v>
      </c>
      <c r="AA73" s="26">
        <f t="shared" si="50"/>
        <v>55795.823071235704</v>
      </c>
    </row>
    <row r="74" spans="1:27" ht="16.5" customHeight="1" thickBot="1" x14ac:dyDescent="0.4">
      <c r="A74" s="688"/>
      <c r="B74" s="137" t="s">
        <v>27</v>
      </c>
      <c r="C74" s="27">
        <f>C73</f>
        <v>0</v>
      </c>
      <c r="D74" s="27">
        <f>C74+D73</f>
        <v>773.0724746858923</v>
      </c>
      <c r="E74" s="27">
        <f t="shared" ref="E74:AA74" si="51">D74+E73</f>
        <v>2676.1377429604395</v>
      </c>
      <c r="F74" s="27">
        <f t="shared" si="51"/>
        <v>5986.4677394195041</v>
      </c>
      <c r="G74" s="27">
        <f t="shared" si="51"/>
        <v>13060.609166706634</v>
      </c>
      <c r="H74" s="27">
        <f t="shared" si="51"/>
        <v>33616.607400107023</v>
      </c>
      <c r="I74" s="27">
        <f t="shared" si="51"/>
        <v>64463.320805912837</v>
      </c>
      <c r="J74" s="27">
        <f t="shared" si="51"/>
        <v>102118.94350354647</v>
      </c>
      <c r="K74" s="27">
        <f t="shared" si="51"/>
        <v>137064.1596266292</v>
      </c>
      <c r="L74" s="27">
        <f t="shared" si="51"/>
        <v>156080.39749847882</v>
      </c>
      <c r="M74" s="27">
        <f t="shared" si="51"/>
        <v>180000.47823827932</v>
      </c>
      <c r="N74" s="27">
        <f t="shared" si="51"/>
        <v>221959.87309776506</v>
      </c>
      <c r="O74" s="27">
        <f t="shared" si="51"/>
        <v>277755.69616900076</v>
      </c>
      <c r="P74" s="27">
        <f t="shared" si="51"/>
        <v>323658.7312445381</v>
      </c>
      <c r="Q74" s="27">
        <f t="shared" si="51"/>
        <v>368798.09077508462</v>
      </c>
      <c r="R74" s="27">
        <f t="shared" si="51"/>
        <v>408582.12352459657</v>
      </c>
      <c r="S74" s="27">
        <f t="shared" si="51"/>
        <v>464530.09069668094</v>
      </c>
      <c r="T74" s="27">
        <f t="shared" si="51"/>
        <v>634932.10938073695</v>
      </c>
      <c r="U74" s="27">
        <f t="shared" si="51"/>
        <v>835660.06694916636</v>
      </c>
      <c r="V74" s="27">
        <f t="shared" si="51"/>
        <v>1026294.1787898592</v>
      </c>
      <c r="W74" s="27">
        <f t="shared" si="51"/>
        <v>1139197.8216452606</v>
      </c>
      <c r="X74" s="27">
        <f t="shared" si="51"/>
        <v>1184105.360000073</v>
      </c>
      <c r="Y74" s="27">
        <f t="shared" si="51"/>
        <v>1227949.1164311534</v>
      </c>
      <c r="Z74" s="27">
        <f t="shared" si="51"/>
        <v>1279639.6418409373</v>
      </c>
      <c r="AA74" s="27">
        <f t="shared" si="51"/>
        <v>1335435.4649121731</v>
      </c>
    </row>
    <row r="75" spans="1:27" x14ac:dyDescent="0.35">
      <c r="A75" s="8"/>
      <c r="B75" s="33"/>
      <c r="C75" s="204"/>
      <c r="D75" s="205"/>
      <c r="E75" s="204"/>
      <c r="F75" s="205"/>
      <c r="G75" s="204"/>
      <c r="H75" s="205"/>
      <c r="I75" s="204"/>
      <c r="J75" s="205"/>
      <c r="K75" s="204"/>
      <c r="L75" s="205"/>
      <c r="M75" s="204"/>
      <c r="N75" s="205"/>
      <c r="O75" s="204"/>
      <c r="P75" s="205"/>
      <c r="Q75" s="204"/>
      <c r="R75" s="205"/>
      <c r="S75" s="204"/>
      <c r="T75" s="205"/>
      <c r="U75" s="204"/>
      <c r="V75" s="205"/>
      <c r="W75" s="204"/>
      <c r="X75" s="205"/>
      <c r="Y75" s="204"/>
      <c r="Z75" s="205"/>
      <c r="AA75" s="204"/>
    </row>
    <row r="76" spans="1:27" ht="15" thickBot="1" x14ac:dyDescent="0.4">
      <c r="B76" s="16"/>
      <c r="C76" s="8"/>
      <c r="D76" s="8"/>
      <c r="E76" s="8"/>
      <c r="F76" s="8"/>
      <c r="G76" s="8"/>
      <c r="H76" s="8"/>
      <c r="I76" s="8"/>
      <c r="J76" s="8"/>
      <c r="K76" s="8"/>
      <c r="L76" s="8"/>
      <c r="M76" s="8"/>
      <c r="N76" s="8"/>
      <c r="O76" s="8"/>
      <c r="P76" s="8"/>
      <c r="Q76" s="8"/>
      <c r="R76" s="8"/>
      <c r="S76" s="8"/>
      <c r="T76" s="8"/>
      <c r="U76" s="8"/>
      <c r="V76" s="8"/>
      <c r="W76" s="8"/>
      <c r="X76" s="8"/>
      <c r="Y76" s="8"/>
      <c r="Z76" s="8"/>
      <c r="AA76" s="8"/>
    </row>
    <row r="77" spans="1:27" ht="16" thickBot="1" x14ac:dyDescent="0.4">
      <c r="A77" s="689" t="s">
        <v>12</v>
      </c>
      <c r="B77" s="17" t="s">
        <v>12</v>
      </c>
      <c r="C77" s="145">
        <f>C$4</f>
        <v>44927</v>
      </c>
      <c r="D77" s="145">
        <f t="shared" ref="D77:AA77" si="52">D$4</f>
        <v>44958</v>
      </c>
      <c r="E77" s="145">
        <f t="shared" si="52"/>
        <v>44986</v>
      </c>
      <c r="F77" s="145">
        <f t="shared" si="52"/>
        <v>45017</v>
      </c>
      <c r="G77" s="145">
        <f t="shared" si="52"/>
        <v>45047</v>
      </c>
      <c r="H77" s="145">
        <f t="shared" si="52"/>
        <v>45078</v>
      </c>
      <c r="I77" s="145">
        <f t="shared" si="52"/>
        <v>45108</v>
      </c>
      <c r="J77" s="145">
        <f t="shared" si="52"/>
        <v>45139</v>
      </c>
      <c r="K77" s="145">
        <f t="shared" si="52"/>
        <v>45170</v>
      </c>
      <c r="L77" s="145">
        <f t="shared" si="52"/>
        <v>45200</v>
      </c>
      <c r="M77" s="145">
        <f t="shared" si="52"/>
        <v>45231</v>
      </c>
      <c r="N77" s="145">
        <f t="shared" si="52"/>
        <v>45261</v>
      </c>
      <c r="O77" s="145">
        <f t="shared" si="52"/>
        <v>45292</v>
      </c>
      <c r="P77" s="145">
        <f t="shared" si="52"/>
        <v>45323</v>
      </c>
      <c r="Q77" s="145">
        <f t="shared" si="52"/>
        <v>45352</v>
      </c>
      <c r="R77" s="145">
        <f t="shared" si="52"/>
        <v>45383</v>
      </c>
      <c r="S77" s="145">
        <f t="shared" si="52"/>
        <v>45413</v>
      </c>
      <c r="T77" s="145">
        <f t="shared" si="52"/>
        <v>45444</v>
      </c>
      <c r="U77" s="145">
        <f t="shared" si="52"/>
        <v>45474</v>
      </c>
      <c r="V77" s="145">
        <f t="shared" si="52"/>
        <v>45505</v>
      </c>
      <c r="W77" s="145">
        <f t="shared" si="52"/>
        <v>45536</v>
      </c>
      <c r="X77" s="145">
        <f t="shared" si="52"/>
        <v>45566</v>
      </c>
      <c r="Y77" s="145">
        <f t="shared" si="52"/>
        <v>45597</v>
      </c>
      <c r="Z77" s="145">
        <f t="shared" si="52"/>
        <v>45627</v>
      </c>
      <c r="AA77" s="145">
        <f t="shared" si="52"/>
        <v>45658</v>
      </c>
    </row>
    <row r="78" spans="1:27" ht="15.75" customHeight="1" x14ac:dyDescent="0.35">
      <c r="A78" s="690"/>
      <c r="B78" s="13" t="str">
        <f>B59</f>
        <v>Air Comp</v>
      </c>
      <c r="C78" s="295">
        <f>'2M - SGS'!C78</f>
        <v>8.5109000000000004E-2</v>
      </c>
      <c r="D78" s="295">
        <f>'2M - SGS'!D78</f>
        <v>7.7715000000000006E-2</v>
      </c>
      <c r="E78" s="295">
        <f>'2M - SGS'!E78</f>
        <v>8.6136000000000004E-2</v>
      </c>
      <c r="F78" s="295">
        <f>'2M - SGS'!F78</f>
        <v>7.9796000000000006E-2</v>
      </c>
      <c r="G78" s="295">
        <f>'2M - SGS'!G78</f>
        <v>8.5334999999999994E-2</v>
      </c>
      <c r="H78" s="295">
        <f>'2M - SGS'!H78</f>
        <v>8.1994999999999998E-2</v>
      </c>
      <c r="I78" s="295">
        <f>'2M - SGS'!I78</f>
        <v>8.4098999999999993E-2</v>
      </c>
      <c r="J78" s="295">
        <f>'2M - SGS'!J78</f>
        <v>8.4198999999999996E-2</v>
      </c>
      <c r="K78" s="295">
        <f>'2M - SGS'!K78</f>
        <v>8.2512000000000002E-2</v>
      </c>
      <c r="L78" s="295">
        <f>'2M - SGS'!L78</f>
        <v>8.5277000000000006E-2</v>
      </c>
      <c r="M78" s="295">
        <f>'2M - SGS'!M78</f>
        <v>8.2588999999999996E-2</v>
      </c>
      <c r="N78" s="295">
        <f>'2M - SGS'!N78</f>
        <v>8.5237999999999994E-2</v>
      </c>
      <c r="O78" s="295">
        <f>'2M - SGS'!O78</f>
        <v>8.5109000000000004E-2</v>
      </c>
      <c r="P78" s="295">
        <f>'2M - SGS'!P78</f>
        <v>7.7715000000000006E-2</v>
      </c>
      <c r="Q78" s="295">
        <f>'2M - SGS'!Q78</f>
        <v>8.6136000000000004E-2</v>
      </c>
      <c r="R78" s="295">
        <f>'2M - SGS'!R78</f>
        <v>7.9796000000000006E-2</v>
      </c>
      <c r="S78" s="295">
        <f>'2M - SGS'!S78</f>
        <v>8.5334999999999994E-2</v>
      </c>
      <c r="T78" s="295">
        <f>'2M - SGS'!T78</f>
        <v>8.1994999999999998E-2</v>
      </c>
      <c r="U78" s="295">
        <f>'2M - SGS'!U78</f>
        <v>8.4098999999999993E-2</v>
      </c>
      <c r="V78" s="295">
        <f>'2M - SGS'!V78</f>
        <v>8.4198999999999996E-2</v>
      </c>
      <c r="W78" s="295">
        <f>'2M - SGS'!W78</f>
        <v>8.2512000000000002E-2</v>
      </c>
      <c r="X78" s="295">
        <f>'2M - SGS'!X78</f>
        <v>8.5277000000000006E-2</v>
      </c>
      <c r="Y78" s="295">
        <f>'2M - SGS'!Y78</f>
        <v>8.2588999999999996E-2</v>
      </c>
      <c r="Z78" s="295">
        <f>'2M - SGS'!Z78</f>
        <v>8.5237999999999994E-2</v>
      </c>
      <c r="AA78" s="295">
        <f>'2M - SGS'!AA78</f>
        <v>8.5109000000000004E-2</v>
      </c>
    </row>
    <row r="79" spans="1:27" ht="15.5" x14ac:dyDescent="0.35">
      <c r="A79" s="690"/>
      <c r="B79" s="13" t="str">
        <f t="shared" ref="B79:B90" si="53">B60</f>
        <v>Building Shell</v>
      </c>
      <c r="C79" s="295">
        <f>'2M - SGS'!C79</f>
        <v>0.107824</v>
      </c>
      <c r="D79" s="295">
        <f>'2M - SGS'!D79</f>
        <v>9.1051999999999994E-2</v>
      </c>
      <c r="E79" s="295">
        <f>'2M - SGS'!E79</f>
        <v>7.1135000000000004E-2</v>
      </c>
      <c r="F79" s="295">
        <f>'2M - SGS'!F79</f>
        <v>4.1179E-2</v>
      </c>
      <c r="G79" s="295">
        <f>'2M - SGS'!G79</f>
        <v>4.4423999999999998E-2</v>
      </c>
      <c r="H79" s="295">
        <f>'2M - SGS'!H79</f>
        <v>0.106128</v>
      </c>
      <c r="I79" s="295">
        <f>'2M - SGS'!I79</f>
        <v>0.14288100000000001</v>
      </c>
      <c r="J79" s="295">
        <f>'2M - SGS'!J79</f>
        <v>0.133494</v>
      </c>
      <c r="K79" s="295">
        <f>'2M - SGS'!K79</f>
        <v>5.781E-2</v>
      </c>
      <c r="L79" s="295">
        <f>'2M - SGS'!L79</f>
        <v>3.8018000000000003E-2</v>
      </c>
      <c r="M79" s="295">
        <f>'2M - SGS'!M79</f>
        <v>6.2103999999999999E-2</v>
      </c>
      <c r="N79" s="295">
        <f>'2M - SGS'!N79</f>
        <v>0.10395</v>
      </c>
      <c r="O79" s="295">
        <f>'2M - SGS'!O79</f>
        <v>0.107824</v>
      </c>
      <c r="P79" s="295">
        <f>'2M - SGS'!P79</f>
        <v>9.1051999999999994E-2</v>
      </c>
      <c r="Q79" s="295">
        <f>'2M - SGS'!Q79</f>
        <v>7.1135000000000004E-2</v>
      </c>
      <c r="R79" s="295">
        <f>'2M - SGS'!R79</f>
        <v>4.1179E-2</v>
      </c>
      <c r="S79" s="295">
        <f>'2M - SGS'!S79</f>
        <v>4.4423999999999998E-2</v>
      </c>
      <c r="T79" s="295">
        <f>'2M - SGS'!T79</f>
        <v>0.106128</v>
      </c>
      <c r="U79" s="295">
        <f>'2M - SGS'!U79</f>
        <v>0.14288100000000001</v>
      </c>
      <c r="V79" s="295">
        <f>'2M - SGS'!V79</f>
        <v>0.133494</v>
      </c>
      <c r="W79" s="295">
        <f>'2M - SGS'!W79</f>
        <v>5.781E-2</v>
      </c>
      <c r="X79" s="295">
        <f>'2M - SGS'!X79</f>
        <v>3.8018000000000003E-2</v>
      </c>
      <c r="Y79" s="295">
        <f>'2M - SGS'!Y79</f>
        <v>6.2103999999999999E-2</v>
      </c>
      <c r="Z79" s="295">
        <f>'2M - SGS'!Z79</f>
        <v>0.10395</v>
      </c>
      <c r="AA79" s="295">
        <f>'2M - SGS'!AA79</f>
        <v>0.107824</v>
      </c>
    </row>
    <row r="80" spans="1:27" ht="15.5" x14ac:dyDescent="0.35">
      <c r="A80" s="690"/>
      <c r="B80" s="13" t="str">
        <f t="shared" si="53"/>
        <v>Cooking</v>
      </c>
      <c r="C80" s="295">
        <f>'2M - SGS'!C80</f>
        <v>8.6096000000000006E-2</v>
      </c>
      <c r="D80" s="295">
        <f>'2M - SGS'!D80</f>
        <v>7.8608999999999998E-2</v>
      </c>
      <c r="E80" s="295">
        <f>'2M - SGS'!E80</f>
        <v>8.1547999999999995E-2</v>
      </c>
      <c r="F80" s="295">
        <f>'2M - SGS'!F80</f>
        <v>7.2947999999999999E-2</v>
      </c>
      <c r="G80" s="295">
        <f>'2M - SGS'!G80</f>
        <v>8.6277000000000006E-2</v>
      </c>
      <c r="H80" s="295">
        <f>'2M - SGS'!H80</f>
        <v>8.3294000000000007E-2</v>
      </c>
      <c r="I80" s="295">
        <f>'2M - SGS'!I80</f>
        <v>8.5859000000000005E-2</v>
      </c>
      <c r="J80" s="295">
        <f>'2M - SGS'!J80</f>
        <v>8.5885000000000003E-2</v>
      </c>
      <c r="K80" s="295">
        <f>'2M - SGS'!K80</f>
        <v>8.3474999999999994E-2</v>
      </c>
      <c r="L80" s="295">
        <f>'2M - SGS'!L80</f>
        <v>8.6262000000000005E-2</v>
      </c>
      <c r="M80" s="295">
        <f>'2M - SGS'!M80</f>
        <v>8.3496000000000001E-2</v>
      </c>
      <c r="N80" s="295">
        <f>'2M - SGS'!N80</f>
        <v>8.6250999999999994E-2</v>
      </c>
      <c r="O80" s="295">
        <f>'2M - SGS'!O80</f>
        <v>8.6096000000000006E-2</v>
      </c>
      <c r="P80" s="295">
        <f>'2M - SGS'!P80</f>
        <v>7.8608999999999998E-2</v>
      </c>
      <c r="Q80" s="295">
        <f>'2M - SGS'!Q80</f>
        <v>8.1547999999999995E-2</v>
      </c>
      <c r="R80" s="295">
        <f>'2M - SGS'!R80</f>
        <v>7.2947999999999999E-2</v>
      </c>
      <c r="S80" s="295">
        <f>'2M - SGS'!S80</f>
        <v>8.6277000000000006E-2</v>
      </c>
      <c r="T80" s="295">
        <f>'2M - SGS'!T80</f>
        <v>8.3294000000000007E-2</v>
      </c>
      <c r="U80" s="295">
        <f>'2M - SGS'!U80</f>
        <v>8.5859000000000005E-2</v>
      </c>
      <c r="V80" s="295">
        <f>'2M - SGS'!V80</f>
        <v>8.5885000000000003E-2</v>
      </c>
      <c r="W80" s="295">
        <f>'2M - SGS'!W80</f>
        <v>8.3474999999999994E-2</v>
      </c>
      <c r="X80" s="295">
        <f>'2M - SGS'!X80</f>
        <v>8.6262000000000005E-2</v>
      </c>
      <c r="Y80" s="295">
        <f>'2M - SGS'!Y80</f>
        <v>8.3496000000000001E-2</v>
      </c>
      <c r="Z80" s="295">
        <f>'2M - SGS'!Z80</f>
        <v>8.6250999999999994E-2</v>
      </c>
      <c r="AA80" s="295">
        <f>'2M - SGS'!AA80</f>
        <v>8.6096000000000006E-2</v>
      </c>
    </row>
    <row r="81" spans="1:27" ht="15.5" x14ac:dyDescent="0.35">
      <c r="A81" s="690"/>
      <c r="B81" s="13" t="str">
        <f t="shared" si="53"/>
        <v>Cooling</v>
      </c>
      <c r="C81" s="295">
        <f>'2M - SGS'!C81</f>
        <v>6.0000000000000002E-6</v>
      </c>
      <c r="D81" s="295">
        <f>'2M - SGS'!D81</f>
        <v>2.4699999999999999E-4</v>
      </c>
      <c r="E81" s="295">
        <f>'2M - SGS'!E81</f>
        <v>7.2360000000000002E-3</v>
      </c>
      <c r="F81" s="295">
        <f>'2M - SGS'!F81</f>
        <v>2.1690999999999998E-2</v>
      </c>
      <c r="G81" s="295">
        <f>'2M - SGS'!G81</f>
        <v>6.2979999999999994E-2</v>
      </c>
      <c r="H81" s="295">
        <f>'2M - SGS'!H81</f>
        <v>0.21317</v>
      </c>
      <c r="I81" s="295">
        <f>'2M - SGS'!I81</f>
        <v>0.29002899999999998</v>
      </c>
      <c r="J81" s="295">
        <f>'2M - SGS'!J81</f>
        <v>0.270206</v>
      </c>
      <c r="K81" s="295">
        <f>'2M - SGS'!K81</f>
        <v>0.108695</v>
      </c>
      <c r="L81" s="295">
        <f>'2M - SGS'!L81</f>
        <v>1.9643000000000001E-2</v>
      </c>
      <c r="M81" s="295">
        <f>'2M - SGS'!M81</f>
        <v>6.0299999999999998E-3</v>
      </c>
      <c r="N81" s="295">
        <f>'2M - SGS'!N81</f>
        <v>6.3999999999999997E-5</v>
      </c>
      <c r="O81" s="295">
        <f>'2M - SGS'!O81</f>
        <v>6.0000000000000002E-6</v>
      </c>
      <c r="P81" s="295">
        <f>'2M - SGS'!P81</f>
        <v>2.4699999999999999E-4</v>
      </c>
      <c r="Q81" s="295">
        <f>'2M - SGS'!Q81</f>
        <v>7.2360000000000002E-3</v>
      </c>
      <c r="R81" s="295">
        <f>'2M - SGS'!R81</f>
        <v>2.1690999999999998E-2</v>
      </c>
      <c r="S81" s="295">
        <f>'2M - SGS'!S81</f>
        <v>6.2979999999999994E-2</v>
      </c>
      <c r="T81" s="295">
        <f>'2M - SGS'!T81</f>
        <v>0.21317</v>
      </c>
      <c r="U81" s="295">
        <f>'2M - SGS'!U81</f>
        <v>0.29002899999999998</v>
      </c>
      <c r="V81" s="295">
        <f>'2M - SGS'!V81</f>
        <v>0.270206</v>
      </c>
      <c r="W81" s="295">
        <f>'2M - SGS'!W81</f>
        <v>0.108695</v>
      </c>
      <c r="X81" s="295">
        <f>'2M - SGS'!X81</f>
        <v>1.9643000000000001E-2</v>
      </c>
      <c r="Y81" s="295">
        <f>'2M - SGS'!Y81</f>
        <v>6.0299999999999998E-3</v>
      </c>
      <c r="Z81" s="295">
        <f>'2M - SGS'!Z81</f>
        <v>6.3999999999999997E-5</v>
      </c>
      <c r="AA81" s="295">
        <f>'2M - SGS'!AA81</f>
        <v>6.0000000000000002E-6</v>
      </c>
    </row>
    <row r="82" spans="1:27" ht="15.5" x14ac:dyDescent="0.35">
      <c r="A82" s="690"/>
      <c r="B82" s="13" t="str">
        <f t="shared" si="53"/>
        <v>Ext Lighting</v>
      </c>
      <c r="C82" s="295">
        <f>'2M - SGS'!C82</f>
        <v>0.106265</v>
      </c>
      <c r="D82" s="295">
        <f>'2M - SGS'!D82</f>
        <v>8.2161999999999999E-2</v>
      </c>
      <c r="E82" s="295">
        <f>'2M - SGS'!E82</f>
        <v>7.0887000000000006E-2</v>
      </c>
      <c r="F82" s="295">
        <f>'2M - SGS'!F82</f>
        <v>6.8145999999999998E-2</v>
      </c>
      <c r="G82" s="295">
        <f>'2M - SGS'!G82</f>
        <v>8.1852999999999995E-2</v>
      </c>
      <c r="H82" s="295">
        <f>'2M - SGS'!H82</f>
        <v>6.7163E-2</v>
      </c>
      <c r="I82" s="295">
        <f>'2M - SGS'!I82</f>
        <v>8.6751999999999996E-2</v>
      </c>
      <c r="J82" s="295">
        <f>'2M - SGS'!J82</f>
        <v>6.9401000000000004E-2</v>
      </c>
      <c r="K82" s="295">
        <f>'2M - SGS'!K82</f>
        <v>8.2907999999999996E-2</v>
      </c>
      <c r="L82" s="295">
        <f>'2M - SGS'!L82</f>
        <v>0.100507</v>
      </c>
      <c r="M82" s="295">
        <f>'2M - SGS'!M82</f>
        <v>8.7251999999999996E-2</v>
      </c>
      <c r="N82" s="295">
        <f>'2M - SGS'!N82</f>
        <v>9.6703999999999998E-2</v>
      </c>
      <c r="O82" s="295">
        <f>'2M - SGS'!O82</f>
        <v>0.106265</v>
      </c>
      <c r="P82" s="295">
        <f>'2M - SGS'!P82</f>
        <v>8.2161999999999999E-2</v>
      </c>
      <c r="Q82" s="295">
        <f>'2M - SGS'!Q82</f>
        <v>7.0887000000000006E-2</v>
      </c>
      <c r="R82" s="295">
        <f>'2M - SGS'!R82</f>
        <v>6.8145999999999998E-2</v>
      </c>
      <c r="S82" s="295">
        <f>'2M - SGS'!S82</f>
        <v>8.1852999999999995E-2</v>
      </c>
      <c r="T82" s="295">
        <f>'2M - SGS'!T82</f>
        <v>6.7163E-2</v>
      </c>
      <c r="U82" s="295">
        <f>'2M - SGS'!U82</f>
        <v>8.6751999999999996E-2</v>
      </c>
      <c r="V82" s="295">
        <f>'2M - SGS'!V82</f>
        <v>6.9401000000000004E-2</v>
      </c>
      <c r="W82" s="295">
        <f>'2M - SGS'!W82</f>
        <v>8.2907999999999996E-2</v>
      </c>
      <c r="X82" s="295">
        <f>'2M - SGS'!X82</f>
        <v>0.100507</v>
      </c>
      <c r="Y82" s="295">
        <f>'2M - SGS'!Y82</f>
        <v>8.7251999999999996E-2</v>
      </c>
      <c r="Z82" s="295">
        <f>'2M - SGS'!Z82</f>
        <v>9.6703999999999998E-2</v>
      </c>
      <c r="AA82" s="295">
        <f>'2M - SGS'!AA82</f>
        <v>0.106265</v>
      </c>
    </row>
    <row r="83" spans="1:27" ht="15.5" x14ac:dyDescent="0.35">
      <c r="A83" s="690"/>
      <c r="B83" s="13" t="str">
        <f t="shared" si="53"/>
        <v>Heating</v>
      </c>
      <c r="C83" s="295">
        <f>'2M - SGS'!C83</f>
        <v>0.210397</v>
      </c>
      <c r="D83" s="295">
        <f>'2M - SGS'!D83</f>
        <v>0.17743600000000001</v>
      </c>
      <c r="E83" s="295">
        <f>'2M - SGS'!E83</f>
        <v>0.13192400000000001</v>
      </c>
      <c r="F83" s="295">
        <f>'2M - SGS'!F83</f>
        <v>5.9718E-2</v>
      </c>
      <c r="G83" s="295">
        <f>'2M - SGS'!G83</f>
        <v>2.6769000000000001E-2</v>
      </c>
      <c r="H83" s="295">
        <f>'2M - SGS'!H83</f>
        <v>4.2950000000000002E-3</v>
      </c>
      <c r="I83" s="295">
        <f>'2M - SGS'!I83</f>
        <v>2.895E-3</v>
      </c>
      <c r="J83" s="295">
        <f>'2M - SGS'!J83</f>
        <v>3.4320000000000002E-3</v>
      </c>
      <c r="K83" s="295">
        <f>'2M - SGS'!K83</f>
        <v>9.4020000000000006E-3</v>
      </c>
      <c r="L83" s="295">
        <f>'2M - SGS'!L83</f>
        <v>5.5496999999999998E-2</v>
      </c>
      <c r="M83" s="295">
        <f>'2M - SGS'!M83</f>
        <v>0.115452</v>
      </c>
      <c r="N83" s="295">
        <f>'2M - SGS'!N83</f>
        <v>0.20278099999999999</v>
      </c>
      <c r="O83" s="295">
        <f>'2M - SGS'!O83</f>
        <v>0.210397</v>
      </c>
      <c r="P83" s="295">
        <f>'2M - SGS'!P83</f>
        <v>0.17743600000000001</v>
      </c>
      <c r="Q83" s="295">
        <f>'2M - SGS'!Q83</f>
        <v>0.13192400000000001</v>
      </c>
      <c r="R83" s="295">
        <f>'2M - SGS'!R83</f>
        <v>5.9718E-2</v>
      </c>
      <c r="S83" s="295">
        <f>'2M - SGS'!S83</f>
        <v>2.6769000000000001E-2</v>
      </c>
      <c r="T83" s="295">
        <f>'2M - SGS'!T83</f>
        <v>4.2950000000000002E-3</v>
      </c>
      <c r="U83" s="295">
        <f>'2M - SGS'!U83</f>
        <v>2.895E-3</v>
      </c>
      <c r="V83" s="295">
        <f>'2M - SGS'!V83</f>
        <v>3.4320000000000002E-3</v>
      </c>
      <c r="W83" s="295">
        <f>'2M - SGS'!W83</f>
        <v>9.4020000000000006E-3</v>
      </c>
      <c r="X83" s="295">
        <f>'2M - SGS'!X83</f>
        <v>5.5496999999999998E-2</v>
      </c>
      <c r="Y83" s="295">
        <f>'2M - SGS'!Y83</f>
        <v>0.115452</v>
      </c>
      <c r="Z83" s="295">
        <f>'2M - SGS'!Z83</f>
        <v>0.20278099999999999</v>
      </c>
      <c r="AA83" s="295">
        <f>'2M - SGS'!AA83</f>
        <v>0.210397</v>
      </c>
    </row>
    <row r="84" spans="1:27" ht="15.5" x14ac:dyDescent="0.35">
      <c r="A84" s="690"/>
      <c r="B84" s="13" t="str">
        <f t="shared" si="53"/>
        <v>HVAC</v>
      </c>
      <c r="C84" s="295">
        <f>'2M - SGS'!C84</f>
        <v>0.107824</v>
      </c>
      <c r="D84" s="295">
        <f>'2M - SGS'!D84</f>
        <v>9.1051999999999994E-2</v>
      </c>
      <c r="E84" s="295">
        <f>'2M - SGS'!E84</f>
        <v>7.1135000000000004E-2</v>
      </c>
      <c r="F84" s="295">
        <f>'2M - SGS'!F84</f>
        <v>4.1179E-2</v>
      </c>
      <c r="G84" s="295">
        <f>'2M - SGS'!G84</f>
        <v>4.4423999999999998E-2</v>
      </c>
      <c r="H84" s="295">
        <f>'2M - SGS'!H84</f>
        <v>0.106128</v>
      </c>
      <c r="I84" s="295">
        <f>'2M - SGS'!I84</f>
        <v>0.14288100000000001</v>
      </c>
      <c r="J84" s="295">
        <f>'2M - SGS'!J84</f>
        <v>0.133494</v>
      </c>
      <c r="K84" s="295">
        <f>'2M - SGS'!K84</f>
        <v>5.781E-2</v>
      </c>
      <c r="L84" s="295">
        <f>'2M - SGS'!L84</f>
        <v>3.8018000000000003E-2</v>
      </c>
      <c r="M84" s="295">
        <f>'2M - SGS'!M84</f>
        <v>6.2103999999999999E-2</v>
      </c>
      <c r="N84" s="295">
        <f>'2M - SGS'!N84</f>
        <v>0.10395</v>
      </c>
      <c r="O84" s="295">
        <f>'2M - SGS'!O84</f>
        <v>0.107824</v>
      </c>
      <c r="P84" s="295">
        <f>'2M - SGS'!P84</f>
        <v>9.1051999999999994E-2</v>
      </c>
      <c r="Q84" s="295">
        <f>'2M - SGS'!Q84</f>
        <v>7.1135000000000004E-2</v>
      </c>
      <c r="R84" s="295">
        <f>'2M - SGS'!R84</f>
        <v>4.1179E-2</v>
      </c>
      <c r="S84" s="295">
        <f>'2M - SGS'!S84</f>
        <v>4.4423999999999998E-2</v>
      </c>
      <c r="T84" s="295">
        <f>'2M - SGS'!T84</f>
        <v>0.106128</v>
      </c>
      <c r="U84" s="295">
        <f>'2M - SGS'!U84</f>
        <v>0.14288100000000001</v>
      </c>
      <c r="V84" s="295">
        <f>'2M - SGS'!V84</f>
        <v>0.133494</v>
      </c>
      <c r="W84" s="295">
        <f>'2M - SGS'!W84</f>
        <v>5.781E-2</v>
      </c>
      <c r="X84" s="295">
        <f>'2M - SGS'!X84</f>
        <v>3.8018000000000003E-2</v>
      </c>
      <c r="Y84" s="295">
        <f>'2M - SGS'!Y84</f>
        <v>6.2103999999999999E-2</v>
      </c>
      <c r="Z84" s="295">
        <f>'2M - SGS'!Z84</f>
        <v>0.10395</v>
      </c>
      <c r="AA84" s="295">
        <f>'2M - SGS'!AA84</f>
        <v>0.107824</v>
      </c>
    </row>
    <row r="85" spans="1:27" ht="15.5" x14ac:dyDescent="0.35">
      <c r="A85" s="690"/>
      <c r="B85" s="13" t="str">
        <f t="shared" si="53"/>
        <v>Lighting</v>
      </c>
      <c r="C85" s="295">
        <f>'2M - SGS'!C85</f>
        <v>9.3563999999999994E-2</v>
      </c>
      <c r="D85" s="295">
        <f>'2M - SGS'!D85</f>
        <v>7.2162000000000004E-2</v>
      </c>
      <c r="E85" s="295">
        <f>'2M - SGS'!E85</f>
        <v>7.8372999999999998E-2</v>
      </c>
      <c r="F85" s="295">
        <f>'2M - SGS'!F85</f>
        <v>7.6534000000000005E-2</v>
      </c>
      <c r="G85" s="295">
        <f>'2M - SGS'!G85</f>
        <v>9.4246999999999997E-2</v>
      </c>
      <c r="H85" s="295">
        <f>'2M - SGS'!H85</f>
        <v>7.5599E-2</v>
      </c>
      <c r="I85" s="295">
        <f>'2M - SGS'!I85</f>
        <v>9.6199999999999994E-2</v>
      </c>
      <c r="J85" s="295">
        <f>'2M - SGS'!J85</f>
        <v>7.7077999999999994E-2</v>
      </c>
      <c r="K85" s="295">
        <f>'2M - SGS'!K85</f>
        <v>8.1374000000000002E-2</v>
      </c>
      <c r="L85" s="295">
        <f>'2M - SGS'!L85</f>
        <v>9.4072000000000003E-2</v>
      </c>
      <c r="M85" s="295">
        <f>'2M - SGS'!M85</f>
        <v>7.6706999999999997E-2</v>
      </c>
      <c r="N85" s="295">
        <f>'2M - SGS'!N85</f>
        <v>8.4089999999999998E-2</v>
      </c>
      <c r="O85" s="295">
        <f>'2M - SGS'!O85</f>
        <v>9.3563999999999994E-2</v>
      </c>
      <c r="P85" s="295">
        <f>'2M - SGS'!P85</f>
        <v>7.2162000000000004E-2</v>
      </c>
      <c r="Q85" s="295">
        <f>'2M - SGS'!Q85</f>
        <v>7.8372999999999998E-2</v>
      </c>
      <c r="R85" s="295">
        <f>'2M - SGS'!R85</f>
        <v>7.6534000000000005E-2</v>
      </c>
      <c r="S85" s="295">
        <f>'2M - SGS'!S85</f>
        <v>9.4246999999999997E-2</v>
      </c>
      <c r="T85" s="295">
        <f>'2M - SGS'!T85</f>
        <v>7.5599E-2</v>
      </c>
      <c r="U85" s="295">
        <f>'2M - SGS'!U85</f>
        <v>9.6199999999999994E-2</v>
      </c>
      <c r="V85" s="295">
        <f>'2M - SGS'!V85</f>
        <v>7.7077999999999994E-2</v>
      </c>
      <c r="W85" s="295">
        <f>'2M - SGS'!W85</f>
        <v>8.1374000000000002E-2</v>
      </c>
      <c r="X85" s="295">
        <f>'2M - SGS'!X85</f>
        <v>9.4072000000000003E-2</v>
      </c>
      <c r="Y85" s="295">
        <f>'2M - SGS'!Y85</f>
        <v>7.6706999999999997E-2</v>
      </c>
      <c r="Z85" s="295">
        <f>'2M - SGS'!Z85</f>
        <v>8.4089999999999998E-2</v>
      </c>
      <c r="AA85" s="295">
        <f>'2M - SGS'!AA85</f>
        <v>9.3563999999999994E-2</v>
      </c>
    </row>
    <row r="86" spans="1:27" ht="15.5" x14ac:dyDescent="0.35">
      <c r="A86" s="690"/>
      <c r="B86" s="13" t="str">
        <f t="shared" si="53"/>
        <v>Miscellaneous</v>
      </c>
      <c r="C86" s="295">
        <f>'2M - SGS'!C86</f>
        <v>8.5109000000000004E-2</v>
      </c>
      <c r="D86" s="295">
        <f>'2M - SGS'!D86</f>
        <v>7.7715000000000006E-2</v>
      </c>
      <c r="E86" s="295">
        <f>'2M - SGS'!E86</f>
        <v>8.6136000000000004E-2</v>
      </c>
      <c r="F86" s="295">
        <f>'2M - SGS'!F86</f>
        <v>7.9796000000000006E-2</v>
      </c>
      <c r="G86" s="295">
        <f>'2M - SGS'!G86</f>
        <v>8.5334999999999994E-2</v>
      </c>
      <c r="H86" s="295">
        <f>'2M - SGS'!H86</f>
        <v>8.1994999999999998E-2</v>
      </c>
      <c r="I86" s="295">
        <f>'2M - SGS'!I86</f>
        <v>8.4098999999999993E-2</v>
      </c>
      <c r="J86" s="295">
        <f>'2M - SGS'!J86</f>
        <v>8.4198999999999996E-2</v>
      </c>
      <c r="K86" s="295">
        <f>'2M - SGS'!K86</f>
        <v>8.2512000000000002E-2</v>
      </c>
      <c r="L86" s="295">
        <f>'2M - SGS'!L86</f>
        <v>8.5277000000000006E-2</v>
      </c>
      <c r="M86" s="295">
        <f>'2M - SGS'!M86</f>
        <v>8.2588999999999996E-2</v>
      </c>
      <c r="N86" s="295">
        <f>'2M - SGS'!N86</f>
        <v>8.5237999999999994E-2</v>
      </c>
      <c r="O86" s="295">
        <f>'2M - SGS'!O86</f>
        <v>8.5109000000000004E-2</v>
      </c>
      <c r="P86" s="295">
        <f>'2M - SGS'!P86</f>
        <v>7.7715000000000006E-2</v>
      </c>
      <c r="Q86" s="295">
        <f>'2M - SGS'!Q86</f>
        <v>8.6136000000000004E-2</v>
      </c>
      <c r="R86" s="295">
        <f>'2M - SGS'!R86</f>
        <v>7.9796000000000006E-2</v>
      </c>
      <c r="S86" s="295">
        <f>'2M - SGS'!S86</f>
        <v>8.5334999999999994E-2</v>
      </c>
      <c r="T86" s="295">
        <f>'2M - SGS'!T86</f>
        <v>8.1994999999999998E-2</v>
      </c>
      <c r="U86" s="295">
        <f>'2M - SGS'!U86</f>
        <v>8.4098999999999993E-2</v>
      </c>
      <c r="V86" s="295">
        <f>'2M - SGS'!V86</f>
        <v>8.4198999999999996E-2</v>
      </c>
      <c r="W86" s="295">
        <f>'2M - SGS'!W86</f>
        <v>8.2512000000000002E-2</v>
      </c>
      <c r="X86" s="295">
        <f>'2M - SGS'!X86</f>
        <v>8.5277000000000006E-2</v>
      </c>
      <c r="Y86" s="295">
        <f>'2M - SGS'!Y86</f>
        <v>8.2588999999999996E-2</v>
      </c>
      <c r="Z86" s="295">
        <f>'2M - SGS'!Z86</f>
        <v>8.5237999999999994E-2</v>
      </c>
      <c r="AA86" s="295">
        <f>'2M - SGS'!AA86</f>
        <v>8.5109000000000004E-2</v>
      </c>
    </row>
    <row r="87" spans="1:27" ht="15.5" x14ac:dyDescent="0.35">
      <c r="A87" s="690"/>
      <c r="B87" s="13" t="str">
        <f t="shared" si="53"/>
        <v>Motors</v>
      </c>
      <c r="C87" s="295">
        <f>'2M - SGS'!C87</f>
        <v>8.5109000000000004E-2</v>
      </c>
      <c r="D87" s="295">
        <f>'2M - SGS'!D87</f>
        <v>7.7715000000000006E-2</v>
      </c>
      <c r="E87" s="295">
        <f>'2M - SGS'!E87</f>
        <v>8.6136000000000004E-2</v>
      </c>
      <c r="F87" s="295">
        <f>'2M - SGS'!F87</f>
        <v>7.9796000000000006E-2</v>
      </c>
      <c r="G87" s="295">
        <f>'2M - SGS'!G87</f>
        <v>8.5334999999999994E-2</v>
      </c>
      <c r="H87" s="295">
        <f>'2M - SGS'!H87</f>
        <v>8.1994999999999998E-2</v>
      </c>
      <c r="I87" s="295">
        <f>'2M - SGS'!I87</f>
        <v>8.4098999999999993E-2</v>
      </c>
      <c r="J87" s="295">
        <f>'2M - SGS'!J87</f>
        <v>8.4198999999999996E-2</v>
      </c>
      <c r="K87" s="295">
        <f>'2M - SGS'!K87</f>
        <v>8.2512000000000002E-2</v>
      </c>
      <c r="L87" s="295">
        <f>'2M - SGS'!L87</f>
        <v>8.5277000000000006E-2</v>
      </c>
      <c r="M87" s="295">
        <f>'2M - SGS'!M87</f>
        <v>8.2588999999999996E-2</v>
      </c>
      <c r="N87" s="295">
        <f>'2M - SGS'!N87</f>
        <v>8.5237999999999994E-2</v>
      </c>
      <c r="O87" s="295">
        <f>'2M - SGS'!O87</f>
        <v>8.5109000000000004E-2</v>
      </c>
      <c r="P87" s="295">
        <f>'2M - SGS'!P87</f>
        <v>7.7715000000000006E-2</v>
      </c>
      <c r="Q87" s="295">
        <f>'2M - SGS'!Q87</f>
        <v>8.6136000000000004E-2</v>
      </c>
      <c r="R87" s="295">
        <f>'2M - SGS'!R87</f>
        <v>7.9796000000000006E-2</v>
      </c>
      <c r="S87" s="295">
        <f>'2M - SGS'!S87</f>
        <v>8.5334999999999994E-2</v>
      </c>
      <c r="T87" s="295">
        <f>'2M - SGS'!T87</f>
        <v>8.1994999999999998E-2</v>
      </c>
      <c r="U87" s="295">
        <f>'2M - SGS'!U87</f>
        <v>8.4098999999999993E-2</v>
      </c>
      <c r="V87" s="295">
        <f>'2M - SGS'!V87</f>
        <v>8.4198999999999996E-2</v>
      </c>
      <c r="W87" s="295">
        <f>'2M - SGS'!W87</f>
        <v>8.2512000000000002E-2</v>
      </c>
      <c r="X87" s="295">
        <f>'2M - SGS'!X87</f>
        <v>8.5277000000000006E-2</v>
      </c>
      <c r="Y87" s="295">
        <f>'2M - SGS'!Y87</f>
        <v>8.2588999999999996E-2</v>
      </c>
      <c r="Z87" s="295">
        <f>'2M - SGS'!Z87</f>
        <v>8.5237999999999994E-2</v>
      </c>
      <c r="AA87" s="295">
        <f>'2M - SGS'!AA87</f>
        <v>8.5109000000000004E-2</v>
      </c>
    </row>
    <row r="88" spans="1:27" ht="15.5" x14ac:dyDescent="0.35">
      <c r="A88" s="690"/>
      <c r="B88" s="13" t="str">
        <f t="shared" si="53"/>
        <v>Process</v>
      </c>
      <c r="C88" s="295">
        <f>'2M - SGS'!C88</f>
        <v>8.5109000000000004E-2</v>
      </c>
      <c r="D88" s="295">
        <f>'2M - SGS'!D88</f>
        <v>7.7715000000000006E-2</v>
      </c>
      <c r="E88" s="295">
        <f>'2M - SGS'!E88</f>
        <v>8.6136000000000004E-2</v>
      </c>
      <c r="F88" s="295">
        <f>'2M - SGS'!F88</f>
        <v>7.9796000000000006E-2</v>
      </c>
      <c r="G88" s="295">
        <f>'2M - SGS'!G88</f>
        <v>8.5334999999999994E-2</v>
      </c>
      <c r="H88" s="295">
        <f>'2M - SGS'!H88</f>
        <v>8.1994999999999998E-2</v>
      </c>
      <c r="I88" s="295">
        <f>'2M - SGS'!I88</f>
        <v>8.4098999999999993E-2</v>
      </c>
      <c r="J88" s="295">
        <f>'2M - SGS'!J88</f>
        <v>8.4198999999999996E-2</v>
      </c>
      <c r="K88" s="295">
        <f>'2M - SGS'!K88</f>
        <v>8.2512000000000002E-2</v>
      </c>
      <c r="L88" s="295">
        <f>'2M - SGS'!L88</f>
        <v>8.5277000000000006E-2</v>
      </c>
      <c r="M88" s="295">
        <f>'2M - SGS'!M88</f>
        <v>8.2588999999999996E-2</v>
      </c>
      <c r="N88" s="295">
        <f>'2M - SGS'!N88</f>
        <v>8.5237999999999994E-2</v>
      </c>
      <c r="O88" s="295">
        <f>'2M - SGS'!O88</f>
        <v>8.5109000000000004E-2</v>
      </c>
      <c r="P88" s="295">
        <f>'2M - SGS'!P88</f>
        <v>7.7715000000000006E-2</v>
      </c>
      <c r="Q88" s="295">
        <f>'2M - SGS'!Q88</f>
        <v>8.6136000000000004E-2</v>
      </c>
      <c r="R88" s="295">
        <f>'2M - SGS'!R88</f>
        <v>7.9796000000000006E-2</v>
      </c>
      <c r="S88" s="295">
        <f>'2M - SGS'!S88</f>
        <v>8.5334999999999994E-2</v>
      </c>
      <c r="T88" s="295">
        <f>'2M - SGS'!T88</f>
        <v>8.1994999999999998E-2</v>
      </c>
      <c r="U88" s="295">
        <f>'2M - SGS'!U88</f>
        <v>8.4098999999999993E-2</v>
      </c>
      <c r="V88" s="295">
        <f>'2M - SGS'!V88</f>
        <v>8.4198999999999996E-2</v>
      </c>
      <c r="W88" s="295">
        <f>'2M - SGS'!W88</f>
        <v>8.2512000000000002E-2</v>
      </c>
      <c r="X88" s="295">
        <f>'2M - SGS'!X88</f>
        <v>8.5277000000000006E-2</v>
      </c>
      <c r="Y88" s="295">
        <f>'2M - SGS'!Y88</f>
        <v>8.2588999999999996E-2</v>
      </c>
      <c r="Z88" s="295">
        <f>'2M - SGS'!Z88</f>
        <v>8.5237999999999994E-2</v>
      </c>
      <c r="AA88" s="295">
        <f>'2M - SGS'!AA88</f>
        <v>8.5109000000000004E-2</v>
      </c>
    </row>
    <row r="89" spans="1:27" ht="15.5" x14ac:dyDescent="0.35">
      <c r="A89" s="690"/>
      <c r="B89" s="13" t="str">
        <f t="shared" si="53"/>
        <v>Refrigeration</v>
      </c>
      <c r="C89" s="295">
        <f>'2M - SGS'!C89</f>
        <v>8.3486000000000005E-2</v>
      </c>
      <c r="D89" s="295">
        <f>'2M - SGS'!D89</f>
        <v>7.6158000000000003E-2</v>
      </c>
      <c r="E89" s="295">
        <f>'2M - SGS'!E89</f>
        <v>8.3346000000000003E-2</v>
      </c>
      <c r="F89" s="295">
        <f>'2M - SGS'!F89</f>
        <v>8.0782999999999994E-2</v>
      </c>
      <c r="G89" s="295">
        <f>'2M - SGS'!G89</f>
        <v>8.5133E-2</v>
      </c>
      <c r="H89" s="295">
        <f>'2M - SGS'!H89</f>
        <v>8.4294999999999995E-2</v>
      </c>
      <c r="I89" s="295">
        <f>'2M - SGS'!I89</f>
        <v>8.7456999999999993E-2</v>
      </c>
      <c r="J89" s="295">
        <f>'2M - SGS'!J89</f>
        <v>8.7230000000000002E-2</v>
      </c>
      <c r="K89" s="295">
        <f>'2M - SGS'!K89</f>
        <v>8.3319000000000004E-2</v>
      </c>
      <c r="L89" s="295">
        <f>'2M - SGS'!L89</f>
        <v>8.4562999999999999E-2</v>
      </c>
      <c r="M89" s="295">
        <f>'2M - SGS'!M89</f>
        <v>8.1112000000000004E-2</v>
      </c>
      <c r="N89" s="295">
        <f>'2M - SGS'!N89</f>
        <v>8.3118999999999998E-2</v>
      </c>
      <c r="O89" s="295">
        <f>'2M - SGS'!O89</f>
        <v>8.3486000000000005E-2</v>
      </c>
      <c r="P89" s="295">
        <f>'2M - SGS'!P89</f>
        <v>7.6158000000000003E-2</v>
      </c>
      <c r="Q89" s="295">
        <f>'2M - SGS'!Q89</f>
        <v>8.3346000000000003E-2</v>
      </c>
      <c r="R89" s="295">
        <f>'2M - SGS'!R89</f>
        <v>8.0782999999999994E-2</v>
      </c>
      <c r="S89" s="295">
        <f>'2M - SGS'!S89</f>
        <v>8.5133E-2</v>
      </c>
      <c r="T89" s="295">
        <f>'2M - SGS'!T89</f>
        <v>8.4294999999999995E-2</v>
      </c>
      <c r="U89" s="295">
        <f>'2M - SGS'!U89</f>
        <v>8.7456999999999993E-2</v>
      </c>
      <c r="V89" s="295">
        <f>'2M - SGS'!V89</f>
        <v>8.7230000000000002E-2</v>
      </c>
      <c r="W89" s="295">
        <f>'2M - SGS'!W89</f>
        <v>8.3319000000000004E-2</v>
      </c>
      <c r="X89" s="295">
        <f>'2M - SGS'!X89</f>
        <v>8.4562999999999999E-2</v>
      </c>
      <c r="Y89" s="295">
        <f>'2M - SGS'!Y89</f>
        <v>8.1112000000000004E-2</v>
      </c>
      <c r="Z89" s="295">
        <f>'2M - SGS'!Z89</f>
        <v>8.3118999999999998E-2</v>
      </c>
      <c r="AA89" s="295">
        <f>'2M - SGS'!AA89</f>
        <v>8.3486000000000005E-2</v>
      </c>
    </row>
    <row r="90" spans="1:27" ht="16" thickBot="1" x14ac:dyDescent="0.4">
      <c r="A90" s="691"/>
      <c r="B90" s="14" t="str">
        <f t="shared" si="53"/>
        <v>Water Heating</v>
      </c>
      <c r="C90" s="296">
        <f>'2M - SGS'!C90</f>
        <v>0.108255</v>
      </c>
      <c r="D90" s="296">
        <f>'2M - SGS'!D90</f>
        <v>9.1078000000000006E-2</v>
      </c>
      <c r="E90" s="296">
        <f>'2M - SGS'!E90</f>
        <v>8.5239999999999996E-2</v>
      </c>
      <c r="F90" s="296">
        <f>'2M - SGS'!F90</f>
        <v>7.2980000000000003E-2</v>
      </c>
      <c r="G90" s="296">
        <f>'2M - SGS'!G90</f>
        <v>7.9849000000000003E-2</v>
      </c>
      <c r="H90" s="296">
        <f>'2M - SGS'!H90</f>
        <v>7.2720999999999994E-2</v>
      </c>
      <c r="I90" s="296">
        <f>'2M - SGS'!I90</f>
        <v>7.4929999999999997E-2</v>
      </c>
      <c r="J90" s="296">
        <f>'2M - SGS'!J90</f>
        <v>7.5861999999999999E-2</v>
      </c>
      <c r="K90" s="296">
        <f>'2M - SGS'!K90</f>
        <v>7.5733999999999996E-2</v>
      </c>
      <c r="L90" s="296">
        <f>'2M - SGS'!L90</f>
        <v>8.2808000000000007E-2</v>
      </c>
      <c r="M90" s="296">
        <f>'2M - SGS'!M90</f>
        <v>8.6345000000000005E-2</v>
      </c>
      <c r="N90" s="296">
        <f>'2M - SGS'!N90</f>
        <v>9.4200000000000006E-2</v>
      </c>
      <c r="O90" s="296">
        <f>'2M - SGS'!O90</f>
        <v>0.108255</v>
      </c>
      <c r="P90" s="296">
        <f>'2M - SGS'!P90</f>
        <v>9.1078000000000006E-2</v>
      </c>
      <c r="Q90" s="296">
        <f>'2M - SGS'!Q90</f>
        <v>8.5239999999999996E-2</v>
      </c>
      <c r="R90" s="296">
        <f>'2M - SGS'!R90</f>
        <v>7.2980000000000003E-2</v>
      </c>
      <c r="S90" s="296">
        <f>'2M - SGS'!S90</f>
        <v>7.9849000000000003E-2</v>
      </c>
      <c r="T90" s="296">
        <f>'2M - SGS'!T90</f>
        <v>7.2720999999999994E-2</v>
      </c>
      <c r="U90" s="296">
        <f>'2M - SGS'!U90</f>
        <v>7.4929999999999997E-2</v>
      </c>
      <c r="V90" s="296">
        <f>'2M - SGS'!V90</f>
        <v>7.5861999999999999E-2</v>
      </c>
      <c r="W90" s="296">
        <f>'2M - SGS'!W90</f>
        <v>7.5733999999999996E-2</v>
      </c>
      <c r="X90" s="296">
        <f>'2M - SGS'!X90</f>
        <v>8.2808000000000007E-2</v>
      </c>
      <c r="Y90" s="296">
        <f>'2M - SGS'!Y90</f>
        <v>8.6345000000000005E-2</v>
      </c>
      <c r="Z90" s="296">
        <f>'2M - SGS'!Z90</f>
        <v>9.4200000000000006E-2</v>
      </c>
      <c r="AA90" s="296">
        <f>'2M - SGS'!AA90</f>
        <v>0.108255</v>
      </c>
    </row>
    <row r="91" spans="1:27" ht="15" thickBot="1" x14ac:dyDescent="0.4"/>
    <row r="92" spans="1:27" ht="15" customHeight="1" thickBot="1" x14ac:dyDescent="0.4">
      <c r="A92" s="692" t="s">
        <v>28</v>
      </c>
      <c r="B92" s="236" t="s">
        <v>32</v>
      </c>
      <c r="C92" s="145">
        <f>C$4</f>
        <v>44927</v>
      </c>
      <c r="D92" s="145">
        <f t="shared" ref="D92:AA92" si="54">D$4</f>
        <v>44958</v>
      </c>
      <c r="E92" s="145">
        <f t="shared" si="54"/>
        <v>44986</v>
      </c>
      <c r="F92" s="145">
        <f t="shared" si="54"/>
        <v>45017</v>
      </c>
      <c r="G92" s="145">
        <f t="shared" si="54"/>
        <v>45047</v>
      </c>
      <c r="H92" s="145">
        <f t="shared" si="54"/>
        <v>45078</v>
      </c>
      <c r="I92" s="145">
        <f t="shared" si="54"/>
        <v>45108</v>
      </c>
      <c r="J92" s="145">
        <f t="shared" si="54"/>
        <v>45139</v>
      </c>
      <c r="K92" s="145">
        <f t="shared" si="54"/>
        <v>45170</v>
      </c>
      <c r="L92" s="145">
        <f t="shared" si="54"/>
        <v>45200</v>
      </c>
      <c r="M92" s="145">
        <f t="shared" si="54"/>
        <v>45231</v>
      </c>
      <c r="N92" s="145">
        <f t="shared" si="54"/>
        <v>45261</v>
      </c>
      <c r="O92" s="145">
        <f t="shared" si="54"/>
        <v>45292</v>
      </c>
      <c r="P92" s="145">
        <f t="shared" si="54"/>
        <v>45323</v>
      </c>
      <c r="Q92" s="145">
        <f t="shared" si="54"/>
        <v>45352</v>
      </c>
      <c r="R92" s="145">
        <f t="shared" si="54"/>
        <v>45383</v>
      </c>
      <c r="S92" s="145">
        <f t="shared" si="54"/>
        <v>45413</v>
      </c>
      <c r="T92" s="145">
        <f t="shared" si="54"/>
        <v>45444</v>
      </c>
      <c r="U92" s="145">
        <f t="shared" si="54"/>
        <v>45474</v>
      </c>
      <c r="V92" s="145">
        <f t="shared" si="54"/>
        <v>45505</v>
      </c>
      <c r="W92" s="145">
        <f t="shared" si="54"/>
        <v>45536</v>
      </c>
      <c r="X92" s="145">
        <f t="shared" si="54"/>
        <v>45566</v>
      </c>
      <c r="Y92" s="145">
        <f t="shared" si="54"/>
        <v>45597</v>
      </c>
      <c r="Z92" s="145">
        <f t="shared" si="54"/>
        <v>45627</v>
      </c>
      <c r="AA92" s="145">
        <f t="shared" si="54"/>
        <v>45658</v>
      </c>
    </row>
    <row r="93" spans="1:27" ht="15.75" customHeight="1" x14ac:dyDescent="0.35">
      <c r="A93" s="693"/>
      <c r="B93" s="11" t="str">
        <f>B78</f>
        <v>Air Comp</v>
      </c>
      <c r="C93" s="369">
        <v>3.7862E-2</v>
      </c>
      <c r="D93" s="369">
        <v>3.8269999999999998E-2</v>
      </c>
      <c r="E93" s="369">
        <v>3.8302999999999997E-2</v>
      </c>
      <c r="F93" s="369">
        <v>3.9909E-2</v>
      </c>
      <c r="G93" s="369">
        <v>4.1751999999999997E-2</v>
      </c>
      <c r="H93" s="369">
        <v>7.5856000000000007E-2</v>
      </c>
      <c r="I93" s="398">
        <v>7.6974000000000001E-2</v>
      </c>
      <c r="J93" s="398">
        <v>7.7621999999999997E-2</v>
      </c>
      <c r="K93" s="398">
        <v>7.6564999999999994E-2</v>
      </c>
      <c r="L93" s="398">
        <v>4.2223999999999998E-2</v>
      </c>
      <c r="M93" s="398">
        <v>4.2845000000000001E-2</v>
      </c>
      <c r="N93" s="398">
        <v>3.9836000000000003E-2</v>
      </c>
      <c r="O93" s="398">
        <v>3.9829999999999997E-2</v>
      </c>
      <c r="P93" s="398">
        <v>4.0202000000000002E-2</v>
      </c>
      <c r="Q93" s="398">
        <v>4.0568E-2</v>
      </c>
      <c r="R93" s="398">
        <v>4.1613999999999998E-2</v>
      </c>
      <c r="S93" s="398">
        <v>4.3744999999999999E-2</v>
      </c>
      <c r="T93" s="398">
        <v>8.1032999999999994E-2</v>
      </c>
      <c r="U93" s="398">
        <v>7.6974000000000001E-2</v>
      </c>
      <c r="V93" s="398">
        <v>7.7621999999999997E-2</v>
      </c>
      <c r="W93" s="398">
        <v>7.6564999999999994E-2</v>
      </c>
      <c r="X93" s="398">
        <v>4.2223999999999998E-2</v>
      </c>
      <c r="Y93" s="398">
        <v>4.2845000000000001E-2</v>
      </c>
      <c r="Z93" s="398">
        <v>3.9836000000000003E-2</v>
      </c>
      <c r="AA93" s="398">
        <v>3.9829999999999997E-2</v>
      </c>
    </row>
    <row r="94" spans="1:27" x14ac:dyDescent="0.35">
      <c r="A94" s="693"/>
      <c r="B94" s="11" t="str">
        <f t="shared" ref="B94:B105" si="55">B79</f>
        <v>Building Shell</v>
      </c>
      <c r="C94" s="369">
        <v>4.4257999999999999E-2</v>
      </c>
      <c r="D94" s="369">
        <v>4.3583999999999998E-2</v>
      </c>
      <c r="E94" s="369">
        <v>4.3881000000000003E-2</v>
      </c>
      <c r="F94" s="369">
        <v>4.3124000000000003E-2</v>
      </c>
      <c r="G94" s="369">
        <v>4.9966999999999998E-2</v>
      </c>
      <c r="H94" s="369">
        <v>9.9684999999999996E-2</v>
      </c>
      <c r="I94" s="398">
        <v>9.5311000000000007E-2</v>
      </c>
      <c r="J94" s="398">
        <v>0.100024</v>
      </c>
      <c r="K94" s="398">
        <v>0.10265100000000001</v>
      </c>
      <c r="L94" s="398">
        <v>4.7780999999999997E-2</v>
      </c>
      <c r="M94" s="398">
        <v>4.6185999999999998E-2</v>
      </c>
      <c r="N94" s="398">
        <v>4.5090999999999999E-2</v>
      </c>
      <c r="O94" s="398">
        <v>4.6690000000000002E-2</v>
      </c>
      <c r="P94" s="398">
        <v>4.5469999999999997E-2</v>
      </c>
      <c r="Q94" s="398">
        <v>4.6181E-2</v>
      </c>
      <c r="R94" s="398">
        <v>4.3610000000000003E-2</v>
      </c>
      <c r="S94" s="398">
        <v>5.1957000000000003E-2</v>
      </c>
      <c r="T94" s="398">
        <v>0.106351</v>
      </c>
      <c r="U94" s="398">
        <v>9.5311000000000007E-2</v>
      </c>
      <c r="V94" s="398">
        <v>0.100024</v>
      </c>
      <c r="W94" s="398">
        <v>0.10265100000000001</v>
      </c>
      <c r="X94" s="398">
        <v>4.7780999999999997E-2</v>
      </c>
      <c r="Y94" s="398">
        <v>4.6185999999999998E-2</v>
      </c>
      <c r="Z94" s="398">
        <v>4.5090999999999999E-2</v>
      </c>
      <c r="AA94" s="398">
        <v>4.6690000000000002E-2</v>
      </c>
    </row>
    <row r="95" spans="1:27" x14ac:dyDescent="0.35">
      <c r="A95" s="693"/>
      <c r="B95" s="11" t="str">
        <f t="shared" si="55"/>
        <v>Cooking</v>
      </c>
      <c r="C95" s="369">
        <v>3.8789999999999998E-2</v>
      </c>
      <c r="D95" s="369">
        <v>3.9440000000000003E-2</v>
      </c>
      <c r="E95" s="369">
        <v>4.0864999999999999E-2</v>
      </c>
      <c r="F95" s="369">
        <v>4.3346000000000003E-2</v>
      </c>
      <c r="G95" s="369">
        <v>4.4565E-2</v>
      </c>
      <c r="H95" s="369">
        <v>8.3196999999999993E-2</v>
      </c>
      <c r="I95" s="398">
        <v>8.3249000000000004E-2</v>
      </c>
      <c r="J95" s="398">
        <v>8.5038000000000002E-2</v>
      </c>
      <c r="K95" s="398">
        <v>8.2868999999999998E-2</v>
      </c>
      <c r="L95" s="398">
        <v>4.5005000000000003E-2</v>
      </c>
      <c r="M95" s="398">
        <v>4.5767000000000002E-2</v>
      </c>
      <c r="N95" s="398">
        <v>4.1034000000000001E-2</v>
      </c>
      <c r="O95" s="398">
        <v>4.0557000000000003E-2</v>
      </c>
      <c r="P95" s="398">
        <v>4.1267999999999999E-2</v>
      </c>
      <c r="Q95" s="398">
        <v>4.3454E-2</v>
      </c>
      <c r="R95" s="398">
        <v>4.5587000000000003E-2</v>
      </c>
      <c r="S95" s="398">
        <v>4.6787000000000002E-2</v>
      </c>
      <c r="T95" s="398">
        <v>8.8827000000000003E-2</v>
      </c>
      <c r="U95" s="398">
        <v>8.3249000000000004E-2</v>
      </c>
      <c r="V95" s="398">
        <v>8.5038000000000002E-2</v>
      </c>
      <c r="W95" s="398">
        <v>8.2868999999999998E-2</v>
      </c>
      <c r="X95" s="398">
        <v>4.5005000000000003E-2</v>
      </c>
      <c r="Y95" s="398">
        <v>4.5767000000000002E-2</v>
      </c>
      <c r="Z95" s="398">
        <v>4.1034000000000001E-2</v>
      </c>
      <c r="AA95" s="398">
        <v>4.0557000000000003E-2</v>
      </c>
    </row>
    <row r="96" spans="1:27" x14ac:dyDescent="0.35">
      <c r="A96" s="693"/>
      <c r="B96" s="11" t="str">
        <f t="shared" si="55"/>
        <v>Cooling</v>
      </c>
      <c r="C96" s="369">
        <v>3.8908999999999999E-2</v>
      </c>
      <c r="D96" s="369">
        <v>3.9212999999999998E-2</v>
      </c>
      <c r="E96" s="369">
        <v>3.9616999999999999E-2</v>
      </c>
      <c r="F96" s="369">
        <v>4.9125000000000002E-2</v>
      </c>
      <c r="G96" s="369">
        <v>5.9047000000000002E-2</v>
      </c>
      <c r="H96" s="369">
        <v>0.100907</v>
      </c>
      <c r="I96" s="398">
        <v>9.5873E-2</v>
      </c>
      <c r="J96" s="398">
        <v>0.100786</v>
      </c>
      <c r="K96" s="398">
        <v>0.10802100000000001</v>
      </c>
      <c r="L96" s="398">
        <v>5.407E-2</v>
      </c>
      <c r="M96" s="398">
        <v>4.4588000000000003E-2</v>
      </c>
      <c r="N96" s="398">
        <v>4.0072999999999998E-2</v>
      </c>
      <c r="O96" s="398">
        <v>3.7643000000000003E-2</v>
      </c>
      <c r="P96" s="398">
        <v>3.7594000000000002E-2</v>
      </c>
      <c r="Q96" s="398">
        <v>3.8481000000000001E-2</v>
      </c>
      <c r="R96" s="398">
        <v>4.9109E-2</v>
      </c>
      <c r="S96" s="398">
        <v>6.1143000000000003E-2</v>
      </c>
      <c r="T96" s="398">
        <v>0.107651</v>
      </c>
      <c r="U96" s="398">
        <v>9.5873E-2</v>
      </c>
      <c r="V96" s="398">
        <v>0.100786</v>
      </c>
      <c r="W96" s="398">
        <v>0.10802100000000001</v>
      </c>
      <c r="X96" s="398">
        <v>5.407E-2</v>
      </c>
      <c r="Y96" s="398">
        <v>4.4588000000000003E-2</v>
      </c>
      <c r="Z96" s="398">
        <v>4.0072999999999998E-2</v>
      </c>
      <c r="AA96" s="398">
        <v>3.7643000000000003E-2</v>
      </c>
    </row>
    <row r="97" spans="1:27" x14ac:dyDescent="0.35">
      <c r="A97" s="693"/>
      <c r="B97" s="11" t="str">
        <f t="shared" si="55"/>
        <v>Ext Lighting</v>
      </c>
      <c r="C97" s="369">
        <v>2.7383000000000001E-2</v>
      </c>
      <c r="D97" s="369">
        <v>2.6421E-2</v>
      </c>
      <c r="E97" s="369">
        <v>2.6467000000000001E-2</v>
      </c>
      <c r="F97" s="369">
        <v>2.7630999999999999E-2</v>
      </c>
      <c r="G97" s="369">
        <v>2.7195E-2</v>
      </c>
      <c r="H97" s="369">
        <v>4.2216999999999998E-2</v>
      </c>
      <c r="I97" s="398">
        <v>4.3922999999999997E-2</v>
      </c>
      <c r="J97" s="398">
        <v>4.3657000000000001E-2</v>
      </c>
      <c r="K97" s="398">
        <v>4.4394999999999997E-2</v>
      </c>
      <c r="L97" s="398">
        <v>2.7671999999999999E-2</v>
      </c>
      <c r="M97" s="398">
        <v>2.7786999999999999E-2</v>
      </c>
      <c r="N97" s="398">
        <v>2.7320000000000001E-2</v>
      </c>
      <c r="O97" s="398">
        <v>2.8396999999999999E-2</v>
      </c>
      <c r="P97" s="398">
        <v>2.7067000000000001E-2</v>
      </c>
      <c r="Q97" s="398">
        <v>2.7428000000000001E-2</v>
      </c>
      <c r="R97" s="398">
        <v>2.8527E-2</v>
      </c>
      <c r="S97" s="398">
        <v>2.7924000000000001E-2</v>
      </c>
      <c r="T97" s="398">
        <v>4.5346999999999998E-2</v>
      </c>
      <c r="U97" s="398">
        <v>4.3922999999999997E-2</v>
      </c>
      <c r="V97" s="398">
        <v>4.3657000000000001E-2</v>
      </c>
      <c r="W97" s="398">
        <v>4.4394999999999997E-2</v>
      </c>
      <c r="X97" s="398">
        <v>2.7671999999999999E-2</v>
      </c>
      <c r="Y97" s="398">
        <v>2.7786999999999999E-2</v>
      </c>
      <c r="Z97" s="398">
        <v>2.7320000000000001E-2</v>
      </c>
      <c r="AA97" s="398">
        <v>2.8396999999999999E-2</v>
      </c>
    </row>
    <row r="98" spans="1:27" x14ac:dyDescent="0.35">
      <c r="A98" s="693"/>
      <c r="B98" s="11" t="str">
        <f t="shared" si="55"/>
        <v>Heating</v>
      </c>
      <c r="C98" s="369">
        <v>4.1204999999999999E-2</v>
      </c>
      <c r="D98" s="369">
        <v>4.0432999999999997E-2</v>
      </c>
      <c r="E98" s="369">
        <v>4.0971E-2</v>
      </c>
      <c r="F98" s="369">
        <v>4.095E-2</v>
      </c>
      <c r="G98" s="369">
        <v>4.0858999999999999E-2</v>
      </c>
      <c r="H98" s="369">
        <v>4.1567E-2</v>
      </c>
      <c r="I98" s="398">
        <v>4.3243999999999998E-2</v>
      </c>
      <c r="J98" s="398">
        <v>4.2998000000000001E-2</v>
      </c>
      <c r="K98" s="398">
        <v>7.9738000000000003E-2</v>
      </c>
      <c r="L98" s="398">
        <v>4.2855999999999998E-2</v>
      </c>
      <c r="M98" s="398">
        <v>4.2256000000000002E-2</v>
      </c>
      <c r="N98" s="398">
        <v>4.2143E-2</v>
      </c>
      <c r="O98" s="398">
        <v>4.4441000000000001E-2</v>
      </c>
      <c r="P98" s="398">
        <v>4.3256999999999997E-2</v>
      </c>
      <c r="Q98" s="398">
        <v>4.4178000000000002E-2</v>
      </c>
      <c r="R98" s="398">
        <v>4.3381000000000003E-2</v>
      </c>
      <c r="S98" s="398">
        <v>4.3248000000000002E-2</v>
      </c>
      <c r="T98" s="398">
        <v>4.4656000000000001E-2</v>
      </c>
      <c r="U98" s="398">
        <v>4.3243999999999998E-2</v>
      </c>
      <c r="V98" s="398">
        <v>4.2998000000000001E-2</v>
      </c>
      <c r="W98" s="398">
        <v>7.9738000000000003E-2</v>
      </c>
      <c r="X98" s="398">
        <v>4.2855999999999998E-2</v>
      </c>
      <c r="Y98" s="398">
        <v>4.2256000000000002E-2</v>
      </c>
      <c r="Z98" s="398">
        <v>4.2143E-2</v>
      </c>
      <c r="AA98" s="398">
        <v>4.4441000000000001E-2</v>
      </c>
    </row>
    <row r="99" spans="1:27" x14ac:dyDescent="0.35">
      <c r="A99" s="693"/>
      <c r="B99" s="11" t="str">
        <f t="shared" si="55"/>
        <v>HVAC</v>
      </c>
      <c r="C99" s="369">
        <v>4.4257999999999999E-2</v>
      </c>
      <c r="D99" s="369">
        <v>4.3583999999999998E-2</v>
      </c>
      <c r="E99" s="369">
        <v>4.3881000000000003E-2</v>
      </c>
      <c r="F99" s="369">
        <v>4.3124000000000003E-2</v>
      </c>
      <c r="G99" s="369">
        <v>4.9966999999999998E-2</v>
      </c>
      <c r="H99" s="369">
        <v>9.9684999999999996E-2</v>
      </c>
      <c r="I99" s="398">
        <v>9.5311000000000007E-2</v>
      </c>
      <c r="J99" s="398">
        <v>0.100024</v>
      </c>
      <c r="K99" s="398">
        <v>0.10265100000000001</v>
      </c>
      <c r="L99" s="398">
        <v>4.7780999999999997E-2</v>
      </c>
      <c r="M99" s="398">
        <v>4.6185999999999998E-2</v>
      </c>
      <c r="N99" s="398">
        <v>4.5090999999999999E-2</v>
      </c>
      <c r="O99" s="398">
        <v>4.6690000000000002E-2</v>
      </c>
      <c r="P99" s="398">
        <v>4.5469999999999997E-2</v>
      </c>
      <c r="Q99" s="398">
        <v>4.6181E-2</v>
      </c>
      <c r="R99" s="398">
        <v>4.3610000000000003E-2</v>
      </c>
      <c r="S99" s="398">
        <v>5.1957000000000003E-2</v>
      </c>
      <c r="T99" s="398">
        <v>0.106351</v>
      </c>
      <c r="U99" s="398">
        <v>9.5311000000000007E-2</v>
      </c>
      <c r="V99" s="398">
        <v>0.100024</v>
      </c>
      <c r="W99" s="398">
        <v>0.10265100000000001</v>
      </c>
      <c r="X99" s="398">
        <v>4.7780999999999997E-2</v>
      </c>
      <c r="Y99" s="398">
        <v>4.6185999999999998E-2</v>
      </c>
      <c r="Z99" s="398">
        <v>4.5090999999999999E-2</v>
      </c>
      <c r="AA99" s="398">
        <v>4.6690000000000002E-2</v>
      </c>
    </row>
    <row r="100" spans="1:27" x14ac:dyDescent="0.35">
      <c r="A100" s="693"/>
      <c r="B100" s="11" t="str">
        <f t="shared" si="55"/>
        <v>Lighting</v>
      </c>
      <c r="C100" s="369">
        <v>4.0167000000000001E-2</v>
      </c>
      <c r="D100" s="369">
        <v>4.0315999999999998E-2</v>
      </c>
      <c r="E100" s="369">
        <v>4.0568E-2</v>
      </c>
      <c r="F100" s="369">
        <v>4.3178000000000001E-2</v>
      </c>
      <c r="G100" s="369">
        <v>4.4922999999999998E-2</v>
      </c>
      <c r="H100" s="369">
        <v>8.1757999999999997E-2</v>
      </c>
      <c r="I100" s="398">
        <v>8.1882999999999997E-2</v>
      </c>
      <c r="J100" s="398">
        <v>8.3452999999999999E-2</v>
      </c>
      <c r="K100" s="398">
        <v>7.9449000000000006E-2</v>
      </c>
      <c r="L100" s="398">
        <v>4.5407999999999997E-2</v>
      </c>
      <c r="M100" s="398">
        <v>4.5609999999999998E-2</v>
      </c>
      <c r="N100" s="398">
        <v>4.1577999999999997E-2</v>
      </c>
      <c r="O100" s="398">
        <v>4.2353000000000002E-2</v>
      </c>
      <c r="P100" s="398">
        <v>4.2375999999999997E-2</v>
      </c>
      <c r="Q100" s="398">
        <v>4.3025000000000001E-2</v>
      </c>
      <c r="R100" s="398">
        <v>4.5280000000000001E-2</v>
      </c>
      <c r="S100" s="398">
        <v>4.718E-2</v>
      </c>
      <c r="T100" s="398">
        <v>8.7298000000000001E-2</v>
      </c>
      <c r="U100" s="398">
        <v>8.1882999999999997E-2</v>
      </c>
      <c r="V100" s="398">
        <v>8.3452999999999999E-2</v>
      </c>
      <c r="W100" s="398">
        <v>7.9449000000000006E-2</v>
      </c>
      <c r="X100" s="398">
        <v>4.5407999999999997E-2</v>
      </c>
      <c r="Y100" s="398">
        <v>4.5609999999999998E-2</v>
      </c>
      <c r="Z100" s="398">
        <v>4.1577999999999997E-2</v>
      </c>
      <c r="AA100" s="398">
        <v>4.2353000000000002E-2</v>
      </c>
    </row>
    <row r="101" spans="1:27" x14ac:dyDescent="0.35">
      <c r="A101" s="693"/>
      <c r="B101" s="11" t="str">
        <f t="shared" si="55"/>
        <v>Miscellaneous</v>
      </c>
      <c r="C101" s="369">
        <v>3.7862E-2</v>
      </c>
      <c r="D101" s="369">
        <v>3.8269999999999998E-2</v>
      </c>
      <c r="E101" s="369">
        <v>3.8302999999999997E-2</v>
      </c>
      <c r="F101" s="369">
        <v>3.9909E-2</v>
      </c>
      <c r="G101" s="369">
        <v>4.1751999999999997E-2</v>
      </c>
      <c r="H101" s="369">
        <v>7.5856000000000007E-2</v>
      </c>
      <c r="I101" s="398">
        <v>7.6974000000000001E-2</v>
      </c>
      <c r="J101" s="398">
        <v>7.7621999999999997E-2</v>
      </c>
      <c r="K101" s="398">
        <v>7.6564999999999994E-2</v>
      </c>
      <c r="L101" s="398">
        <v>4.2223999999999998E-2</v>
      </c>
      <c r="M101" s="398">
        <v>4.2845000000000001E-2</v>
      </c>
      <c r="N101" s="398">
        <v>3.9836000000000003E-2</v>
      </c>
      <c r="O101" s="398">
        <v>3.9829999999999997E-2</v>
      </c>
      <c r="P101" s="398">
        <v>4.0202000000000002E-2</v>
      </c>
      <c r="Q101" s="398">
        <v>4.0568E-2</v>
      </c>
      <c r="R101" s="398">
        <v>4.1613999999999998E-2</v>
      </c>
      <c r="S101" s="398">
        <v>4.3744999999999999E-2</v>
      </c>
      <c r="T101" s="398">
        <v>8.1032999999999994E-2</v>
      </c>
      <c r="U101" s="398">
        <v>7.6974000000000001E-2</v>
      </c>
      <c r="V101" s="398">
        <v>7.7621999999999997E-2</v>
      </c>
      <c r="W101" s="398">
        <v>7.6564999999999994E-2</v>
      </c>
      <c r="X101" s="398">
        <v>4.2223999999999998E-2</v>
      </c>
      <c r="Y101" s="398">
        <v>4.2845000000000001E-2</v>
      </c>
      <c r="Z101" s="398">
        <v>3.9836000000000003E-2</v>
      </c>
      <c r="AA101" s="398">
        <v>3.9829999999999997E-2</v>
      </c>
    </row>
    <row r="102" spans="1:27" x14ac:dyDescent="0.35">
      <c r="A102" s="693"/>
      <c r="B102" s="11" t="str">
        <f t="shared" si="55"/>
        <v>Motors</v>
      </c>
      <c r="C102" s="369">
        <v>3.7862E-2</v>
      </c>
      <c r="D102" s="369">
        <v>3.8269999999999998E-2</v>
      </c>
      <c r="E102" s="369">
        <v>3.8302999999999997E-2</v>
      </c>
      <c r="F102" s="369">
        <v>3.9909E-2</v>
      </c>
      <c r="G102" s="369">
        <v>4.1751999999999997E-2</v>
      </c>
      <c r="H102" s="369">
        <v>7.5856000000000007E-2</v>
      </c>
      <c r="I102" s="398">
        <v>7.6974000000000001E-2</v>
      </c>
      <c r="J102" s="398">
        <v>7.7621999999999997E-2</v>
      </c>
      <c r="K102" s="398">
        <v>7.6564999999999994E-2</v>
      </c>
      <c r="L102" s="398">
        <v>4.2223999999999998E-2</v>
      </c>
      <c r="M102" s="398">
        <v>4.2845000000000001E-2</v>
      </c>
      <c r="N102" s="398">
        <v>3.9836000000000003E-2</v>
      </c>
      <c r="O102" s="398">
        <v>3.9829999999999997E-2</v>
      </c>
      <c r="P102" s="398">
        <v>4.0202000000000002E-2</v>
      </c>
      <c r="Q102" s="398">
        <v>4.0568E-2</v>
      </c>
      <c r="R102" s="398">
        <v>4.1613999999999998E-2</v>
      </c>
      <c r="S102" s="398">
        <v>4.3744999999999999E-2</v>
      </c>
      <c r="T102" s="398">
        <v>8.1032999999999994E-2</v>
      </c>
      <c r="U102" s="398">
        <v>7.6974000000000001E-2</v>
      </c>
      <c r="V102" s="398">
        <v>7.7621999999999997E-2</v>
      </c>
      <c r="W102" s="398">
        <v>7.6564999999999994E-2</v>
      </c>
      <c r="X102" s="398">
        <v>4.2223999999999998E-2</v>
      </c>
      <c r="Y102" s="398">
        <v>4.2845000000000001E-2</v>
      </c>
      <c r="Z102" s="398">
        <v>3.9836000000000003E-2</v>
      </c>
      <c r="AA102" s="398">
        <v>3.9829999999999997E-2</v>
      </c>
    </row>
    <row r="103" spans="1:27" x14ac:dyDescent="0.35">
      <c r="A103" s="693"/>
      <c r="B103" s="11" t="str">
        <f t="shared" si="55"/>
        <v>Process</v>
      </c>
      <c r="C103" s="369">
        <v>3.7862E-2</v>
      </c>
      <c r="D103" s="369">
        <v>3.8269999999999998E-2</v>
      </c>
      <c r="E103" s="369">
        <v>3.8302999999999997E-2</v>
      </c>
      <c r="F103" s="369">
        <v>3.9909E-2</v>
      </c>
      <c r="G103" s="369">
        <v>4.1751999999999997E-2</v>
      </c>
      <c r="H103" s="369">
        <v>7.5856000000000007E-2</v>
      </c>
      <c r="I103" s="398">
        <v>7.6974000000000001E-2</v>
      </c>
      <c r="J103" s="398">
        <v>7.7621999999999997E-2</v>
      </c>
      <c r="K103" s="398">
        <v>7.6564999999999994E-2</v>
      </c>
      <c r="L103" s="398">
        <v>4.2223999999999998E-2</v>
      </c>
      <c r="M103" s="398">
        <v>4.2845000000000001E-2</v>
      </c>
      <c r="N103" s="398">
        <v>3.9836000000000003E-2</v>
      </c>
      <c r="O103" s="398">
        <v>3.9829999999999997E-2</v>
      </c>
      <c r="P103" s="398">
        <v>4.0202000000000002E-2</v>
      </c>
      <c r="Q103" s="398">
        <v>4.0568E-2</v>
      </c>
      <c r="R103" s="398">
        <v>4.1613999999999998E-2</v>
      </c>
      <c r="S103" s="398">
        <v>4.3744999999999999E-2</v>
      </c>
      <c r="T103" s="398">
        <v>8.1032999999999994E-2</v>
      </c>
      <c r="U103" s="398">
        <v>7.6974000000000001E-2</v>
      </c>
      <c r="V103" s="398">
        <v>7.7621999999999997E-2</v>
      </c>
      <c r="W103" s="398">
        <v>7.6564999999999994E-2</v>
      </c>
      <c r="X103" s="398">
        <v>4.2223999999999998E-2</v>
      </c>
      <c r="Y103" s="398">
        <v>4.2845000000000001E-2</v>
      </c>
      <c r="Z103" s="398">
        <v>3.9836000000000003E-2</v>
      </c>
      <c r="AA103" s="398">
        <v>3.9829999999999997E-2</v>
      </c>
    </row>
    <row r="104" spans="1:27" x14ac:dyDescent="0.35">
      <c r="A104" s="693"/>
      <c r="B104" s="11" t="str">
        <f t="shared" si="55"/>
        <v>Refrigeration</v>
      </c>
      <c r="C104" s="369">
        <v>3.6018000000000001E-2</v>
      </c>
      <c r="D104" s="369">
        <v>3.6332999999999997E-2</v>
      </c>
      <c r="E104" s="369">
        <v>3.7146999999999999E-2</v>
      </c>
      <c r="F104" s="369">
        <v>3.8649000000000003E-2</v>
      </c>
      <c r="G104" s="369">
        <v>3.9656999999999998E-2</v>
      </c>
      <c r="H104" s="369">
        <v>7.1591000000000002E-2</v>
      </c>
      <c r="I104" s="398">
        <v>7.2470999999999994E-2</v>
      </c>
      <c r="J104" s="398">
        <v>7.3424000000000003E-2</v>
      </c>
      <c r="K104" s="398">
        <v>7.2287000000000004E-2</v>
      </c>
      <c r="L104" s="398">
        <v>4.011E-2</v>
      </c>
      <c r="M104" s="398">
        <v>4.0693E-2</v>
      </c>
      <c r="N104" s="398">
        <v>3.7767000000000002E-2</v>
      </c>
      <c r="O104" s="398">
        <v>3.7731000000000001E-2</v>
      </c>
      <c r="P104" s="398">
        <v>3.7999999999999999E-2</v>
      </c>
      <c r="Q104" s="398">
        <v>3.9366999999999999E-2</v>
      </c>
      <c r="R104" s="398">
        <v>4.0410000000000001E-2</v>
      </c>
      <c r="S104" s="398">
        <v>4.1471000000000001E-2</v>
      </c>
      <c r="T104" s="398">
        <v>7.6507000000000006E-2</v>
      </c>
      <c r="U104" s="398">
        <v>7.2470999999999994E-2</v>
      </c>
      <c r="V104" s="398">
        <v>7.3424000000000003E-2</v>
      </c>
      <c r="W104" s="398">
        <v>7.2287000000000004E-2</v>
      </c>
      <c r="X104" s="398">
        <v>4.011E-2</v>
      </c>
      <c r="Y104" s="398">
        <v>4.0693E-2</v>
      </c>
      <c r="Z104" s="398">
        <v>3.7767000000000002E-2</v>
      </c>
      <c r="AA104" s="398">
        <v>3.7731000000000001E-2</v>
      </c>
    </row>
    <row r="105" spans="1:27" ht="15" thickBot="1" x14ac:dyDescent="0.4">
      <c r="A105" s="694"/>
      <c r="B105" s="15" t="str">
        <f t="shared" si="55"/>
        <v>Water Heating</v>
      </c>
      <c r="C105" s="368">
        <v>3.7747000000000003E-2</v>
      </c>
      <c r="D105" s="368">
        <v>3.8657999999999998E-2</v>
      </c>
      <c r="E105" s="368">
        <v>4.0169999999999997E-2</v>
      </c>
      <c r="F105" s="368">
        <v>4.2594E-2</v>
      </c>
      <c r="G105" s="368">
        <v>4.3942000000000002E-2</v>
      </c>
      <c r="H105" s="368">
        <v>8.3081000000000002E-2</v>
      </c>
      <c r="I105" s="396">
        <v>8.1969E-2</v>
      </c>
      <c r="J105" s="396">
        <v>8.4942000000000004E-2</v>
      </c>
      <c r="K105" s="396">
        <v>8.1456000000000001E-2</v>
      </c>
      <c r="L105" s="396">
        <v>4.4394999999999997E-2</v>
      </c>
      <c r="M105" s="396">
        <v>4.5121000000000001E-2</v>
      </c>
      <c r="N105" s="396">
        <v>4.0204999999999998E-2</v>
      </c>
      <c r="O105" s="396">
        <v>3.9265000000000001E-2</v>
      </c>
      <c r="P105" s="396">
        <v>4.0346E-2</v>
      </c>
      <c r="Q105" s="396">
        <v>4.2657E-2</v>
      </c>
      <c r="R105" s="396">
        <v>4.4724E-2</v>
      </c>
      <c r="S105" s="396">
        <v>4.6117999999999999E-2</v>
      </c>
      <c r="T105" s="396">
        <v>8.8703000000000004E-2</v>
      </c>
      <c r="U105" s="396">
        <v>8.1969E-2</v>
      </c>
      <c r="V105" s="396">
        <v>8.4942000000000004E-2</v>
      </c>
      <c r="W105" s="396">
        <v>8.1456000000000001E-2</v>
      </c>
      <c r="X105" s="396">
        <v>4.4394999999999997E-2</v>
      </c>
      <c r="Y105" s="396">
        <v>4.5121000000000001E-2</v>
      </c>
      <c r="Z105" s="396">
        <v>4.0204999999999998E-2</v>
      </c>
      <c r="AA105" s="396">
        <v>3.9265000000000001E-2</v>
      </c>
    </row>
    <row r="106" spans="1:27" x14ac:dyDescent="0.35">
      <c r="C106" s="367" t="s">
        <v>238</v>
      </c>
      <c r="I106" s="397" t="s">
        <v>261</v>
      </c>
    </row>
    <row r="107" spans="1:27" hidden="1" x14ac:dyDescent="0.35">
      <c r="A107" s="695" t="s">
        <v>121</v>
      </c>
      <c r="B107" s="699" t="s">
        <v>122</v>
      </c>
      <c r="C107" s="700"/>
      <c r="D107" s="700"/>
      <c r="E107" s="700"/>
      <c r="F107" s="700"/>
      <c r="G107" s="700"/>
      <c r="H107" s="700"/>
      <c r="I107" s="700"/>
      <c r="J107" s="700"/>
      <c r="K107" s="700"/>
      <c r="L107" s="700"/>
      <c r="M107" s="700"/>
      <c r="N107" s="714"/>
      <c r="O107" s="699" t="s">
        <v>122</v>
      </c>
      <c r="P107" s="700"/>
      <c r="Q107" s="700"/>
      <c r="R107" s="700"/>
      <c r="S107" s="700"/>
      <c r="T107" s="700"/>
      <c r="U107" s="700"/>
      <c r="V107" s="700"/>
      <c r="W107" s="700"/>
      <c r="X107" s="700"/>
      <c r="Y107" s="700"/>
      <c r="Z107" s="700"/>
      <c r="AA107" s="123" t="s">
        <v>122</v>
      </c>
    </row>
    <row r="108" spans="1:27" ht="15" hidden="1" thickBot="1" x14ac:dyDescent="0.4">
      <c r="A108" s="696"/>
      <c r="B108" s="701" t="s">
        <v>239</v>
      </c>
      <c r="C108" s="702"/>
      <c r="D108" s="702"/>
      <c r="E108" s="702"/>
      <c r="F108" s="702"/>
      <c r="G108" s="702"/>
      <c r="H108" s="702"/>
      <c r="I108" s="702"/>
      <c r="J108" s="702"/>
      <c r="K108" s="702"/>
      <c r="L108" s="702"/>
      <c r="M108" s="702"/>
      <c r="N108" s="715"/>
      <c r="O108" s="701" t="s">
        <v>239</v>
      </c>
      <c r="P108" s="702"/>
      <c r="Q108" s="702"/>
      <c r="R108" s="702"/>
      <c r="S108" s="702"/>
      <c r="T108" s="702"/>
      <c r="U108" s="702"/>
      <c r="V108" s="702"/>
      <c r="W108" s="702"/>
      <c r="X108" s="702"/>
      <c r="Y108" s="702"/>
      <c r="Z108" s="702"/>
      <c r="AA108" s="569" t="s">
        <v>239</v>
      </c>
    </row>
    <row r="109" spans="1:27" ht="16" hidden="1" thickBot="1" x14ac:dyDescent="0.4">
      <c r="A109" s="697"/>
      <c r="B109" s="237" t="s">
        <v>142</v>
      </c>
      <c r="C109" s="145">
        <f>C$4</f>
        <v>44927</v>
      </c>
      <c r="D109" s="145">
        <f t="shared" ref="D109:AA109" si="56">D$4</f>
        <v>44958</v>
      </c>
      <c r="E109" s="145">
        <f t="shared" si="56"/>
        <v>44986</v>
      </c>
      <c r="F109" s="145">
        <f t="shared" si="56"/>
        <v>45017</v>
      </c>
      <c r="G109" s="145">
        <f t="shared" si="56"/>
        <v>45047</v>
      </c>
      <c r="H109" s="145">
        <f t="shared" si="56"/>
        <v>45078</v>
      </c>
      <c r="I109" s="145">
        <f t="shared" si="56"/>
        <v>45108</v>
      </c>
      <c r="J109" s="145">
        <f t="shared" si="56"/>
        <v>45139</v>
      </c>
      <c r="K109" s="145">
        <f t="shared" si="56"/>
        <v>45170</v>
      </c>
      <c r="L109" s="145">
        <f t="shared" si="56"/>
        <v>45200</v>
      </c>
      <c r="M109" s="145">
        <f t="shared" si="56"/>
        <v>45231</v>
      </c>
      <c r="N109" s="145">
        <f t="shared" si="56"/>
        <v>45261</v>
      </c>
      <c r="O109" s="145">
        <f t="shared" si="56"/>
        <v>45292</v>
      </c>
      <c r="P109" s="145">
        <f t="shared" si="56"/>
        <v>45323</v>
      </c>
      <c r="Q109" s="145">
        <f t="shared" si="56"/>
        <v>45352</v>
      </c>
      <c r="R109" s="145">
        <f t="shared" si="56"/>
        <v>45383</v>
      </c>
      <c r="S109" s="145">
        <f t="shared" si="56"/>
        <v>45413</v>
      </c>
      <c r="T109" s="145">
        <f t="shared" si="56"/>
        <v>45444</v>
      </c>
      <c r="U109" s="145">
        <f t="shared" si="56"/>
        <v>45474</v>
      </c>
      <c r="V109" s="145">
        <f t="shared" si="56"/>
        <v>45505</v>
      </c>
      <c r="W109" s="145">
        <f t="shared" si="56"/>
        <v>45536</v>
      </c>
      <c r="X109" s="145">
        <f t="shared" si="56"/>
        <v>45566</v>
      </c>
      <c r="Y109" s="145">
        <f t="shared" si="56"/>
        <v>45597</v>
      </c>
      <c r="Z109" s="145">
        <f t="shared" si="56"/>
        <v>45627</v>
      </c>
      <c r="AA109" s="145">
        <f t="shared" si="56"/>
        <v>45658</v>
      </c>
    </row>
    <row r="110" spans="1:27" hidden="1" x14ac:dyDescent="0.35">
      <c r="A110" s="697"/>
      <c r="B110" s="238" t="s">
        <v>20</v>
      </c>
      <c r="C110" s="374">
        <v>3.5461181829163087E-2</v>
      </c>
      <c r="D110" s="374">
        <v>3.5803688506613855E-2</v>
      </c>
      <c r="E110" s="374">
        <v>3.5836947009265943E-2</v>
      </c>
      <c r="F110" s="374">
        <v>3.724710678873152E-2</v>
      </c>
      <c r="G110" s="374">
        <v>3.8516410091400353E-2</v>
      </c>
      <c r="H110" s="374">
        <v>6.6309462665942689E-2</v>
      </c>
      <c r="I110" s="402">
        <v>6.7753562472526563E-2</v>
      </c>
      <c r="J110" s="402">
        <v>6.823915742998507E-2</v>
      </c>
      <c r="K110" s="402">
        <v>6.7525399252015297E-2</v>
      </c>
      <c r="L110" s="402">
        <v>3.9063382109163408E-2</v>
      </c>
      <c r="M110" s="402">
        <v>3.9553696920511257E-2</v>
      </c>
      <c r="N110" s="402">
        <v>3.7562326323709046E-2</v>
      </c>
      <c r="O110" s="402">
        <v>3.7309360712313777E-2</v>
      </c>
      <c r="P110" s="402">
        <v>3.7592595090519432E-2</v>
      </c>
      <c r="Q110" s="402">
        <v>3.790549063990227E-2</v>
      </c>
      <c r="R110" s="402">
        <v>3.8795312696370085E-2</v>
      </c>
      <c r="S110" s="402">
        <v>4.0256529624143049E-2</v>
      </c>
      <c r="T110" s="402">
        <v>7.0755895095357096E-2</v>
      </c>
      <c r="U110" s="402">
        <v>6.7753562472526563E-2</v>
      </c>
      <c r="V110" s="402">
        <v>6.823915742998507E-2</v>
      </c>
      <c r="W110" s="402">
        <v>6.7525399252015297E-2</v>
      </c>
      <c r="X110" s="402">
        <v>3.9063382109163408E-2</v>
      </c>
      <c r="Y110" s="402">
        <v>3.9553696920511257E-2</v>
      </c>
      <c r="Z110" s="402">
        <v>3.7562326323709046E-2</v>
      </c>
      <c r="AA110" s="402">
        <v>3.7309360712313777E-2</v>
      </c>
    </row>
    <row r="111" spans="1:27" hidden="1" x14ac:dyDescent="0.35">
      <c r="A111" s="697"/>
      <c r="B111" s="238" t="s">
        <v>0</v>
      </c>
      <c r="C111" s="374">
        <v>4.0300987691453578E-2</v>
      </c>
      <c r="D111" s="374">
        <v>4.0066560101273123E-2</v>
      </c>
      <c r="E111" s="374">
        <v>4.0293897309057192E-2</v>
      </c>
      <c r="F111" s="374">
        <v>4.0677612652921684E-2</v>
      </c>
      <c r="G111" s="374">
        <v>4.4373882610231265E-2</v>
      </c>
      <c r="H111" s="374">
        <v>8.2921252408061474E-2</v>
      </c>
      <c r="I111" s="402">
        <v>8.0635132489662531E-2</v>
      </c>
      <c r="J111" s="402">
        <v>8.4009606331493389E-2</v>
      </c>
      <c r="K111" s="402">
        <v>8.5745407007655414E-2</v>
      </c>
      <c r="L111" s="402">
        <v>4.4458666257811495E-2</v>
      </c>
      <c r="M111" s="402">
        <v>4.3145560230729206E-2</v>
      </c>
      <c r="N111" s="402">
        <v>4.1885704303761657E-2</v>
      </c>
      <c r="O111" s="402">
        <v>4.2520723114963382E-2</v>
      </c>
      <c r="P111" s="402">
        <v>4.1743510531885644E-2</v>
      </c>
      <c r="Q111" s="402">
        <v>4.2304659778201283E-2</v>
      </c>
      <c r="R111" s="402">
        <v>4.1033300936625446E-2</v>
      </c>
      <c r="S111" s="402">
        <v>4.5919524731222877E-2</v>
      </c>
      <c r="T111" s="402">
        <v>8.828635664133308E-2</v>
      </c>
      <c r="U111" s="402">
        <v>8.0635132489662531E-2</v>
      </c>
      <c r="V111" s="402">
        <v>8.4009606331493389E-2</v>
      </c>
      <c r="W111" s="402">
        <v>8.5745407007655414E-2</v>
      </c>
      <c r="X111" s="402">
        <v>4.4458666257811495E-2</v>
      </c>
      <c r="Y111" s="402">
        <v>4.3145560230729206E-2</v>
      </c>
      <c r="Z111" s="402">
        <v>4.1885704303761657E-2</v>
      </c>
      <c r="AA111" s="402">
        <v>4.2520723114963382E-2</v>
      </c>
    </row>
    <row r="112" spans="1:27" hidden="1" x14ac:dyDescent="0.35">
      <c r="A112" s="697"/>
      <c r="B112" s="238" t="s">
        <v>21</v>
      </c>
      <c r="C112" s="374">
        <v>3.6471133037168639E-2</v>
      </c>
      <c r="D112" s="374">
        <v>3.695162369297144E-2</v>
      </c>
      <c r="E112" s="374">
        <v>3.7774857726889002E-2</v>
      </c>
      <c r="F112" s="374">
        <v>3.9680987962847677E-2</v>
      </c>
      <c r="G112" s="374">
        <v>4.0665288415437088E-2</v>
      </c>
      <c r="H112" s="374">
        <v>7.1456120715938987E-2</v>
      </c>
      <c r="I112" s="402">
        <v>7.2182560224524711E-2</v>
      </c>
      <c r="J112" s="402">
        <v>7.3486687391125252E-2</v>
      </c>
      <c r="K112" s="402">
        <v>7.1961972198973156E-2</v>
      </c>
      <c r="L112" s="402">
        <v>4.1202779153548821E-2</v>
      </c>
      <c r="M112" s="402">
        <v>4.1783383909177088E-2</v>
      </c>
      <c r="N112" s="402">
        <v>3.8741878479679928E-2</v>
      </c>
      <c r="O112" s="402">
        <v>3.812480333592938E-2</v>
      </c>
      <c r="P112" s="402">
        <v>3.863584650399525E-2</v>
      </c>
      <c r="Q112" s="402">
        <v>4.0110968412696429E-2</v>
      </c>
      <c r="R112" s="402">
        <v>4.1692552246356249E-2</v>
      </c>
      <c r="S112" s="402">
        <v>4.2574877465881671E-2</v>
      </c>
      <c r="T112" s="402">
        <v>7.6182846728634554E-2</v>
      </c>
      <c r="U112" s="402">
        <v>7.2182560224524711E-2</v>
      </c>
      <c r="V112" s="402">
        <v>7.3486687391125252E-2</v>
      </c>
      <c r="W112" s="402">
        <v>7.1961972198973156E-2</v>
      </c>
      <c r="X112" s="402">
        <v>4.1202779153548821E-2</v>
      </c>
      <c r="Y112" s="402">
        <v>4.1783383909177088E-2</v>
      </c>
      <c r="Z112" s="402">
        <v>3.8741878479679928E-2</v>
      </c>
      <c r="AA112" s="402">
        <v>3.812480333592938E-2</v>
      </c>
    </row>
    <row r="113" spans="1:27" hidden="1" x14ac:dyDescent="0.35">
      <c r="A113" s="697"/>
      <c r="B113" s="238" t="s">
        <v>1</v>
      </c>
      <c r="C113" s="374">
        <v>3.8909365818860897E-2</v>
      </c>
      <c r="D113" s="374">
        <v>3.9213105278525E-2</v>
      </c>
      <c r="E113" s="374">
        <v>3.9617153139619901E-2</v>
      </c>
      <c r="F113" s="374">
        <v>4.5743649930663738E-2</v>
      </c>
      <c r="G113" s="374">
        <v>5.0718637352741708E-2</v>
      </c>
      <c r="H113" s="374">
        <v>8.3767478091820946E-2</v>
      </c>
      <c r="I113" s="402">
        <v>8.1027324509359955E-2</v>
      </c>
      <c r="J113" s="402">
        <v>8.4542112011390252E-2</v>
      </c>
      <c r="K113" s="402">
        <v>8.9460509002049729E-2</v>
      </c>
      <c r="L113" s="402">
        <v>5.0502845272441692E-2</v>
      </c>
      <c r="M113" s="402">
        <v>4.4588000000000003E-2</v>
      </c>
      <c r="N113" s="402">
        <v>4.0072999999999998E-2</v>
      </c>
      <c r="O113" s="402">
        <v>3.7643000000000003E-2</v>
      </c>
      <c r="P113" s="402">
        <v>3.7594000000000002E-2</v>
      </c>
      <c r="Q113" s="402">
        <v>3.8481000000000001E-2</v>
      </c>
      <c r="R113" s="402">
        <v>4.5546527424448306E-2</v>
      </c>
      <c r="S113" s="402">
        <v>5.2139423884773821E-2</v>
      </c>
      <c r="T113" s="402">
        <v>8.918045167108582E-2</v>
      </c>
      <c r="U113" s="402">
        <v>8.1027324509359955E-2</v>
      </c>
      <c r="V113" s="402">
        <v>8.4542112011390252E-2</v>
      </c>
      <c r="W113" s="402">
        <v>8.9460509002049729E-2</v>
      </c>
      <c r="X113" s="402">
        <v>5.0502845272441692E-2</v>
      </c>
      <c r="Y113" s="402">
        <v>4.4588000000000003E-2</v>
      </c>
      <c r="Z113" s="402">
        <v>4.0072999999999998E-2</v>
      </c>
      <c r="AA113" s="402">
        <v>3.7643000000000003E-2</v>
      </c>
    </row>
    <row r="114" spans="1:27" hidden="1" x14ac:dyDescent="0.35">
      <c r="A114" s="697"/>
      <c r="B114" s="238" t="s">
        <v>22</v>
      </c>
      <c r="C114" s="374">
        <v>2.6980542061476737E-2</v>
      </c>
      <c r="D114" s="374">
        <v>2.6416650778008609E-2</v>
      </c>
      <c r="E114" s="374">
        <v>2.6409753913920878E-2</v>
      </c>
      <c r="F114" s="374">
        <v>2.7322681190219626E-2</v>
      </c>
      <c r="G114" s="374">
        <v>2.7133375868976847E-2</v>
      </c>
      <c r="H114" s="374">
        <v>4.2055034722303222E-2</v>
      </c>
      <c r="I114" s="402">
        <v>4.3757210070201225E-2</v>
      </c>
      <c r="J114" s="402">
        <v>4.3498044615800903E-2</v>
      </c>
      <c r="K114" s="402">
        <v>4.4228232364900331E-2</v>
      </c>
      <c r="L114" s="402">
        <v>2.7623053960593121E-2</v>
      </c>
      <c r="M114" s="402">
        <v>2.7741626843932658E-2</v>
      </c>
      <c r="N114" s="402">
        <v>2.7315147361757344E-2</v>
      </c>
      <c r="O114" s="402">
        <v>2.7979023307448891E-2</v>
      </c>
      <c r="P114" s="402">
        <v>2.7062237345416705E-2</v>
      </c>
      <c r="Q114" s="402">
        <v>2.7366766574322021E-2</v>
      </c>
      <c r="R114" s="402">
        <v>2.8203953398476794E-2</v>
      </c>
      <c r="S114" s="402">
        <v>2.7858111953350514E-2</v>
      </c>
      <c r="T114" s="402">
        <v>4.517263626282926E-2</v>
      </c>
      <c r="U114" s="402">
        <v>4.3757210070201225E-2</v>
      </c>
      <c r="V114" s="402">
        <v>4.3498044615800903E-2</v>
      </c>
      <c r="W114" s="402">
        <v>4.4228232364900331E-2</v>
      </c>
      <c r="X114" s="402">
        <v>2.7623053960593121E-2</v>
      </c>
      <c r="Y114" s="402">
        <v>2.7741626843932658E-2</v>
      </c>
      <c r="Z114" s="402">
        <v>2.7315147361757344E-2</v>
      </c>
      <c r="AA114" s="402">
        <v>2.7979023307448891E-2</v>
      </c>
    </row>
    <row r="115" spans="1:27" hidden="1" x14ac:dyDescent="0.35">
      <c r="A115" s="697"/>
      <c r="B115" s="81" t="s">
        <v>9</v>
      </c>
      <c r="C115" s="374">
        <v>3.7307487668204763E-2</v>
      </c>
      <c r="D115" s="374">
        <v>3.6966589761195455E-2</v>
      </c>
      <c r="E115" s="374">
        <v>3.7313376815714949E-2</v>
      </c>
      <c r="F115" s="374">
        <v>3.7722560610678801E-2</v>
      </c>
      <c r="G115" s="374">
        <v>3.8041371807305921E-2</v>
      </c>
      <c r="H115" s="374">
        <v>4.1566777657655103E-2</v>
      </c>
      <c r="I115" s="402">
        <v>4.3243999999999998E-2</v>
      </c>
      <c r="J115" s="402">
        <v>4.2998000000000001E-2</v>
      </c>
      <c r="K115" s="402">
        <v>6.9761842481432038E-2</v>
      </c>
      <c r="L115" s="402">
        <v>3.8970456467593638E-2</v>
      </c>
      <c r="M115" s="402">
        <v>3.9130451436498209E-2</v>
      </c>
      <c r="N115" s="402">
        <v>3.8987207833272704E-2</v>
      </c>
      <c r="O115" s="402">
        <v>4.0318557896803296E-2</v>
      </c>
      <c r="P115" s="402">
        <v>3.9568248587468539E-2</v>
      </c>
      <c r="Q115" s="402">
        <v>4.0207620734309842E-2</v>
      </c>
      <c r="R115" s="402">
        <v>3.9948730023870067E-2</v>
      </c>
      <c r="S115" s="402">
        <v>4.0203143576144802E-2</v>
      </c>
      <c r="T115" s="402">
        <v>4.4656000000000001E-2</v>
      </c>
      <c r="U115" s="402">
        <v>4.3243999999999998E-2</v>
      </c>
      <c r="V115" s="402">
        <v>4.2998000000000001E-2</v>
      </c>
      <c r="W115" s="402">
        <v>6.9761842481432038E-2</v>
      </c>
      <c r="X115" s="402">
        <v>3.8970456467593638E-2</v>
      </c>
      <c r="Y115" s="402">
        <v>3.9130451436498209E-2</v>
      </c>
      <c r="Z115" s="402">
        <v>3.8987207833272704E-2</v>
      </c>
      <c r="AA115" s="402">
        <v>4.0318557896803296E-2</v>
      </c>
    </row>
    <row r="116" spans="1:27" hidden="1" x14ac:dyDescent="0.35">
      <c r="A116" s="697"/>
      <c r="B116" s="81" t="s">
        <v>3</v>
      </c>
      <c r="C116" s="374">
        <v>4.0300987691453578E-2</v>
      </c>
      <c r="D116" s="374">
        <v>4.0066560101273123E-2</v>
      </c>
      <c r="E116" s="374">
        <v>4.0293897309057192E-2</v>
      </c>
      <c r="F116" s="374">
        <v>4.0677612652921684E-2</v>
      </c>
      <c r="G116" s="374">
        <v>4.4373882610231265E-2</v>
      </c>
      <c r="H116" s="374">
        <v>8.2921252408061474E-2</v>
      </c>
      <c r="I116" s="402">
        <v>8.0635132489662531E-2</v>
      </c>
      <c r="J116" s="402">
        <v>8.4009606331493389E-2</v>
      </c>
      <c r="K116" s="402">
        <v>8.5745407007655414E-2</v>
      </c>
      <c r="L116" s="402">
        <v>4.4458666257811495E-2</v>
      </c>
      <c r="M116" s="402">
        <v>4.3145560230729206E-2</v>
      </c>
      <c r="N116" s="402">
        <v>4.1885704303761657E-2</v>
      </c>
      <c r="O116" s="402">
        <v>4.2520723114963382E-2</v>
      </c>
      <c r="P116" s="402">
        <v>4.1743510531885644E-2</v>
      </c>
      <c r="Q116" s="402">
        <v>4.2304659778201283E-2</v>
      </c>
      <c r="R116" s="402">
        <v>4.1033300936625446E-2</v>
      </c>
      <c r="S116" s="402">
        <v>4.5919524731222877E-2</v>
      </c>
      <c r="T116" s="402">
        <v>8.828635664133308E-2</v>
      </c>
      <c r="U116" s="402">
        <v>8.0635132489662531E-2</v>
      </c>
      <c r="V116" s="402">
        <v>8.4009606331493389E-2</v>
      </c>
      <c r="W116" s="402">
        <v>8.5745407007655414E-2</v>
      </c>
      <c r="X116" s="402">
        <v>4.4458666257811495E-2</v>
      </c>
      <c r="Y116" s="402">
        <v>4.3145560230729206E-2</v>
      </c>
      <c r="Z116" s="402">
        <v>4.1885704303761657E-2</v>
      </c>
      <c r="AA116" s="402">
        <v>4.2520723114963382E-2</v>
      </c>
    </row>
    <row r="117" spans="1:27" hidden="1" x14ac:dyDescent="0.35">
      <c r="A117" s="697"/>
      <c r="B117" s="81" t="s">
        <v>4</v>
      </c>
      <c r="C117" s="374">
        <v>3.7294886604471444E-2</v>
      </c>
      <c r="D117" s="374">
        <v>3.7502533366214272E-2</v>
      </c>
      <c r="E117" s="374">
        <v>3.7668124977731247E-2</v>
      </c>
      <c r="F117" s="374">
        <v>3.9681623341888329E-2</v>
      </c>
      <c r="G117" s="374">
        <v>4.0939386305950648E-2</v>
      </c>
      <c r="H117" s="374">
        <v>7.044933540256805E-2</v>
      </c>
      <c r="I117" s="402">
        <v>7.1220477912199667E-2</v>
      </c>
      <c r="J117" s="402">
        <v>7.2367615303684074E-2</v>
      </c>
      <c r="K117" s="402">
        <v>6.9558311182514918E-2</v>
      </c>
      <c r="L117" s="402">
        <v>4.1479096302891857E-2</v>
      </c>
      <c r="M117" s="402">
        <v>4.1768887377816956E-2</v>
      </c>
      <c r="N117" s="402">
        <v>3.9137667024608053E-2</v>
      </c>
      <c r="O117" s="402">
        <v>3.9332392744537863E-2</v>
      </c>
      <c r="P117" s="402">
        <v>3.9395134594588245E-2</v>
      </c>
      <c r="Q117" s="402">
        <v>3.9889592752648043E-2</v>
      </c>
      <c r="R117" s="402">
        <v>4.1567530398382256E-2</v>
      </c>
      <c r="S117" s="402">
        <v>4.2877148484720788E-2</v>
      </c>
      <c r="T117" s="402">
        <v>7.5120845496107133E-2</v>
      </c>
      <c r="U117" s="402">
        <v>7.1220477912199667E-2</v>
      </c>
      <c r="V117" s="402">
        <v>7.2367615303684074E-2</v>
      </c>
      <c r="W117" s="402">
        <v>6.9558311182514918E-2</v>
      </c>
      <c r="X117" s="402">
        <v>4.1479096302891857E-2</v>
      </c>
      <c r="Y117" s="402">
        <v>4.1768887377816956E-2</v>
      </c>
      <c r="Z117" s="402">
        <v>3.9137667024608053E-2</v>
      </c>
      <c r="AA117" s="402">
        <v>3.9332392744537863E-2</v>
      </c>
    </row>
    <row r="118" spans="1:27" hidden="1" x14ac:dyDescent="0.35">
      <c r="A118" s="697"/>
      <c r="B118" s="81" t="s">
        <v>5</v>
      </c>
      <c r="C118" s="374">
        <v>3.5461181829163087E-2</v>
      </c>
      <c r="D118" s="374">
        <v>3.5803688506613855E-2</v>
      </c>
      <c r="E118" s="374">
        <v>3.5836947009265943E-2</v>
      </c>
      <c r="F118" s="374">
        <v>3.724710678873152E-2</v>
      </c>
      <c r="G118" s="374">
        <v>3.8516410091400353E-2</v>
      </c>
      <c r="H118" s="374">
        <v>6.6309462665942689E-2</v>
      </c>
      <c r="I118" s="402">
        <v>6.7753562472526563E-2</v>
      </c>
      <c r="J118" s="402">
        <v>6.823915742998507E-2</v>
      </c>
      <c r="K118" s="402">
        <v>6.7525399252015297E-2</v>
      </c>
      <c r="L118" s="402">
        <v>3.9063382109163408E-2</v>
      </c>
      <c r="M118" s="402">
        <v>3.9553696920511257E-2</v>
      </c>
      <c r="N118" s="402">
        <v>3.7562326323709046E-2</v>
      </c>
      <c r="O118" s="402">
        <v>3.7309360712313777E-2</v>
      </c>
      <c r="P118" s="402">
        <v>3.7592595090519432E-2</v>
      </c>
      <c r="Q118" s="402">
        <v>3.790549063990227E-2</v>
      </c>
      <c r="R118" s="402">
        <v>3.8795312696370085E-2</v>
      </c>
      <c r="S118" s="402">
        <v>4.0256529624143049E-2</v>
      </c>
      <c r="T118" s="402">
        <v>7.0755895095357096E-2</v>
      </c>
      <c r="U118" s="402">
        <v>6.7753562472526563E-2</v>
      </c>
      <c r="V118" s="402">
        <v>6.823915742998507E-2</v>
      </c>
      <c r="W118" s="402">
        <v>6.7525399252015297E-2</v>
      </c>
      <c r="X118" s="402">
        <v>3.9063382109163408E-2</v>
      </c>
      <c r="Y118" s="402">
        <v>3.9553696920511257E-2</v>
      </c>
      <c r="Z118" s="402">
        <v>3.7562326323709046E-2</v>
      </c>
      <c r="AA118" s="402">
        <v>3.7309360712313777E-2</v>
      </c>
    </row>
    <row r="119" spans="1:27" hidden="1" x14ac:dyDescent="0.35">
      <c r="A119" s="697"/>
      <c r="B119" s="81" t="s">
        <v>23</v>
      </c>
      <c r="C119" s="374">
        <v>3.5461181829163087E-2</v>
      </c>
      <c r="D119" s="374">
        <v>3.5803688506613855E-2</v>
      </c>
      <c r="E119" s="374">
        <v>3.5836947009265943E-2</v>
      </c>
      <c r="F119" s="374">
        <v>3.724710678873152E-2</v>
      </c>
      <c r="G119" s="374">
        <v>3.8516410091400353E-2</v>
      </c>
      <c r="H119" s="374">
        <v>6.6309462665942689E-2</v>
      </c>
      <c r="I119" s="402">
        <v>6.7753562472526563E-2</v>
      </c>
      <c r="J119" s="402">
        <v>6.823915742998507E-2</v>
      </c>
      <c r="K119" s="402">
        <v>6.7525399252015297E-2</v>
      </c>
      <c r="L119" s="402">
        <v>3.9063382109163408E-2</v>
      </c>
      <c r="M119" s="402">
        <v>3.9553696920511257E-2</v>
      </c>
      <c r="N119" s="402">
        <v>3.7562326323709046E-2</v>
      </c>
      <c r="O119" s="402">
        <v>3.7309360712313777E-2</v>
      </c>
      <c r="P119" s="402">
        <v>3.7592595090519432E-2</v>
      </c>
      <c r="Q119" s="402">
        <v>3.790549063990227E-2</v>
      </c>
      <c r="R119" s="402">
        <v>3.8795312696370085E-2</v>
      </c>
      <c r="S119" s="402">
        <v>4.0256529624143049E-2</v>
      </c>
      <c r="T119" s="402">
        <v>7.0755895095357096E-2</v>
      </c>
      <c r="U119" s="402">
        <v>6.7753562472526563E-2</v>
      </c>
      <c r="V119" s="402">
        <v>6.823915742998507E-2</v>
      </c>
      <c r="W119" s="402">
        <v>6.7525399252015297E-2</v>
      </c>
      <c r="X119" s="402">
        <v>3.9063382109163408E-2</v>
      </c>
      <c r="Y119" s="402">
        <v>3.9553696920511257E-2</v>
      </c>
      <c r="Z119" s="402">
        <v>3.7562326323709046E-2</v>
      </c>
      <c r="AA119" s="402">
        <v>3.7309360712313777E-2</v>
      </c>
    </row>
    <row r="120" spans="1:27" hidden="1" x14ac:dyDescent="0.35">
      <c r="A120" s="697"/>
      <c r="B120" s="81" t="s">
        <v>24</v>
      </c>
      <c r="C120" s="374">
        <v>3.5461181829163087E-2</v>
      </c>
      <c r="D120" s="374">
        <v>3.5803688506613855E-2</v>
      </c>
      <c r="E120" s="374">
        <v>3.5836947009265943E-2</v>
      </c>
      <c r="F120" s="374">
        <v>3.724710678873152E-2</v>
      </c>
      <c r="G120" s="374">
        <v>3.8516410091400353E-2</v>
      </c>
      <c r="H120" s="374">
        <v>6.6309462665942689E-2</v>
      </c>
      <c r="I120" s="402">
        <v>6.7753562472526563E-2</v>
      </c>
      <c r="J120" s="402">
        <v>6.823915742998507E-2</v>
      </c>
      <c r="K120" s="402">
        <v>6.7525399252015297E-2</v>
      </c>
      <c r="L120" s="402">
        <v>3.9063382109163408E-2</v>
      </c>
      <c r="M120" s="402">
        <v>3.9553696920511257E-2</v>
      </c>
      <c r="N120" s="402">
        <v>3.7562326323709046E-2</v>
      </c>
      <c r="O120" s="402">
        <v>3.7309360712313777E-2</v>
      </c>
      <c r="P120" s="402">
        <v>3.7592595090519432E-2</v>
      </c>
      <c r="Q120" s="402">
        <v>3.790549063990227E-2</v>
      </c>
      <c r="R120" s="402">
        <v>3.8795312696370085E-2</v>
      </c>
      <c r="S120" s="402">
        <v>4.0256529624143049E-2</v>
      </c>
      <c r="T120" s="402">
        <v>7.0755895095357096E-2</v>
      </c>
      <c r="U120" s="402">
        <v>6.7753562472526563E-2</v>
      </c>
      <c r="V120" s="402">
        <v>6.823915742998507E-2</v>
      </c>
      <c r="W120" s="402">
        <v>6.7525399252015297E-2</v>
      </c>
      <c r="X120" s="402">
        <v>3.9063382109163408E-2</v>
      </c>
      <c r="Y120" s="402">
        <v>3.9553696920511257E-2</v>
      </c>
      <c r="Z120" s="402">
        <v>3.7562326323709046E-2</v>
      </c>
      <c r="AA120" s="402">
        <v>3.7309360712313777E-2</v>
      </c>
    </row>
    <row r="121" spans="1:27" hidden="1" x14ac:dyDescent="0.35">
      <c r="A121" s="697"/>
      <c r="B121" s="81" t="s">
        <v>7</v>
      </c>
      <c r="C121" s="374">
        <v>3.4063160722364053E-2</v>
      </c>
      <c r="D121" s="374">
        <v>3.4344193386708306E-2</v>
      </c>
      <c r="E121" s="374">
        <v>3.4818737873830843E-2</v>
      </c>
      <c r="F121" s="374">
        <v>3.6102588979802466E-2</v>
      </c>
      <c r="G121" s="374">
        <v>3.6904195360291804E-2</v>
      </c>
      <c r="H121" s="374">
        <v>6.3303885336710788E-2</v>
      </c>
      <c r="I121" s="402">
        <v>6.4558915989139196E-2</v>
      </c>
      <c r="J121" s="402">
        <v>6.5253104129576744E-2</v>
      </c>
      <c r="K121" s="402">
        <v>6.4498460821838438E-2</v>
      </c>
      <c r="L121" s="402">
        <v>3.7446622718188112E-2</v>
      </c>
      <c r="M121" s="402">
        <v>3.7897793768534443E-2</v>
      </c>
      <c r="N121" s="402">
        <v>3.5939490764754653E-2</v>
      </c>
      <c r="O121" s="402">
        <v>3.5682741979693122E-2</v>
      </c>
      <c r="P121" s="402">
        <v>3.5900332017223431E-2</v>
      </c>
      <c r="Q121" s="402">
        <v>3.6855222703080198E-2</v>
      </c>
      <c r="R121" s="402">
        <v>3.7713234347840394E-2</v>
      </c>
      <c r="S121" s="402">
        <v>3.8506725867705857E-2</v>
      </c>
      <c r="T121" s="402">
        <v>6.7586919778914373E-2</v>
      </c>
      <c r="U121" s="402">
        <v>6.4558915989139196E-2</v>
      </c>
      <c r="V121" s="402">
        <v>6.5253104129576744E-2</v>
      </c>
      <c r="W121" s="402">
        <v>6.4498460821838438E-2</v>
      </c>
      <c r="X121" s="402">
        <v>3.7446622718188112E-2</v>
      </c>
      <c r="Y121" s="402">
        <v>3.7897793768534443E-2</v>
      </c>
      <c r="Z121" s="402">
        <v>3.5939490764754653E-2</v>
      </c>
      <c r="AA121" s="402">
        <v>3.5682741979693122E-2</v>
      </c>
    </row>
    <row r="122" spans="1:27" ht="15" hidden="1" thickBot="1" x14ac:dyDescent="0.4">
      <c r="A122" s="698"/>
      <c r="B122" s="83" t="s">
        <v>8</v>
      </c>
      <c r="C122" s="374">
        <v>3.5782475791091423E-2</v>
      </c>
      <c r="D122" s="374">
        <v>3.6404921823038824E-2</v>
      </c>
      <c r="E122" s="374">
        <v>3.7274854276496266E-2</v>
      </c>
      <c r="F122" s="374">
        <v>3.9149914613827323E-2</v>
      </c>
      <c r="G122" s="374">
        <v>4.0191329825711879E-2</v>
      </c>
      <c r="H122" s="374">
        <v>7.137503967949535E-2</v>
      </c>
      <c r="I122" s="402">
        <v>7.1281056658700187E-2</v>
      </c>
      <c r="J122" s="402">
        <v>7.3419066539057082E-2</v>
      </c>
      <c r="K122" s="402">
        <v>7.0969717842630911E-2</v>
      </c>
      <c r="L122" s="402">
        <v>4.0735333196233868E-2</v>
      </c>
      <c r="M122" s="402">
        <v>4.1293551146050066E-2</v>
      </c>
      <c r="N122" s="402">
        <v>3.8129622671069403E-2</v>
      </c>
      <c r="O122" s="402">
        <v>3.720867190622492E-2</v>
      </c>
      <c r="P122" s="402">
        <v>3.7965054983119348E-2</v>
      </c>
      <c r="Q122" s="402">
        <v>3.9526899842224586E-2</v>
      </c>
      <c r="R122" s="402">
        <v>4.1066274953560376E-2</v>
      </c>
      <c r="S122" s="402">
        <v>4.2068085643249667E-2</v>
      </c>
      <c r="T122" s="402">
        <v>7.6096635164427801E-2</v>
      </c>
      <c r="U122" s="402">
        <v>7.1281056658700187E-2</v>
      </c>
      <c r="V122" s="402">
        <v>7.3419066539057082E-2</v>
      </c>
      <c r="W122" s="402">
        <v>7.0969717842630911E-2</v>
      </c>
      <c r="X122" s="402">
        <v>4.0735333196233868E-2</v>
      </c>
      <c r="Y122" s="402">
        <v>4.1293551146050066E-2</v>
      </c>
      <c r="Z122" s="402">
        <v>3.8129622671069403E-2</v>
      </c>
      <c r="AA122" s="402">
        <v>3.720867190622492E-2</v>
      </c>
    </row>
    <row r="123" spans="1:27" hidden="1" x14ac:dyDescent="0.35">
      <c r="A123" s="98"/>
      <c r="B123" s="98"/>
      <c r="C123" s="99"/>
      <c r="D123" s="99"/>
      <c r="E123" s="99"/>
      <c r="F123" s="99"/>
      <c r="G123" s="99"/>
      <c r="H123" s="99"/>
      <c r="I123" s="99"/>
      <c r="J123" s="99"/>
      <c r="K123" s="99"/>
      <c r="L123" s="99"/>
      <c r="M123" s="99"/>
      <c r="N123" s="99"/>
    </row>
    <row r="124" spans="1:27" ht="15" hidden="1" thickBot="1" x14ac:dyDescent="0.4"/>
    <row r="125" spans="1:27" ht="15" hidden="1" thickBot="1" x14ac:dyDescent="0.4">
      <c r="C125" s="710" t="s">
        <v>124</v>
      </c>
      <c r="D125" s="711"/>
      <c r="E125" s="711"/>
      <c r="F125" s="711"/>
      <c r="G125" s="711"/>
      <c r="H125" s="711"/>
      <c r="I125" s="711"/>
      <c r="J125" s="711"/>
      <c r="K125" s="711"/>
      <c r="L125" s="711"/>
      <c r="M125" s="711"/>
      <c r="N125" s="712"/>
      <c r="O125" s="713" t="s">
        <v>124</v>
      </c>
      <c r="P125" s="711"/>
      <c r="Q125" s="711"/>
      <c r="R125" s="711"/>
      <c r="S125" s="711"/>
      <c r="T125" s="711"/>
      <c r="U125" s="711"/>
      <c r="V125" s="711"/>
      <c r="W125" s="711"/>
      <c r="X125" s="711"/>
      <c r="Y125" s="711"/>
      <c r="Z125" s="712"/>
      <c r="AA125" s="571" t="s">
        <v>124</v>
      </c>
    </row>
    <row r="126" spans="1:27" ht="16" hidden="1" thickBot="1" x14ac:dyDescent="0.4">
      <c r="A126" s="709" t="s">
        <v>125</v>
      </c>
      <c r="B126" s="237" t="s">
        <v>142</v>
      </c>
      <c r="C126" s="145">
        <f>C$4</f>
        <v>44927</v>
      </c>
      <c r="D126" s="145">
        <f t="shared" ref="D126:AA126" si="57">D$4</f>
        <v>44958</v>
      </c>
      <c r="E126" s="145">
        <f t="shared" si="57"/>
        <v>44986</v>
      </c>
      <c r="F126" s="145">
        <f t="shared" si="57"/>
        <v>45017</v>
      </c>
      <c r="G126" s="145">
        <f t="shared" si="57"/>
        <v>45047</v>
      </c>
      <c r="H126" s="145">
        <f t="shared" si="57"/>
        <v>45078</v>
      </c>
      <c r="I126" s="145">
        <f t="shared" si="57"/>
        <v>45108</v>
      </c>
      <c r="J126" s="145">
        <f t="shared" si="57"/>
        <v>45139</v>
      </c>
      <c r="K126" s="145">
        <f t="shared" si="57"/>
        <v>45170</v>
      </c>
      <c r="L126" s="145">
        <f t="shared" si="57"/>
        <v>45200</v>
      </c>
      <c r="M126" s="145">
        <f t="shared" si="57"/>
        <v>45231</v>
      </c>
      <c r="N126" s="145">
        <f t="shared" si="57"/>
        <v>45261</v>
      </c>
      <c r="O126" s="145">
        <f t="shared" si="57"/>
        <v>45292</v>
      </c>
      <c r="P126" s="145">
        <f t="shared" si="57"/>
        <v>45323</v>
      </c>
      <c r="Q126" s="145">
        <f t="shared" si="57"/>
        <v>45352</v>
      </c>
      <c r="R126" s="145">
        <f t="shared" si="57"/>
        <v>45383</v>
      </c>
      <c r="S126" s="145">
        <f t="shared" si="57"/>
        <v>45413</v>
      </c>
      <c r="T126" s="145">
        <f t="shared" si="57"/>
        <v>45444</v>
      </c>
      <c r="U126" s="145">
        <f t="shared" si="57"/>
        <v>45474</v>
      </c>
      <c r="V126" s="145">
        <f t="shared" si="57"/>
        <v>45505</v>
      </c>
      <c r="W126" s="145">
        <f t="shared" si="57"/>
        <v>45536</v>
      </c>
      <c r="X126" s="145">
        <f t="shared" si="57"/>
        <v>45566</v>
      </c>
      <c r="Y126" s="145">
        <f t="shared" si="57"/>
        <v>45597</v>
      </c>
      <c r="Z126" s="145">
        <f t="shared" si="57"/>
        <v>45627</v>
      </c>
      <c r="AA126" s="145">
        <f t="shared" si="57"/>
        <v>45658</v>
      </c>
    </row>
    <row r="127" spans="1:27" hidden="1" x14ac:dyDescent="0.35">
      <c r="A127" s="697"/>
      <c r="B127" s="238" t="s">
        <v>20</v>
      </c>
      <c r="C127" s="374">
        <v>2.4010320670554129E-3</v>
      </c>
      <c r="D127" s="374">
        <v>2.4658614444414456E-3</v>
      </c>
      <c r="E127" s="374">
        <v>2.4663552230189505E-3</v>
      </c>
      <c r="F127" s="374">
        <v>2.6618576910220812E-3</v>
      </c>
      <c r="G127" s="374">
        <v>3.2351217899887503E-3</v>
      </c>
      <c r="H127" s="374">
        <v>9.5463486409639135E-3</v>
      </c>
      <c r="I127" s="402">
        <v>9.2204375274734379E-3</v>
      </c>
      <c r="J127" s="402">
        <v>9.38284257001493E-3</v>
      </c>
      <c r="K127" s="402">
        <v>9.0396007479847072E-3</v>
      </c>
      <c r="L127" s="402">
        <v>3.1606178908365895E-3</v>
      </c>
      <c r="M127" s="402">
        <v>3.2913030794887426E-3</v>
      </c>
      <c r="N127" s="402">
        <v>2.2736736762909611E-3</v>
      </c>
      <c r="O127" s="402">
        <v>2.5206392876862228E-3</v>
      </c>
      <c r="P127" s="402">
        <v>2.6094049094805729E-3</v>
      </c>
      <c r="Q127" s="402">
        <v>2.6625093600977324E-3</v>
      </c>
      <c r="R127" s="402">
        <v>2.8186873036299166E-3</v>
      </c>
      <c r="S127" s="402">
        <v>3.4884703758569541E-3</v>
      </c>
      <c r="T127" s="402">
        <v>1.0277104904642899E-2</v>
      </c>
      <c r="U127" s="402">
        <v>9.2204375274734379E-3</v>
      </c>
      <c r="V127" s="402">
        <v>9.38284257001493E-3</v>
      </c>
      <c r="W127" s="402">
        <v>9.0396007479847072E-3</v>
      </c>
      <c r="X127" s="402">
        <v>3.1606178908365895E-3</v>
      </c>
      <c r="Y127" s="402">
        <v>3.2913030794887426E-3</v>
      </c>
      <c r="Z127" s="402">
        <v>2.2736736762909611E-3</v>
      </c>
      <c r="AA127" s="402">
        <v>2.5206392876862228E-3</v>
      </c>
    </row>
    <row r="128" spans="1:27" hidden="1" x14ac:dyDescent="0.35">
      <c r="A128" s="697"/>
      <c r="B128" s="238" t="s">
        <v>0</v>
      </c>
      <c r="C128" s="374">
        <v>3.9566344268990262E-3</v>
      </c>
      <c r="D128" s="374">
        <v>3.5176333574623809E-3</v>
      </c>
      <c r="E128" s="374">
        <v>3.5869594089475093E-3</v>
      </c>
      <c r="F128" s="374">
        <v>2.4466934737691118E-3</v>
      </c>
      <c r="G128" s="374">
        <v>5.5928870581329381E-3</v>
      </c>
      <c r="H128" s="374">
        <v>1.6763782272094924E-2</v>
      </c>
      <c r="I128" s="402">
        <v>1.4675867510337476E-2</v>
      </c>
      <c r="J128" s="402">
        <v>1.6014393668506627E-2</v>
      </c>
      <c r="K128" s="402">
        <v>1.6905592992344596E-2</v>
      </c>
      <c r="L128" s="402">
        <v>3.3223337421884975E-3</v>
      </c>
      <c r="M128" s="402">
        <v>3.0404397692707871E-3</v>
      </c>
      <c r="N128" s="402">
        <v>3.2052956962383477E-3</v>
      </c>
      <c r="O128" s="402">
        <v>4.1692768850366182E-3</v>
      </c>
      <c r="P128" s="402">
        <v>3.7264894681143467E-3</v>
      </c>
      <c r="Q128" s="402">
        <v>3.8763402217987103E-3</v>
      </c>
      <c r="R128" s="402">
        <v>2.5766990633745573E-3</v>
      </c>
      <c r="S128" s="402">
        <v>6.0374752687771217E-3</v>
      </c>
      <c r="T128" s="402">
        <v>1.8064643358666917E-2</v>
      </c>
      <c r="U128" s="402">
        <v>1.4675867510337476E-2</v>
      </c>
      <c r="V128" s="402">
        <v>1.6014393668506627E-2</v>
      </c>
      <c r="W128" s="402">
        <v>1.6905592992344596E-2</v>
      </c>
      <c r="X128" s="402">
        <v>3.3223337421884975E-3</v>
      </c>
      <c r="Y128" s="402">
        <v>3.0404397692707871E-3</v>
      </c>
      <c r="Z128" s="402">
        <v>3.2052956962383477E-3</v>
      </c>
      <c r="AA128" s="402">
        <v>4.1692768850366182E-3</v>
      </c>
    </row>
    <row r="129" spans="1:27" hidden="1" x14ac:dyDescent="0.35">
      <c r="A129" s="697"/>
      <c r="B129" s="238" t="s">
        <v>21</v>
      </c>
      <c r="C129" s="374">
        <v>2.3191431482804561E-3</v>
      </c>
      <c r="D129" s="374">
        <v>2.4881768341410556E-3</v>
      </c>
      <c r="E129" s="374">
        <v>3.0900184092566029E-3</v>
      </c>
      <c r="F129" s="374">
        <v>3.6647229932064243E-3</v>
      </c>
      <c r="G129" s="374">
        <v>3.9001967425907141E-3</v>
      </c>
      <c r="H129" s="374">
        <v>1.1741180923042509E-2</v>
      </c>
      <c r="I129" s="402">
        <v>1.1066439775475291E-2</v>
      </c>
      <c r="J129" s="402">
        <v>1.1551312608874764E-2</v>
      </c>
      <c r="K129" s="402">
        <v>1.0907027801026845E-2</v>
      </c>
      <c r="L129" s="402">
        <v>3.8022208464511746E-3</v>
      </c>
      <c r="M129" s="402">
        <v>3.983616090822921E-3</v>
      </c>
      <c r="N129" s="402">
        <v>2.2921215203200737E-3</v>
      </c>
      <c r="O129" s="402">
        <v>2.4321966640706207E-3</v>
      </c>
      <c r="P129" s="402">
        <v>2.6321534960047515E-3</v>
      </c>
      <c r="Q129" s="402">
        <v>3.343031587303571E-3</v>
      </c>
      <c r="R129" s="402">
        <v>3.894447753643759E-3</v>
      </c>
      <c r="S129" s="402">
        <v>4.2121225341183359E-3</v>
      </c>
      <c r="T129" s="402">
        <v>1.2644153271365446E-2</v>
      </c>
      <c r="U129" s="402">
        <v>1.1066439775475291E-2</v>
      </c>
      <c r="V129" s="402">
        <v>1.1551312608874764E-2</v>
      </c>
      <c r="W129" s="402">
        <v>1.0907027801026845E-2</v>
      </c>
      <c r="X129" s="402">
        <v>3.8022208464511746E-3</v>
      </c>
      <c r="Y129" s="402">
        <v>3.983616090822921E-3</v>
      </c>
      <c r="Z129" s="402">
        <v>2.2921215203200737E-3</v>
      </c>
      <c r="AA129" s="402">
        <v>2.4321966640706207E-3</v>
      </c>
    </row>
    <row r="130" spans="1:27" hidden="1" x14ac:dyDescent="0.35">
      <c r="A130" s="697"/>
      <c r="B130" s="238" t="s">
        <v>1</v>
      </c>
      <c r="C130" s="374">
        <v>0</v>
      </c>
      <c r="D130" s="374">
        <v>0</v>
      </c>
      <c r="E130" s="374">
        <v>0</v>
      </c>
      <c r="F130" s="374">
        <v>3.3809889248351661E-3</v>
      </c>
      <c r="G130" s="374">
        <v>8.3279178840841919E-3</v>
      </c>
      <c r="H130" s="374">
        <v>1.7139659200574055E-2</v>
      </c>
      <c r="I130" s="402">
        <v>1.4845675490640056E-2</v>
      </c>
      <c r="J130" s="402">
        <v>1.6243887988609765E-2</v>
      </c>
      <c r="K130" s="402">
        <v>1.856049099795027E-2</v>
      </c>
      <c r="L130" s="402">
        <v>3.5671547275583052E-3</v>
      </c>
      <c r="M130" s="402">
        <v>0</v>
      </c>
      <c r="N130" s="402">
        <v>0</v>
      </c>
      <c r="O130" s="402">
        <v>0</v>
      </c>
      <c r="P130" s="402">
        <v>0</v>
      </c>
      <c r="Q130" s="402">
        <v>0</v>
      </c>
      <c r="R130" s="402">
        <v>3.5624725755516919E-3</v>
      </c>
      <c r="S130" s="402">
        <v>9.0035761152261768E-3</v>
      </c>
      <c r="T130" s="402">
        <v>1.8470548328914174E-2</v>
      </c>
      <c r="U130" s="402">
        <v>1.4845675490640056E-2</v>
      </c>
      <c r="V130" s="402">
        <v>1.6243887988609765E-2</v>
      </c>
      <c r="W130" s="402">
        <v>1.856049099795027E-2</v>
      </c>
      <c r="X130" s="402">
        <v>3.5671547275583052E-3</v>
      </c>
      <c r="Y130" s="402">
        <v>0</v>
      </c>
      <c r="Z130" s="402">
        <v>0</v>
      </c>
      <c r="AA130" s="402">
        <v>0</v>
      </c>
    </row>
    <row r="131" spans="1:27" hidden="1" x14ac:dyDescent="0.35">
      <c r="A131" s="697"/>
      <c r="B131" s="238" t="s">
        <v>22</v>
      </c>
      <c r="C131" s="374">
        <v>4.028012025442619E-4</v>
      </c>
      <c r="D131" s="374">
        <v>4.5756279889906636E-6</v>
      </c>
      <c r="E131" s="374">
        <v>5.7573822210524179E-5</v>
      </c>
      <c r="F131" s="374">
        <v>3.0844563321407343E-4</v>
      </c>
      <c r="G131" s="374">
        <v>6.1968535550654578E-5</v>
      </c>
      <c r="H131" s="374">
        <v>1.6228099745707828E-4</v>
      </c>
      <c r="I131" s="402">
        <v>1.6578992979877382E-4</v>
      </c>
      <c r="J131" s="402">
        <v>1.589553841990964E-4</v>
      </c>
      <c r="K131" s="402">
        <v>1.6676763509966403E-4</v>
      </c>
      <c r="L131" s="402">
        <v>4.8946039406879454E-5</v>
      </c>
      <c r="M131" s="402">
        <v>4.5373156067342698E-5</v>
      </c>
      <c r="N131" s="402">
        <v>4.8526382426554074E-6</v>
      </c>
      <c r="O131" s="402">
        <v>4.1797669255110828E-4</v>
      </c>
      <c r="P131" s="402">
        <v>4.7626545832960722E-6</v>
      </c>
      <c r="Q131" s="402">
        <v>6.1233425677979886E-5</v>
      </c>
      <c r="R131" s="402">
        <v>3.2304660152320788E-4</v>
      </c>
      <c r="S131" s="402">
        <v>6.5888046649485832E-5</v>
      </c>
      <c r="T131" s="402">
        <v>1.7436373717073588E-4</v>
      </c>
      <c r="U131" s="402">
        <v>1.6578992979877382E-4</v>
      </c>
      <c r="V131" s="402">
        <v>1.589553841990964E-4</v>
      </c>
      <c r="W131" s="402">
        <v>1.6676763509966403E-4</v>
      </c>
      <c r="X131" s="402">
        <v>4.8946039406879454E-5</v>
      </c>
      <c r="Y131" s="402">
        <v>4.5373156067342698E-5</v>
      </c>
      <c r="Z131" s="402">
        <v>4.8526382426554074E-6</v>
      </c>
      <c r="AA131" s="402">
        <v>4.1797669255110828E-4</v>
      </c>
    </row>
    <row r="132" spans="1:27" hidden="1" x14ac:dyDescent="0.35">
      <c r="A132" s="697"/>
      <c r="B132" s="81" t="s">
        <v>9</v>
      </c>
      <c r="C132" s="374">
        <v>3.8972984960143351E-3</v>
      </c>
      <c r="D132" s="374">
        <v>3.4666942568043462E-3</v>
      </c>
      <c r="E132" s="374">
        <v>3.657674190126053E-3</v>
      </c>
      <c r="F132" s="374">
        <v>3.2276247303696993E-3</v>
      </c>
      <c r="G132" s="374">
        <v>2.8176465693672804E-3</v>
      </c>
      <c r="H132" s="374">
        <v>0</v>
      </c>
      <c r="I132" s="402">
        <v>0</v>
      </c>
      <c r="J132" s="402">
        <v>0</v>
      </c>
      <c r="K132" s="402">
        <v>9.9761575185679744E-3</v>
      </c>
      <c r="L132" s="402">
        <v>3.8855435324063642E-3</v>
      </c>
      <c r="M132" s="402">
        <v>3.1255485635017944E-3</v>
      </c>
      <c r="N132" s="402">
        <v>3.1557921667272936E-3</v>
      </c>
      <c r="O132" s="402">
        <v>4.1224421031967025E-3</v>
      </c>
      <c r="P132" s="402">
        <v>3.6887514125314639E-3</v>
      </c>
      <c r="Q132" s="402">
        <v>3.9703792656901622E-3</v>
      </c>
      <c r="R132" s="402">
        <v>3.4322699761299359E-3</v>
      </c>
      <c r="S132" s="402">
        <v>3.0448564238552043E-3</v>
      </c>
      <c r="T132" s="402">
        <v>0</v>
      </c>
      <c r="U132" s="402">
        <v>0</v>
      </c>
      <c r="V132" s="402">
        <v>0</v>
      </c>
      <c r="W132" s="402">
        <v>9.9761575185679744E-3</v>
      </c>
      <c r="X132" s="402">
        <v>3.8855435324063642E-3</v>
      </c>
      <c r="Y132" s="402">
        <v>3.1255485635017944E-3</v>
      </c>
      <c r="Z132" s="402">
        <v>3.1557921667272936E-3</v>
      </c>
      <c r="AA132" s="402">
        <v>4.1224421031967025E-3</v>
      </c>
    </row>
    <row r="133" spans="1:27" hidden="1" x14ac:dyDescent="0.35">
      <c r="A133" s="697"/>
      <c r="B133" s="81" t="s">
        <v>3</v>
      </c>
      <c r="C133" s="374">
        <v>3.9566344268990262E-3</v>
      </c>
      <c r="D133" s="374">
        <v>3.5176333574623809E-3</v>
      </c>
      <c r="E133" s="374">
        <v>3.5869594089475093E-3</v>
      </c>
      <c r="F133" s="374">
        <v>2.4466934737691118E-3</v>
      </c>
      <c r="G133" s="374">
        <v>5.5928870581329381E-3</v>
      </c>
      <c r="H133" s="374">
        <v>1.6763782272094924E-2</v>
      </c>
      <c r="I133" s="402">
        <v>1.4675867510337476E-2</v>
      </c>
      <c r="J133" s="402">
        <v>1.6014393668506627E-2</v>
      </c>
      <c r="K133" s="402">
        <v>1.6905592992344596E-2</v>
      </c>
      <c r="L133" s="402">
        <v>3.3223337421884975E-3</v>
      </c>
      <c r="M133" s="402">
        <v>3.0404397692707871E-3</v>
      </c>
      <c r="N133" s="402">
        <v>3.2052956962383477E-3</v>
      </c>
      <c r="O133" s="402">
        <v>4.1692768850366182E-3</v>
      </c>
      <c r="P133" s="402">
        <v>3.7264894681143467E-3</v>
      </c>
      <c r="Q133" s="402">
        <v>3.8763402217987103E-3</v>
      </c>
      <c r="R133" s="402">
        <v>2.5766990633745573E-3</v>
      </c>
      <c r="S133" s="402">
        <v>6.0374752687771217E-3</v>
      </c>
      <c r="T133" s="402">
        <v>1.8064643358666917E-2</v>
      </c>
      <c r="U133" s="402">
        <v>1.4675867510337476E-2</v>
      </c>
      <c r="V133" s="402">
        <v>1.6014393668506627E-2</v>
      </c>
      <c r="W133" s="402">
        <v>1.6905592992344596E-2</v>
      </c>
      <c r="X133" s="402">
        <v>3.3223337421884975E-3</v>
      </c>
      <c r="Y133" s="402">
        <v>3.0404397692707871E-3</v>
      </c>
      <c r="Z133" s="402">
        <v>3.2052956962383477E-3</v>
      </c>
      <c r="AA133" s="402">
        <v>4.1692768850366182E-3</v>
      </c>
    </row>
    <row r="134" spans="1:27" hidden="1" x14ac:dyDescent="0.35">
      <c r="A134" s="697"/>
      <c r="B134" s="81" t="s">
        <v>4</v>
      </c>
      <c r="C134" s="374">
        <v>2.8722022775852555E-3</v>
      </c>
      <c r="D134" s="374">
        <v>2.8133763344654283E-3</v>
      </c>
      <c r="E134" s="374">
        <v>2.9003478303446517E-3</v>
      </c>
      <c r="F134" s="374">
        <v>3.4959682632343747E-3</v>
      </c>
      <c r="G134" s="374">
        <v>3.9833738259187528E-3</v>
      </c>
      <c r="H134" s="374">
        <v>1.1308318196889659E-2</v>
      </c>
      <c r="I134" s="402">
        <v>1.0662522087800325E-2</v>
      </c>
      <c r="J134" s="402">
        <v>1.1085384696315924E-2</v>
      </c>
      <c r="K134" s="402">
        <v>9.8906888174850882E-3</v>
      </c>
      <c r="L134" s="402">
        <v>3.9289036971081369E-3</v>
      </c>
      <c r="M134" s="402">
        <v>3.8411126221830454E-3</v>
      </c>
      <c r="N134" s="402">
        <v>2.4403329753919399E-3</v>
      </c>
      <c r="O134" s="402">
        <v>3.0206072554621395E-3</v>
      </c>
      <c r="P134" s="402">
        <v>2.9808654054117568E-3</v>
      </c>
      <c r="Q134" s="402">
        <v>3.1354072473519607E-3</v>
      </c>
      <c r="R134" s="402">
        <v>3.7124696016177404E-3</v>
      </c>
      <c r="S134" s="402">
        <v>4.3028515152792133E-3</v>
      </c>
      <c r="T134" s="402">
        <v>1.2177154503892866E-2</v>
      </c>
      <c r="U134" s="402">
        <v>1.0662522087800325E-2</v>
      </c>
      <c r="V134" s="402">
        <v>1.1085384696315924E-2</v>
      </c>
      <c r="W134" s="402">
        <v>9.8906888174850882E-3</v>
      </c>
      <c r="X134" s="402">
        <v>3.9289036971081369E-3</v>
      </c>
      <c r="Y134" s="402">
        <v>3.8411126221830454E-3</v>
      </c>
      <c r="Z134" s="402">
        <v>2.4403329753919399E-3</v>
      </c>
      <c r="AA134" s="402">
        <v>3.0206072554621395E-3</v>
      </c>
    </row>
    <row r="135" spans="1:27" hidden="1" x14ac:dyDescent="0.35">
      <c r="A135" s="697"/>
      <c r="B135" s="81" t="s">
        <v>5</v>
      </c>
      <c r="C135" s="374">
        <v>2.4010320670554129E-3</v>
      </c>
      <c r="D135" s="374">
        <v>2.4658614444414456E-3</v>
      </c>
      <c r="E135" s="374">
        <v>2.4663552230189505E-3</v>
      </c>
      <c r="F135" s="374">
        <v>2.6618576910220812E-3</v>
      </c>
      <c r="G135" s="374">
        <v>3.2351217899887503E-3</v>
      </c>
      <c r="H135" s="374">
        <v>9.5463486409639135E-3</v>
      </c>
      <c r="I135" s="402">
        <v>9.2204375274734379E-3</v>
      </c>
      <c r="J135" s="402">
        <v>9.38284257001493E-3</v>
      </c>
      <c r="K135" s="402">
        <v>9.0396007479847072E-3</v>
      </c>
      <c r="L135" s="402">
        <v>3.1606178908365895E-3</v>
      </c>
      <c r="M135" s="402">
        <v>3.2913030794887426E-3</v>
      </c>
      <c r="N135" s="402">
        <v>2.2736736762909611E-3</v>
      </c>
      <c r="O135" s="402">
        <v>2.5206392876862228E-3</v>
      </c>
      <c r="P135" s="402">
        <v>2.6094049094805729E-3</v>
      </c>
      <c r="Q135" s="402">
        <v>2.6625093600977324E-3</v>
      </c>
      <c r="R135" s="402">
        <v>2.8186873036299166E-3</v>
      </c>
      <c r="S135" s="402">
        <v>3.4884703758569541E-3</v>
      </c>
      <c r="T135" s="402">
        <v>1.0277104904642899E-2</v>
      </c>
      <c r="U135" s="402">
        <v>9.2204375274734379E-3</v>
      </c>
      <c r="V135" s="402">
        <v>9.38284257001493E-3</v>
      </c>
      <c r="W135" s="402">
        <v>9.0396007479847072E-3</v>
      </c>
      <c r="X135" s="402">
        <v>3.1606178908365895E-3</v>
      </c>
      <c r="Y135" s="402">
        <v>3.2913030794887426E-3</v>
      </c>
      <c r="Z135" s="402">
        <v>2.2736736762909611E-3</v>
      </c>
      <c r="AA135" s="402">
        <v>2.5206392876862228E-3</v>
      </c>
    </row>
    <row r="136" spans="1:27" hidden="1" x14ac:dyDescent="0.35">
      <c r="A136" s="697"/>
      <c r="B136" s="81" t="s">
        <v>23</v>
      </c>
      <c r="C136" s="374">
        <v>2.4010320670554129E-3</v>
      </c>
      <c r="D136" s="374">
        <v>2.4658614444414456E-3</v>
      </c>
      <c r="E136" s="374">
        <v>2.4663552230189505E-3</v>
      </c>
      <c r="F136" s="374">
        <v>2.6618576910220812E-3</v>
      </c>
      <c r="G136" s="374">
        <v>3.2351217899887503E-3</v>
      </c>
      <c r="H136" s="374">
        <v>9.5463486409639135E-3</v>
      </c>
      <c r="I136" s="402">
        <v>9.2204375274734379E-3</v>
      </c>
      <c r="J136" s="402">
        <v>9.38284257001493E-3</v>
      </c>
      <c r="K136" s="402">
        <v>9.0396007479847072E-3</v>
      </c>
      <c r="L136" s="402">
        <v>3.1606178908365895E-3</v>
      </c>
      <c r="M136" s="402">
        <v>3.2913030794887426E-3</v>
      </c>
      <c r="N136" s="402">
        <v>2.2736736762909611E-3</v>
      </c>
      <c r="O136" s="402">
        <v>2.5206392876862228E-3</v>
      </c>
      <c r="P136" s="402">
        <v>2.6094049094805729E-3</v>
      </c>
      <c r="Q136" s="402">
        <v>2.6625093600977324E-3</v>
      </c>
      <c r="R136" s="402">
        <v>2.8186873036299166E-3</v>
      </c>
      <c r="S136" s="402">
        <v>3.4884703758569541E-3</v>
      </c>
      <c r="T136" s="402">
        <v>1.0277104904642899E-2</v>
      </c>
      <c r="U136" s="402">
        <v>9.2204375274734379E-3</v>
      </c>
      <c r="V136" s="402">
        <v>9.38284257001493E-3</v>
      </c>
      <c r="W136" s="402">
        <v>9.0396007479847072E-3</v>
      </c>
      <c r="X136" s="402">
        <v>3.1606178908365895E-3</v>
      </c>
      <c r="Y136" s="402">
        <v>3.2913030794887426E-3</v>
      </c>
      <c r="Z136" s="402">
        <v>2.2736736762909611E-3</v>
      </c>
      <c r="AA136" s="402">
        <v>2.5206392876862228E-3</v>
      </c>
    </row>
    <row r="137" spans="1:27" hidden="1" x14ac:dyDescent="0.35">
      <c r="A137" s="697"/>
      <c r="B137" s="81" t="s">
        <v>24</v>
      </c>
      <c r="C137" s="374">
        <v>2.4010320670554129E-3</v>
      </c>
      <c r="D137" s="374">
        <v>2.4658614444414456E-3</v>
      </c>
      <c r="E137" s="374">
        <v>2.4663552230189505E-3</v>
      </c>
      <c r="F137" s="374">
        <v>2.6618576910220812E-3</v>
      </c>
      <c r="G137" s="374">
        <v>3.2351217899887503E-3</v>
      </c>
      <c r="H137" s="374">
        <v>9.5463486409639135E-3</v>
      </c>
      <c r="I137" s="402">
        <v>9.2204375274734379E-3</v>
      </c>
      <c r="J137" s="402">
        <v>9.38284257001493E-3</v>
      </c>
      <c r="K137" s="402">
        <v>9.0396007479847072E-3</v>
      </c>
      <c r="L137" s="402">
        <v>3.1606178908365895E-3</v>
      </c>
      <c r="M137" s="402">
        <v>3.2913030794887426E-3</v>
      </c>
      <c r="N137" s="402">
        <v>2.2736736762909611E-3</v>
      </c>
      <c r="O137" s="402">
        <v>2.5206392876862228E-3</v>
      </c>
      <c r="P137" s="402">
        <v>2.6094049094805729E-3</v>
      </c>
      <c r="Q137" s="402">
        <v>2.6625093600977324E-3</v>
      </c>
      <c r="R137" s="402">
        <v>2.8186873036299166E-3</v>
      </c>
      <c r="S137" s="402">
        <v>3.4884703758569541E-3</v>
      </c>
      <c r="T137" s="402">
        <v>1.0277104904642899E-2</v>
      </c>
      <c r="U137" s="402">
        <v>9.2204375274734379E-3</v>
      </c>
      <c r="V137" s="402">
        <v>9.38284257001493E-3</v>
      </c>
      <c r="W137" s="402">
        <v>9.0396007479847072E-3</v>
      </c>
      <c r="X137" s="402">
        <v>3.1606178908365895E-3</v>
      </c>
      <c r="Y137" s="402">
        <v>3.2913030794887426E-3</v>
      </c>
      <c r="Z137" s="402">
        <v>2.2736736762909611E-3</v>
      </c>
      <c r="AA137" s="402">
        <v>2.5206392876862228E-3</v>
      </c>
    </row>
    <row r="138" spans="1:27" hidden="1" x14ac:dyDescent="0.35">
      <c r="A138" s="697"/>
      <c r="B138" s="81" t="s">
        <v>7</v>
      </c>
      <c r="C138" s="374">
        <v>1.9552426380463495E-3</v>
      </c>
      <c r="D138" s="374">
        <v>1.9886100137532902E-3</v>
      </c>
      <c r="E138" s="374">
        <v>2.3277733472704528E-3</v>
      </c>
      <c r="F138" s="374">
        <v>2.5467182195471351E-3</v>
      </c>
      <c r="G138" s="374">
        <v>2.7527721822669942E-3</v>
      </c>
      <c r="H138" s="374">
        <v>8.2874786513341108E-3</v>
      </c>
      <c r="I138" s="402">
        <v>7.9120840108608016E-3</v>
      </c>
      <c r="J138" s="402">
        <v>8.1708958704232535E-3</v>
      </c>
      <c r="K138" s="402">
        <v>7.7885391781615703E-3</v>
      </c>
      <c r="L138" s="402">
        <v>2.663377281811887E-3</v>
      </c>
      <c r="M138" s="402">
        <v>2.7952062314655561E-3</v>
      </c>
      <c r="N138" s="402">
        <v>1.8275092352453522E-3</v>
      </c>
      <c r="O138" s="402">
        <v>2.0482580203068823E-3</v>
      </c>
      <c r="P138" s="402">
        <v>2.0996679827765714E-3</v>
      </c>
      <c r="Q138" s="402">
        <v>2.5117772969197988E-3</v>
      </c>
      <c r="R138" s="402">
        <v>2.6967656521596078E-3</v>
      </c>
      <c r="S138" s="402">
        <v>2.9642741322941464E-3</v>
      </c>
      <c r="T138" s="402">
        <v>8.9200802210856432E-3</v>
      </c>
      <c r="U138" s="402">
        <v>7.9120840108608016E-3</v>
      </c>
      <c r="V138" s="402">
        <v>8.1708958704232535E-3</v>
      </c>
      <c r="W138" s="402">
        <v>7.7885391781615703E-3</v>
      </c>
      <c r="X138" s="402">
        <v>2.663377281811887E-3</v>
      </c>
      <c r="Y138" s="402">
        <v>2.7952062314655561E-3</v>
      </c>
      <c r="Z138" s="402">
        <v>1.8275092352453522E-3</v>
      </c>
      <c r="AA138" s="402">
        <v>2.0482580203068823E-3</v>
      </c>
    </row>
    <row r="139" spans="1:27" ht="15" hidden="1" thickBot="1" x14ac:dyDescent="0.4">
      <c r="A139" s="698"/>
      <c r="B139" s="83" t="s">
        <v>8</v>
      </c>
      <c r="C139" s="374">
        <v>1.9644768883065786E-3</v>
      </c>
      <c r="D139" s="374">
        <v>2.2531034034520806E-3</v>
      </c>
      <c r="E139" s="374">
        <v>2.8950514527520299E-3</v>
      </c>
      <c r="F139" s="374">
        <v>3.4443097564958781E-3</v>
      </c>
      <c r="G139" s="374">
        <v>3.7511394413520171E-3</v>
      </c>
      <c r="H139" s="374">
        <v>1.1706261613112848E-2</v>
      </c>
      <c r="I139" s="402">
        <v>1.0687943341299815E-2</v>
      </c>
      <c r="J139" s="402">
        <v>1.1522933460942934E-2</v>
      </c>
      <c r="K139" s="402">
        <v>1.0486282157369091E-2</v>
      </c>
      <c r="L139" s="402">
        <v>3.6596668037661337E-3</v>
      </c>
      <c r="M139" s="402">
        <v>3.8274488539499401E-3</v>
      </c>
      <c r="N139" s="402">
        <v>2.075377328930593E-3</v>
      </c>
      <c r="O139" s="402">
        <v>2.056328093775078E-3</v>
      </c>
      <c r="P139" s="402">
        <v>2.3809450168806499E-3</v>
      </c>
      <c r="Q139" s="402">
        <v>3.1301001577754123E-3</v>
      </c>
      <c r="R139" s="402">
        <v>3.6577250464396274E-3</v>
      </c>
      <c r="S139" s="402">
        <v>4.0499143567503358E-3</v>
      </c>
      <c r="T139" s="402">
        <v>1.2606364835572214E-2</v>
      </c>
      <c r="U139" s="402">
        <v>1.0687943341299815E-2</v>
      </c>
      <c r="V139" s="402">
        <v>1.1522933460942934E-2</v>
      </c>
      <c r="W139" s="402">
        <v>1.0486282157369091E-2</v>
      </c>
      <c r="X139" s="402">
        <v>3.6596668037661337E-3</v>
      </c>
      <c r="Y139" s="402">
        <v>3.8274488539499401E-3</v>
      </c>
      <c r="Z139" s="402">
        <v>2.075377328930593E-3</v>
      </c>
      <c r="AA139" s="402">
        <v>2.056328093775078E-3</v>
      </c>
    </row>
    <row r="140" spans="1:27" hidden="1" x14ac:dyDescent="0.35"/>
    <row r="141" spans="1:27" ht="15" hidden="1" thickBot="1" x14ac:dyDescent="0.4">
      <c r="A141" s="169" t="s">
        <v>179</v>
      </c>
      <c r="B141" s="98"/>
      <c r="C141" s="101"/>
      <c r="D141" s="101"/>
      <c r="E141" s="101"/>
      <c r="F141" s="101"/>
      <c r="G141" s="101"/>
      <c r="H141" s="101"/>
      <c r="I141" s="101"/>
      <c r="J141" s="101"/>
      <c r="K141" s="101"/>
      <c r="L141" s="101"/>
      <c r="M141" s="101"/>
      <c r="N141" s="101"/>
    </row>
    <row r="142" spans="1:27" ht="16" hidden="1" thickBot="1" x14ac:dyDescent="0.4">
      <c r="A142" s="686" t="s">
        <v>126</v>
      </c>
      <c r="B142" s="239" t="s">
        <v>142</v>
      </c>
      <c r="C142" s="145">
        <f>C$4</f>
        <v>44927</v>
      </c>
      <c r="D142" s="145">
        <f t="shared" ref="D142:AA142" si="58">D$4</f>
        <v>44958</v>
      </c>
      <c r="E142" s="145">
        <f t="shared" si="58"/>
        <v>44986</v>
      </c>
      <c r="F142" s="145">
        <f t="shared" si="58"/>
        <v>45017</v>
      </c>
      <c r="G142" s="145">
        <f t="shared" si="58"/>
        <v>45047</v>
      </c>
      <c r="H142" s="145">
        <f t="shared" si="58"/>
        <v>45078</v>
      </c>
      <c r="I142" s="145">
        <f t="shared" si="58"/>
        <v>45108</v>
      </c>
      <c r="J142" s="145">
        <f t="shared" si="58"/>
        <v>45139</v>
      </c>
      <c r="K142" s="145">
        <f t="shared" si="58"/>
        <v>45170</v>
      </c>
      <c r="L142" s="145">
        <f t="shared" si="58"/>
        <v>45200</v>
      </c>
      <c r="M142" s="145">
        <f t="shared" si="58"/>
        <v>45231</v>
      </c>
      <c r="N142" s="145">
        <f t="shared" si="58"/>
        <v>45261</v>
      </c>
      <c r="O142" s="145">
        <f t="shared" si="58"/>
        <v>45292</v>
      </c>
      <c r="P142" s="145">
        <f t="shared" si="58"/>
        <v>45323</v>
      </c>
      <c r="Q142" s="145">
        <f t="shared" si="58"/>
        <v>45352</v>
      </c>
      <c r="R142" s="145">
        <f t="shared" si="58"/>
        <v>45383</v>
      </c>
      <c r="S142" s="145">
        <f t="shared" si="58"/>
        <v>45413</v>
      </c>
      <c r="T142" s="145">
        <f t="shared" si="58"/>
        <v>45444</v>
      </c>
      <c r="U142" s="145">
        <f t="shared" si="58"/>
        <v>45474</v>
      </c>
      <c r="V142" s="145">
        <f t="shared" si="58"/>
        <v>45505</v>
      </c>
      <c r="W142" s="145">
        <f t="shared" si="58"/>
        <v>45536</v>
      </c>
      <c r="X142" s="145">
        <f t="shared" si="58"/>
        <v>45566</v>
      </c>
      <c r="Y142" s="145">
        <f t="shared" si="58"/>
        <v>45597</v>
      </c>
      <c r="Z142" s="145">
        <f t="shared" si="58"/>
        <v>45627</v>
      </c>
      <c r="AA142" s="145">
        <f t="shared" si="58"/>
        <v>45658</v>
      </c>
    </row>
    <row r="143" spans="1:27" hidden="1" x14ac:dyDescent="0.35">
      <c r="A143" s="687"/>
      <c r="B143" s="238" t="s">
        <v>20</v>
      </c>
      <c r="C143" s="26">
        <f>IF(C23=0,0,((C5*0.5)-C41)*C78*C110*C$2)</f>
        <v>0</v>
      </c>
      <c r="D143" s="26">
        <f>IF(D23=0,0,((D5*0.5)+C23-D41)*D78*D110*D$2)</f>
        <v>558.08584165316859</v>
      </c>
      <c r="E143" s="26">
        <f t="shared" ref="E143:AA144" si="59">IF(E23=0,0,((E5*0.5)+D23-E41)*E78*E110*E$2)</f>
        <v>1369.8875629793315</v>
      </c>
      <c r="F143" s="26">
        <f t="shared" si="59"/>
        <v>2173.524129674804</v>
      </c>
      <c r="G143" s="26">
        <f t="shared" si="59"/>
        <v>3208.450783356232</v>
      </c>
      <c r="H143" s="26">
        <f t="shared" si="59"/>
        <v>5307.4421078431351</v>
      </c>
      <c r="I143" s="26">
        <f t="shared" si="59"/>
        <v>5562.1840308852588</v>
      </c>
      <c r="J143" s="26">
        <f t="shared" si="59"/>
        <v>5608.7098834365397</v>
      </c>
      <c r="K143" s="26">
        <f t="shared" si="59"/>
        <v>5438.844742300008</v>
      </c>
      <c r="L143" s="26">
        <f t="shared" si="59"/>
        <v>3251.8023632868644</v>
      </c>
      <c r="M143" s="26">
        <f t="shared" si="59"/>
        <v>3413.3126209302809</v>
      </c>
      <c r="N143" s="26">
        <f t="shared" si="59"/>
        <v>4599.3186581138216</v>
      </c>
      <c r="O143" s="26">
        <f t="shared" si="59"/>
        <v>5586.7818012220596</v>
      </c>
      <c r="P143" s="26">
        <f t="shared" si="59"/>
        <v>5140.1473959908508</v>
      </c>
      <c r="Q143" s="26">
        <f t="shared" si="59"/>
        <v>5744.5397235147775</v>
      </c>
      <c r="R143" s="26">
        <f t="shared" si="59"/>
        <v>5446.6415255885277</v>
      </c>
      <c r="S143" s="26">
        <f t="shared" si="59"/>
        <v>6044.1041651231735</v>
      </c>
      <c r="T143" s="26">
        <f t="shared" si="59"/>
        <v>10207.477094432163</v>
      </c>
      <c r="U143" s="26">
        <f t="shared" si="59"/>
        <v>10025.161589985213</v>
      </c>
      <c r="V143" s="26">
        <f t="shared" si="59"/>
        <v>10109.018792003064</v>
      </c>
      <c r="W143" s="26">
        <f t="shared" si="59"/>
        <v>9802.8574929623446</v>
      </c>
      <c r="X143" s="26">
        <f t="shared" si="59"/>
        <v>5860.9790631932992</v>
      </c>
      <c r="Y143" s="26">
        <f t="shared" si="59"/>
        <v>5747.483108139385</v>
      </c>
      <c r="Z143" s="26">
        <f t="shared" si="59"/>
        <v>5633.1867199643029</v>
      </c>
      <c r="AA143" s="26">
        <f t="shared" si="59"/>
        <v>5586.7818012220596</v>
      </c>
    </row>
    <row r="144" spans="1:27" hidden="1" x14ac:dyDescent="0.35">
      <c r="A144" s="687"/>
      <c r="B144" s="238" t="s">
        <v>0</v>
      </c>
      <c r="C144" s="26">
        <f t="shared" ref="C144:C155" si="60">IF(C24=0,0,((C6*0.5)-C42)*C79*C111*C$2)</f>
        <v>0</v>
      </c>
      <c r="D144" s="26">
        <f t="shared" ref="D144:S155" si="61">IF(D24=0,0,((D6*0.5)+C24-D42)*D79*D111*D$2)</f>
        <v>0</v>
      </c>
      <c r="E144" s="26">
        <f t="shared" si="61"/>
        <v>0</v>
      </c>
      <c r="F144" s="26">
        <f t="shared" si="61"/>
        <v>0</v>
      </c>
      <c r="G144" s="26">
        <f t="shared" si="61"/>
        <v>0</v>
      </c>
      <c r="H144" s="26">
        <f t="shared" si="61"/>
        <v>0</v>
      </c>
      <c r="I144" s="26">
        <f t="shared" si="61"/>
        <v>0</v>
      </c>
      <c r="J144" s="26">
        <f t="shared" si="61"/>
        <v>0</v>
      </c>
      <c r="K144" s="26">
        <f t="shared" si="61"/>
        <v>0</v>
      </c>
      <c r="L144" s="26">
        <f t="shared" si="61"/>
        <v>0</v>
      </c>
      <c r="M144" s="26">
        <f t="shared" si="61"/>
        <v>3.3512304652955747</v>
      </c>
      <c r="N144" s="26">
        <f t="shared" si="61"/>
        <v>21.929113151171528</v>
      </c>
      <c r="O144" s="26">
        <f t="shared" si="61"/>
        <v>34.714250213154486</v>
      </c>
      <c r="P144" s="26">
        <f t="shared" si="61"/>
        <v>28.778633468767637</v>
      </c>
      <c r="Q144" s="26">
        <f t="shared" si="61"/>
        <v>22.785745975616607</v>
      </c>
      <c r="R144" s="26">
        <f t="shared" si="61"/>
        <v>12.793929700527679</v>
      </c>
      <c r="S144" s="26">
        <f t="shared" si="61"/>
        <v>15.445670068296494</v>
      </c>
      <c r="T144" s="26">
        <f t="shared" si="59"/>
        <v>70.943936662403416</v>
      </c>
      <c r="U144" s="26">
        <f t="shared" si="59"/>
        <v>87.234945441562729</v>
      </c>
      <c r="V144" s="26">
        <f t="shared" si="59"/>
        <v>84.914607172725567</v>
      </c>
      <c r="W144" s="26">
        <f t="shared" si="59"/>
        <v>37.532331570557112</v>
      </c>
      <c r="X144" s="26">
        <f t="shared" si="59"/>
        <v>12.797861476116257</v>
      </c>
      <c r="Y144" s="26">
        <f t="shared" si="59"/>
        <v>20.288381117286463</v>
      </c>
      <c r="Z144" s="26">
        <f t="shared" si="59"/>
        <v>32.967197124555895</v>
      </c>
      <c r="AA144" s="26">
        <f t="shared" si="59"/>
        <v>34.714250213154486</v>
      </c>
    </row>
    <row r="145" spans="1:27" hidden="1" x14ac:dyDescent="0.35">
      <c r="A145" s="687"/>
      <c r="B145" s="238" t="s">
        <v>21</v>
      </c>
      <c r="C145" s="26">
        <f t="shared" si="60"/>
        <v>0</v>
      </c>
      <c r="D145" s="26">
        <f t="shared" si="61"/>
        <v>0</v>
      </c>
      <c r="E145" s="26">
        <f t="shared" ref="E145:AA148" si="62">IF(E25=0,0,((E7*0.5)+D25-E43)*E80*E112*E$2)</f>
        <v>0</v>
      </c>
      <c r="F145" s="26">
        <f t="shared" si="62"/>
        <v>0</v>
      </c>
      <c r="G145" s="26">
        <f t="shared" si="62"/>
        <v>0</v>
      </c>
      <c r="H145" s="26">
        <f t="shared" si="62"/>
        <v>0</v>
      </c>
      <c r="I145" s="26">
        <f t="shared" si="62"/>
        <v>0</v>
      </c>
      <c r="J145" s="26">
        <f t="shared" si="62"/>
        <v>0</v>
      </c>
      <c r="K145" s="26">
        <f t="shared" si="62"/>
        <v>0</v>
      </c>
      <c r="L145" s="26">
        <f t="shared" si="62"/>
        <v>0</v>
      </c>
      <c r="M145" s="26">
        <f t="shared" si="62"/>
        <v>0</v>
      </c>
      <c r="N145" s="26">
        <f t="shared" si="62"/>
        <v>0</v>
      </c>
      <c r="O145" s="26">
        <f t="shared" si="62"/>
        <v>0</v>
      </c>
      <c r="P145" s="26">
        <f t="shared" si="62"/>
        <v>0</v>
      </c>
      <c r="Q145" s="26">
        <f t="shared" si="62"/>
        <v>0</v>
      </c>
      <c r="R145" s="26">
        <f t="shared" si="62"/>
        <v>0</v>
      </c>
      <c r="S145" s="26">
        <f t="shared" si="62"/>
        <v>0</v>
      </c>
      <c r="T145" s="26">
        <f t="shared" si="62"/>
        <v>0</v>
      </c>
      <c r="U145" s="26">
        <f t="shared" si="62"/>
        <v>0</v>
      </c>
      <c r="V145" s="26">
        <f t="shared" si="62"/>
        <v>0</v>
      </c>
      <c r="W145" s="26">
        <f t="shared" si="62"/>
        <v>0</v>
      </c>
      <c r="X145" s="26">
        <f t="shared" si="62"/>
        <v>0</v>
      </c>
      <c r="Y145" s="26">
        <f t="shared" si="62"/>
        <v>0</v>
      </c>
      <c r="Z145" s="26">
        <f t="shared" si="62"/>
        <v>0</v>
      </c>
      <c r="AA145" s="26">
        <f t="shared" si="62"/>
        <v>0</v>
      </c>
    </row>
    <row r="146" spans="1:27" hidden="1" x14ac:dyDescent="0.35">
      <c r="A146" s="687"/>
      <c r="B146" s="238" t="s">
        <v>1</v>
      </c>
      <c r="C146" s="26">
        <f t="shared" si="60"/>
        <v>0</v>
      </c>
      <c r="D146" s="26">
        <f t="shared" si="61"/>
        <v>0</v>
      </c>
      <c r="E146" s="26">
        <f t="shared" si="62"/>
        <v>0</v>
      </c>
      <c r="F146" s="26">
        <f t="shared" si="62"/>
        <v>0</v>
      </c>
      <c r="G146" s="26">
        <f t="shared" si="62"/>
        <v>368.86585250833008</v>
      </c>
      <c r="H146" s="26">
        <f t="shared" si="62"/>
        <v>4124.1052568388013</v>
      </c>
      <c r="I146" s="26">
        <f t="shared" si="62"/>
        <v>9098.4756131995146</v>
      </c>
      <c r="J146" s="26">
        <f t="shared" si="62"/>
        <v>13290.879862206872</v>
      </c>
      <c r="K146" s="26">
        <f t="shared" si="62"/>
        <v>6063.1701602578642</v>
      </c>
      <c r="L146" s="26">
        <f t="shared" si="62"/>
        <v>623.16087815270907</v>
      </c>
      <c r="M146" s="26">
        <f t="shared" si="62"/>
        <v>235.87102357676429</v>
      </c>
      <c r="N146" s="26">
        <f t="shared" si="62"/>
        <v>4.7988416976688413</v>
      </c>
      <c r="O146" s="26">
        <f t="shared" si="62"/>
        <v>0.59112303129909638</v>
      </c>
      <c r="P146" s="26">
        <f t="shared" si="62"/>
        <v>24.30288841638809</v>
      </c>
      <c r="Q146" s="26">
        <f t="shared" si="62"/>
        <v>728.76467000794707</v>
      </c>
      <c r="R146" s="26">
        <f t="shared" si="62"/>
        <v>2585.6947153487049</v>
      </c>
      <c r="S146" s="26">
        <f t="shared" si="62"/>
        <v>8594.315385872047</v>
      </c>
      <c r="T146" s="26">
        <f t="shared" si="62"/>
        <v>49755.16322699115</v>
      </c>
      <c r="U146" s="26">
        <f t="shared" si="62"/>
        <v>61505.694481492872</v>
      </c>
      <c r="V146" s="26">
        <f t="shared" si="62"/>
        <v>59787.512411711199</v>
      </c>
      <c r="W146" s="26">
        <f t="shared" si="62"/>
        <v>25449.739086663601</v>
      </c>
      <c r="X146" s="26">
        <f t="shared" si="62"/>
        <v>2596.3669107282294</v>
      </c>
      <c r="Y146" s="26">
        <f t="shared" si="62"/>
        <v>703.68404984092456</v>
      </c>
      <c r="Z146" s="26">
        <f t="shared" si="62"/>
        <v>6.7123444240536783</v>
      </c>
      <c r="AA146" s="26">
        <f t="shared" si="62"/>
        <v>0.59112303129909638</v>
      </c>
    </row>
    <row r="147" spans="1:27" hidden="1" x14ac:dyDescent="0.35">
      <c r="A147" s="687"/>
      <c r="B147" s="238" t="s">
        <v>22</v>
      </c>
      <c r="C147" s="26">
        <f t="shared" si="60"/>
        <v>0</v>
      </c>
      <c r="D147" s="26">
        <f t="shared" si="61"/>
        <v>0</v>
      </c>
      <c r="E147" s="26">
        <f t="shared" si="62"/>
        <v>0</v>
      </c>
      <c r="F147" s="26">
        <f t="shared" si="62"/>
        <v>0</v>
      </c>
      <c r="G147" s="26">
        <f t="shared" si="62"/>
        <v>0</v>
      </c>
      <c r="H147" s="26">
        <f t="shared" si="62"/>
        <v>0</v>
      </c>
      <c r="I147" s="26">
        <f t="shared" si="62"/>
        <v>0</v>
      </c>
      <c r="J147" s="26">
        <f t="shared" si="62"/>
        <v>0</v>
      </c>
      <c r="K147" s="26">
        <f t="shared" si="62"/>
        <v>0</v>
      </c>
      <c r="L147" s="26">
        <f t="shared" si="62"/>
        <v>0</v>
      </c>
      <c r="M147" s="26">
        <f t="shared" si="62"/>
        <v>0</v>
      </c>
      <c r="N147" s="26">
        <f t="shared" si="62"/>
        <v>0</v>
      </c>
      <c r="O147" s="26">
        <f t="shared" si="62"/>
        <v>0</v>
      </c>
      <c r="P147" s="26">
        <f t="shared" si="62"/>
        <v>0</v>
      </c>
      <c r="Q147" s="26">
        <f t="shared" si="62"/>
        <v>0</v>
      </c>
      <c r="R147" s="26">
        <f t="shared" si="62"/>
        <v>0</v>
      </c>
      <c r="S147" s="26">
        <f t="shared" si="62"/>
        <v>0</v>
      </c>
      <c r="T147" s="26">
        <f t="shared" si="62"/>
        <v>0</v>
      </c>
      <c r="U147" s="26">
        <f t="shared" si="62"/>
        <v>0</v>
      </c>
      <c r="V147" s="26">
        <f t="shared" si="62"/>
        <v>0</v>
      </c>
      <c r="W147" s="26">
        <f t="shared" si="62"/>
        <v>0</v>
      </c>
      <c r="X147" s="26">
        <f t="shared" si="62"/>
        <v>0</v>
      </c>
      <c r="Y147" s="26">
        <f t="shared" si="62"/>
        <v>0</v>
      </c>
      <c r="Z147" s="26">
        <f t="shared" si="62"/>
        <v>0</v>
      </c>
      <c r="AA147" s="26">
        <f t="shared" si="62"/>
        <v>0</v>
      </c>
    </row>
    <row r="148" spans="1:27" hidden="1" x14ac:dyDescent="0.35">
      <c r="A148" s="687"/>
      <c r="B148" s="81" t="s">
        <v>9</v>
      </c>
      <c r="C148" s="26">
        <f t="shared" si="60"/>
        <v>0</v>
      </c>
      <c r="D148" s="26">
        <f t="shared" si="61"/>
        <v>0</v>
      </c>
      <c r="E148" s="26">
        <f t="shared" si="62"/>
        <v>0</v>
      </c>
      <c r="F148" s="26">
        <f t="shared" si="62"/>
        <v>0</v>
      </c>
      <c r="G148" s="26">
        <f t="shared" si="62"/>
        <v>0</v>
      </c>
      <c r="H148" s="26">
        <f t="shared" si="62"/>
        <v>0</v>
      </c>
      <c r="I148" s="26">
        <f t="shared" si="62"/>
        <v>0</v>
      </c>
      <c r="J148" s="26">
        <f t="shared" si="62"/>
        <v>0</v>
      </c>
      <c r="K148" s="26">
        <f t="shared" si="62"/>
        <v>0</v>
      </c>
      <c r="L148" s="26">
        <f t="shared" si="62"/>
        <v>0</v>
      </c>
      <c r="M148" s="26">
        <f t="shared" si="62"/>
        <v>0</v>
      </c>
      <c r="N148" s="26">
        <f t="shared" si="62"/>
        <v>0</v>
      </c>
      <c r="O148" s="26">
        <f t="shared" si="62"/>
        <v>0</v>
      </c>
      <c r="P148" s="26">
        <f t="shared" si="62"/>
        <v>0</v>
      </c>
      <c r="Q148" s="26">
        <f t="shared" si="62"/>
        <v>0</v>
      </c>
      <c r="R148" s="26">
        <f t="shared" si="62"/>
        <v>0</v>
      </c>
      <c r="S148" s="26">
        <f t="shared" si="62"/>
        <v>0</v>
      </c>
      <c r="T148" s="26">
        <f t="shared" si="62"/>
        <v>0</v>
      </c>
      <c r="U148" s="26">
        <f t="shared" si="62"/>
        <v>0</v>
      </c>
      <c r="V148" s="26">
        <f t="shared" si="62"/>
        <v>0</v>
      </c>
      <c r="W148" s="26">
        <f t="shared" si="62"/>
        <v>0</v>
      </c>
      <c r="X148" s="26">
        <f t="shared" si="62"/>
        <v>0</v>
      </c>
      <c r="Y148" s="26">
        <f t="shared" si="62"/>
        <v>0</v>
      </c>
      <c r="Z148" s="26">
        <f t="shared" si="62"/>
        <v>0</v>
      </c>
      <c r="AA148" s="26">
        <f t="shared" si="62"/>
        <v>0</v>
      </c>
    </row>
    <row r="149" spans="1:27" hidden="1" x14ac:dyDescent="0.35">
      <c r="A149" s="687"/>
      <c r="B149" s="81" t="s">
        <v>3</v>
      </c>
      <c r="C149" s="26">
        <f t="shared" si="60"/>
        <v>0</v>
      </c>
      <c r="D149" s="26">
        <f t="shared" si="61"/>
        <v>0</v>
      </c>
      <c r="E149" s="26">
        <f t="shared" ref="E149:AA152" si="63">IF(E29=0,0,((E11*0.5)+D29-E47)*E84*E116*E$2)</f>
        <v>0</v>
      </c>
      <c r="F149" s="26">
        <f t="shared" si="63"/>
        <v>0</v>
      </c>
      <c r="G149" s="26">
        <f t="shared" si="63"/>
        <v>250.04919581979129</v>
      </c>
      <c r="H149" s="26">
        <f t="shared" si="63"/>
        <v>2232.575734016883</v>
      </c>
      <c r="I149" s="26">
        <f t="shared" si="63"/>
        <v>2922.8676610179582</v>
      </c>
      <c r="J149" s="26">
        <f t="shared" si="63"/>
        <v>3875.3454556590127</v>
      </c>
      <c r="K149" s="26">
        <f t="shared" si="63"/>
        <v>7021.4052709815505</v>
      </c>
      <c r="L149" s="26">
        <f t="shared" si="63"/>
        <v>4630.4723797865918</v>
      </c>
      <c r="M149" s="26">
        <f t="shared" si="63"/>
        <v>8887.0970954196655</v>
      </c>
      <c r="N149" s="26">
        <f t="shared" si="63"/>
        <v>18477.068825470815</v>
      </c>
      <c r="O149" s="26">
        <f t="shared" si="63"/>
        <v>22637.493732628438</v>
      </c>
      <c r="P149" s="26">
        <f t="shared" si="63"/>
        <v>18766.821428739091</v>
      </c>
      <c r="Q149" s="26">
        <f t="shared" si="63"/>
        <v>14858.802323226457</v>
      </c>
      <c r="R149" s="26">
        <f t="shared" si="63"/>
        <v>8343.043609843995</v>
      </c>
      <c r="S149" s="26">
        <f t="shared" si="63"/>
        <v>10072.268800863023</v>
      </c>
      <c r="T149" s="26">
        <f t="shared" si="63"/>
        <v>46263.217891843648</v>
      </c>
      <c r="U149" s="26">
        <f t="shared" si="63"/>
        <v>56886.740130462153</v>
      </c>
      <c r="V149" s="26">
        <f t="shared" si="63"/>
        <v>55373.625409681721</v>
      </c>
      <c r="W149" s="26">
        <f t="shared" si="63"/>
        <v>24475.191469855232</v>
      </c>
      <c r="X149" s="26">
        <f t="shared" si="63"/>
        <v>8345.6075582138456</v>
      </c>
      <c r="Y149" s="26">
        <f t="shared" si="63"/>
        <v>13230.246874631106</v>
      </c>
      <c r="Z149" s="26">
        <f t="shared" si="63"/>
        <v>21498.223746934396</v>
      </c>
      <c r="AA149" s="26">
        <f t="shared" si="63"/>
        <v>22637.493732628438</v>
      </c>
    </row>
    <row r="150" spans="1:27" ht="15.75" hidden="1" customHeight="1" x14ac:dyDescent="0.35">
      <c r="A150" s="687"/>
      <c r="B150" s="81" t="s">
        <v>4</v>
      </c>
      <c r="C150" s="26">
        <f t="shared" si="60"/>
        <v>0</v>
      </c>
      <c r="D150" s="26">
        <f t="shared" si="61"/>
        <v>50.155651123902665</v>
      </c>
      <c r="E150" s="26">
        <f t="shared" si="63"/>
        <v>154.92561604271327</v>
      </c>
      <c r="F150" s="26">
        <f t="shared" si="63"/>
        <v>660.66039878449362</v>
      </c>
      <c r="G150" s="26">
        <f t="shared" si="63"/>
        <v>2361.5686382745021</v>
      </c>
      <c r="H150" s="26">
        <f t="shared" si="63"/>
        <v>5445.5697347270798</v>
      </c>
      <c r="I150" s="26">
        <f t="shared" si="63"/>
        <v>8500.7942613519244</v>
      </c>
      <c r="J150" s="26">
        <f t="shared" si="63"/>
        <v>8912.830886647871</v>
      </c>
      <c r="K150" s="26">
        <f t="shared" si="63"/>
        <v>10869.042825723454</v>
      </c>
      <c r="L150" s="26">
        <f t="shared" si="63"/>
        <v>8612.7771537825047</v>
      </c>
      <c r="M150" s="26">
        <f t="shared" si="63"/>
        <v>8784.318295560608</v>
      </c>
      <c r="N150" s="26">
        <f t="shared" si="63"/>
        <v>13459.072599647687</v>
      </c>
      <c r="O150" s="26">
        <f t="shared" si="63"/>
        <v>19033.48450685211</v>
      </c>
      <c r="P150" s="26">
        <f t="shared" si="63"/>
        <v>14703.147212599035</v>
      </c>
      <c r="Q150" s="26">
        <f t="shared" si="63"/>
        <v>16169.077001986399</v>
      </c>
      <c r="R150" s="26">
        <f t="shared" si="63"/>
        <v>16453.85973360718</v>
      </c>
      <c r="S150" s="26">
        <f t="shared" si="63"/>
        <v>20900.303166099646</v>
      </c>
      <c r="T150" s="26">
        <f t="shared" si="63"/>
        <v>29372.145693747025</v>
      </c>
      <c r="U150" s="26">
        <f t="shared" si="63"/>
        <v>35435.544561396469</v>
      </c>
      <c r="V150" s="26">
        <f t="shared" si="63"/>
        <v>28849.205316074349</v>
      </c>
      <c r="W150" s="26">
        <f t="shared" si="63"/>
        <v>29274.794109017192</v>
      </c>
      <c r="X150" s="26">
        <f t="shared" si="63"/>
        <v>20181.285155034366</v>
      </c>
      <c r="Y150" s="26">
        <f t="shared" si="63"/>
        <v>16570.936776559516</v>
      </c>
      <c r="Z150" s="26">
        <f t="shared" si="63"/>
        <v>17021.524024654587</v>
      </c>
      <c r="AA150" s="26">
        <f t="shared" si="63"/>
        <v>19033.48450685211</v>
      </c>
    </row>
    <row r="151" spans="1:27" hidden="1" x14ac:dyDescent="0.35">
      <c r="A151" s="687"/>
      <c r="B151" s="81" t="s">
        <v>5</v>
      </c>
      <c r="C151" s="26">
        <f t="shared" si="60"/>
        <v>0</v>
      </c>
      <c r="D151" s="26">
        <f t="shared" si="61"/>
        <v>114.72235748070882</v>
      </c>
      <c r="E151" s="26">
        <f t="shared" si="63"/>
        <v>254.54299026598923</v>
      </c>
      <c r="F151" s="26">
        <f t="shared" si="63"/>
        <v>245.08633806109447</v>
      </c>
      <c r="G151" s="26">
        <f t="shared" si="63"/>
        <v>271.03066585478211</v>
      </c>
      <c r="H151" s="26">
        <f t="shared" si="63"/>
        <v>448.34085532385728</v>
      </c>
      <c r="I151" s="26">
        <f t="shared" si="63"/>
        <v>469.85992408482849</v>
      </c>
      <c r="J151" s="26">
        <f t="shared" si="63"/>
        <v>473.79014887177192</v>
      </c>
      <c r="K151" s="26">
        <f t="shared" si="63"/>
        <v>459.44096123686256</v>
      </c>
      <c r="L151" s="26">
        <f t="shared" si="63"/>
        <v>274.69274714192755</v>
      </c>
      <c r="M151" s="26">
        <f t="shared" si="63"/>
        <v>556.36752930216289</v>
      </c>
      <c r="N151" s="26">
        <f t="shared" si="63"/>
        <v>2053.7440880783297</v>
      </c>
      <c r="O151" s="26">
        <f t="shared" si="63"/>
        <v>3253.8706079214235</v>
      </c>
      <c r="P151" s="26">
        <f t="shared" si="63"/>
        <v>2993.7404264723464</v>
      </c>
      <c r="Q151" s="26">
        <f t="shared" si="63"/>
        <v>3345.7524613352689</v>
      </c>
      <c r="R151" s="26">
        <f t="shared" si="63"/>
        <v>3172.2496783604706</v>
      </c>
      <c r="S151" s="26">
        <f t="shared" si="63"/>
        <v>3520.2257030707419</v>
      </c>
      <c r="T151" s="26">
        <f t="shared" si="63"/>
        <v>5945.0701459897282</v>
      </c>
      <c r="U151" s="26">
        <f t="shared" si="63"/>
        <v>5838.8853901865687</v>
      </c>
      <c r="V151" s="26">
        <f t="shared" si="63"/>
        <v>5887.725759224918</v>
      </c>
      <c r="W151" s="26">
        <f t="shared" si="63"/>
        <v>5709.410355531556</v>
      </c>
      <c r="X151" s="26">
        <f t="shared" si="63"/>
        <v>3413.5694190161375</v>
      </c>
      <c r="Y151" s="26">
        <f t="shared" si="63"/>
        <v>3347.4667564444362</v>
      </c>
      <c r="Z151" s="26">
        <f t="shared" si="63"/>
        <v>3280.8979031569988</v>
      </c>
      <c r="AA151" s="26">
        <f t="shared" si="63"/>
        <v>3253.8706079214235</v>
      </c>
    </row>
    <row r="152" spans="1:27" hidden="1" x14ac:dyDescent="0.35">
      <c r="A152" s="687"/>
      <c r="B152" s="81" t="s">
        <v>23</v>
      </c>
      <c r="C152" s="26">
        <f t="shared" si="60"/>
        <v>0</v>
      </c>
      <c r="D152" s="26">
        <f t="shared" si="61"/>
        <v>0</v>
      </c>
      <c r="E152" s="26">
        <f t="shared" si="63"/>
        <v>0</v>
      </c>
      <c r="F152" s="26">
        <f t="shared" si="63"/>
        <v>0</v>
      </c>
      <c r="G152" s="26">
        <f t="shared" si="63"/>
        <v>0</v>
      </c>
      <c r="H152" s="26">
        <f t="shared" si="63"/>
        <v>0</v>
      </c>
      <c r="I152" s="26">
        <f t="shared" si="63"/>
        <v>0</v>
      </c>
      <c r="J152" s="26">
        <f t="shared" si="63"/>
        <v>0</v>
      </c>
      <c r="K152" s="26">
        <f t="shared" si="63"/>
        <v>0</v>
      </c>
      <c r="L152" s="26">
        <f t="shared" si="63"/>
        <v>0</v>
      </c>
      <c r="M152" s="26">
        <f t="shared" si="63"/>
        <v>93.576701648849721</v>
      </c>
      <c r="N152" s="26">
        <f t="shared" si="63"/>
        <v>369.3399781060856</v>
      </c>
      <c r="O152" s="26">
        <f t="shared" si="63"/>
        <v>550.674338259519</v>
      </c>
      <c r="P152" s="26">
        <f t="shared" si="63"/>
        <v>506.65076363363511</v>
      </c>
      <c r="Q152" s="26">
        <f t="shared" si="63"/>
        <v>566.22412032631394</v>
      </c>
      <c r="R152" s="26">
        <f t="shared" si="63"/>
        <v>536.86108112978445</v>
      </c>
      <c r="S152" s="26">
        <f t="shared" si="63"/>
        <v>595.75139676526533</v>
      </c>
      <c r="T152" s="26">
        <f t="shared" si="63"/>
        <v>1006.1240789905354</v>
      </c>
      <c r="U152" s="26">
        <f t="shared" si="63"/>
        <v>988.1537208598827</v>
      </c>
      <c r="V152" s="26">
        <f t="shared" si="63"/>
        <v>996.41930395807594</v>
      </c>
      <c r="W152" s="26">
        <f t="shared" si="63"/>
        <v>966.24179269156389</v>
      </c>
      <c r="X152" s="26">
        <f t="shared" si="63"/>
        <v>577.70123874730189</v>
      </c>
      <c r="Y152" s="26">
        <f t="shared" si="63"/>
        <v>566.51424198097482</v>
      </c>
      <c r="Z152" s="26">
        <f t="shared" si="63"/>
        <v>555.2483486342901</v>
      </c>
      <c r="AA152" s="26">
        <f t="shared" si="63"/>
        <v>550.674338259519</v>
      </c>
    </row>
    <row r="153" spans="1:27" hidden="1" x14ac:dyDescent="0.35">
      <c r="A153" s="687"/>
      <c r="B153" s="81" t="s">
        <v>24</v>
      </c>
      <c r="C153" s="26">
        <f t="shared" si="60"/>
        <v>0</v>
      </c>
      <c r="D153" s="26">
        <f t="shared" si="61"/>
        <v>0</v>
      </c>
      <c r="E153" s="26">
        <f t="shared" ref="E153:AA155" si="64">IF(E33=0,0,((E15*0.5)+D33-E51)*E88*E120*E$2)</f>
        <v>0</v>
      </c>
      <c r="F153" s="26">
        <f t="shared" si="64"/>
        <v>0</v>
      </c>
      <c r="G153" s="26">
        <f t="shared" si="64"/>
        <v>0</v>
      </c>
      <c r="H153" s="26">
        <f t="shared" si="64"/>
        <v>0</v>
      </c>
      <c r="I153" s="26">
        <f t="shared" si="64"/>
        <v>0</v>
      </c>
      <c r="J153" s="26">
        <f t="shared" si="64"/>
        <v>0</v>
      </c>
      <c r="K153" s="26">
        <f t="shared" si="64"/>
        <v>102.24712603802595</v>
      </c>
      <c r="L153" s="26">
        <f t="shared" si="64"/>
        <v>122.26399606661273</v>
      </c>
      <c r="M153" s="26">
        <f t="shared" si="64"/>
        <v>160.41089990947594</v>
      </c>
      <c r="N153" s="26">
        <f t="shared" si="64"/>
        <v>277.41970544735085</v>
      </c>
      <c r="O153" s="26">
        <f t="shared" si="64"/>
        <v>354.96129601340056</v>
      </c>
      <c r="P153" s="26">
        <f t="shared" si="64"/>
        <v>326.5839702172928</v>
      </c>
      <c r="Q153" s="26">
        <f t="shared" si="64"/>
        <v>364.98459002161752</v>
      </c>
      <c r="R153" s="26">
        <f t="shared" si="64"/>
        <v>346.05735531328713</v>
      </c>
      <c r="S153" s="26">
        <f t="shared" si="64"/>
        <v>384.017691047612</v>
      </c>
      <c r="T153" s="26">
        <f t="shared" si="64"/>
        <v>648.54140136172566</v>
      </c>
      <c r="U153" s="26">
        <f t="shared" si="64"/>
        <v>636.95781889074567</v>
      </c>
      <c r="V153" s="26">
        <f t="shared" si="64"/>
        <v>642.28576298582436</v>
      </c>
      <c r="W153" s="26">
        <f t="shared" si="64"/>
        <v>622.83352458394722</v>
      </c>
      <c r="X153" s="26">
        <f t="shared" si="64"/>
        <v>372.38267005942953</v>
      </c>
      <c r="Y153" s="26">
        <f t="shared" si="64"/>
        <v>365.17160065818615</v>
      </c>
      <c r="Z153" s="26">
        <f t="shared" si="64"/>
        <v>357.90967500585384</v>
      </c>
      <c r="AA153" s="26">
        <f t="shared" si="64"/>
        <v>354.96129601340056</v>
      </c>
    </row>
    <row r="154" spans="1:27" ht="15.75" hidden="1" customHeight="1" x14ac:dyDescent="0.35">
      <c r="A154" s="687"/>
      <c r="B154" s="81" t="s">
        <v>7</v>
      </c>
      <c r="C154" s="26">
        <f t="shared" si="60"/>
        <v>0</v>
      </c>
      <c r="D154" s="26">
        <f t="shared" si="61"/>
        <v>0</v>
      </c>
      <c r="E154" s="26">
        <f t="shared" si="64"/>
        <v>0</v>
      </c>
      <c r="F154" s="26">
        <f t="shared" si="64"/>
        <v>0</v>
      </c>
      <c r="G154" s="26">
        <f t="shared" si="64"/>
        <v>0</v>
      </c>
      <c r="H154" s="26">
        <f t="shared" si="64"/>
        <v>0</v>
      </c>
      <c r="I154" s="26">
        <f t="shared" si="64"/>
        <v>0</v>
      </c>
      <c r="J154" s="26">
        <f t="shared" si="64"/>
        <v>0</v>
      </c>
      <c r="K154" s="26">
        <f t="shared" si="64"/>
        <v>0</v>
      </c>
      <c r="L154" s="26">
        <f t="shared" si="64"/>
        <v>0</v>
      </c>
      <c r="M154" s="26">
        <f t="shared" si="64"/>
        <v>0</v>
      </c>
      <c r="N154" s="26">
        <f t="shared" si="64"/>
        <v>0</v>
      </c>
      <c r="O154" s="26">
        <f t="shared" si="64"/>
        <v>0</v>
      </c>
      <c r="P154" s="26">
        <f t="shared" si="64"/>
        <v>0</v>
      </c>
      <c r="Q154" s="26">
        <f t="shared" si="64"/>
        <v>0</v>
      </c>
      <c r="R154" s="26">
        <f t="shared" si="64"/>
        <v>0</v>
      </c>
      <c r="S154" s="26">
        <f t="shared" si="64"/>
        <v>0</v>
      </c>
      <c r="T154" s="26">
        <f t="shared" si="64"/>
        <v>0</v>
      </c>
      <c r="U154" s="26">
        <f t="shared" si="64"/>
        <v>0</v>
      </c>
      <c r="V154" s="26">
        <f t="shared" si="64"/>
        <v>0</v>
      </c>
      <c r="W154" s="26">
        <f t="shared" si="64"/>
        <v>0</v>
      </c>
      <c r="X154" s="26">
        <f t="shared" si="64"/>
        <v>0</v>
      </c>
      <c r="Y154" s="26">
        <f t="shared" si="64"/>
        <v>0</v>
      </c>
      <c r="Z154" s="26">
        <f t="shared" si="64"/>
        <v>0</v>
      </c>
      <c r="AA154" s="26">
        <f t="shared" si="64"/>
        <v>0</v>
      </c>
    </row>
    <row r="155" spans="1:27" ht="15.75" hidden="1" customHeight="1" x14ac:dyDescent="0.35">
      <c r="A155" s="687"/>
      <c r="B155" s="81" t="s">
        <v>8</v>
      </c>
      <c r="C155" s="26">
        <f t="shared" si="60"/>
        <v>0</v>
      </c>
      <c r="D155" s="26">
        <f t="shared" si="61"/>
        <v>0</v>
      </c>
      <c r="E155" s="26">
        <f t="shared" si="64"/>
        <v>0</v>
      </c>
      <c r="F155" s="26">
        <f t="shared" si="64"/>
        <v>0</v>
      </c>
      <c r="G155" s="26">
        <f t="shared" si="64"/>
        <v>0</v>
      </c>
      <c r="H155" s="26">
        <f t="shared" si="64"/>
        <v>0</v>
      </c>
      <c r="I155" s="26">
        <f t="shared" si="64"/>
        <v>0</v>
      </c>
      <c r="J155" s="26">
        <f t="shared" si="64"/>
        <v>0</v>
      </c>
      <c r="K155" s="26">
        <f t="shared" si="64"/>
        <v>0</v>
      </c>
      <c r="L155" s="26">
        <f t="shared" si="64"/>
        <v>0</v>
      </c>
      <c r="M155" s="26">
        <f t="shared" si="64"/>
        <v>0</v>
      </c>
      <c r="N155" s="26">
        <f t="shared" si="64"/>
        <v>0</v>
      </c>
      <c r="O155" s="26">
        <f t="shared" si="64"/>
        <v>0</v>
      </c>
      <c r="P155" s="26">
        <f t="shared" si="64"/>
        <v>0</v>
      </c>
      <c r="Q155" s="26">
        <f t="shared" si="64"/>
        <v>0</v>
      </c>
      <c r="R155" s="26">
        <f t="shared" si="64"/>
        <v>0</v>
      </c>
      <c r="S155" s="26">
        <f t="shared" si="64"/>
        <v>0</v>
      </c>
      <c r="T155" s="26">
        <f t="shared" si="64"/>
        <v>0</v>
      </c>
      <c r="U155" s="26">
        <f t="shared" si="64"/>
        <v>0</v>
      </c>
      <c r="V155" s="26">
        <f t="shared" si="64"/>
        <v>0</v>
      </c>
      <c r="W155" s="26">
        <f t="shared" si="64"/>
        <v>0</v>
      </c>
      <c r="X155" s="26">
        <f t="shared" si="64"/>
        <v>0</v>
      </c>
      <c r="Y155" s="26">
        <f t="shared" si="64"/>
        <v>0</v>
      </c>
      <c r="Z155" s="26">
        <f t="shared" si="64"/>
        <v>0</v>
      </c>
      <c r="AA155" s="26">
        <f t="shared" si="64"/>
        <v>0</v>
      </c>
    </row>
    <row r="156" spans="1:27" ht="15.75" hidden="1" customHeight="1" x14ac:dyDescent="0.35">
      <c r="A156" s="687"/>
      <c r="B156" s="13"/>
      <c r="C156" s="3"/>
      <c r="D156" s="3"/>
      <c r="E156" s="3"/>
      <c r="F156" s="3"/>
      <c r="G156" s="3"/>
      <c r="H156" s="3"/>
      <c r="I156" s="3"/>
      <c r="J156" s="3"/>
      <c r="K156" s="3"/>
      <c r="L156" s="3"/>
      <c r="M156" s="3"/>
      <c r="N156" s="3"/>
      <c r="O156" s="3"/>
      <c r="P156" s="3"/>
      <c r="Q156" s="3"/>
      <c r="R156" s="3"/>
      <c r="S156" s="3"/>
      <c r="T156" s="3"/>
      <c r="U156" s="3"/>
      <c r="V156" s="3"/>
      <c r="W156" s="3"/>
      <c r="X156" s="3"/>
      <c r="Y156" s="3"/>
      <c r="Z156" s="3"/>
      <c r="AA156" s="3"/>
    </row>
    <row r="157" spans="1:27" ht="15.75" hidden="1" customHeight="1" x14ac:dyDescent="0.35">
      <c r="A157" s="687"/>
      <c r="B157" s="235" t="s">
        <v>26</v>
      </c>
      <c r="C157" s="26">
        <f>SUM(C143:C156)</f>
        <v>0</v>
      </c>
      <c r="D157" s="26">
        <f>SUM(D143:D156)</f>
        <v>722.96385025778011</v>
      </c>
      <c r="E157" s="26">
        <f t="shared" ref="E157:AA157" si="65">SUM(E143:E156)</f>
        <v>1779.3561692880339</v>
      </c>
      <c r="F157" s="26">
        <f t="shared" si="65"/>
        <v>3079.2708665203922</v>
      </c>
      <c r="G157" s="26">
        <f t="shared" si="65"/>
        <v>6459.965135813638</v>
      </c>
      <c r="H157" s="26">
        <f t="shared" si="65"/>
        <v>17558.033688749758</v>
      </c>
      <c r="I157" s="26">
        <f t="shared" si="65"/>
        <v>26554.181490539486</v>
      </c>
      <c r="J157" s="26">
        <f t="shared" si="65"/>
        <v>32161.556236822067</v>
      </c>
      <c r="K157" s="26">
        <f t="shared" si="65"/>
        <v>29954.151086537764</v>
      </c>
      <c r="L157" s="26">
        <f t="shared" si="65"/>
        <v>17515.169518217212</v>
      </c>
      <c r="M157" s="26">
        <f t="shared" si="65"/>
        <v>22134.305396813099</v>
      </c>
      <c r="N157" s="26">
        <f t="shared" si="65"/>
        <v>39262.691809712931</v>
      </c>
      <c r="O157" s="26">
        <f t="shared" si="65"/>
        <v>51452.571656141401</v>
      </c>
      <c r="P157" s="26">
        <f t="shared" si="65"/>
        <v>42490.172719537404</v>
      </c>
      <c r="Q157" s="26">
        <f t="shared" si="65"/>
        <v>41800.930636394391</v>
      </c>
      <c r="R157" s="26">
        <f t="shared" si="65"/>
        <v>36897.201628892479</v>
      </c>
      <c r="S157" s="26">
        <f t="shared" si="65"/>
        <v>50126.431978909808</v>
      </c>
      <c r="T157" s="26">
        <f t="shared" si="65"/>
        <v>143268.68347001841</v>
      </c>
      <c r="U157" s="26">
        <f t="shared" si="65"/>
        <v>171404.37263871546</v>
      </c>
      <c r="V157" s="26">
        <f t="shared" si="65"/>
        <v>161730.70736281184</v>
      </c>
      <c r="W157" s="26">
        <f t="shared" si="65"/>
        <v>96338.600162875984</v>
      </c>
      <c r="X157" s="26">
        <f t="shared" si="65"/>
        <v>41360.689876468728</v>
      </c>
      <c r="Y157" s="26">
        <f t="shared" si="65"/>
        <v>40551.791789371819</v>
      </c>
      <c r="Z157" s="26">
        <f t="shared" si="65"/>
        <v>48386.669959899038</v>
      </c>
      <c r="AA157" s="26">
        <f t="shared" si="65"/>
        <v>51452.571656141401</v>
      </c>
    </row>
    <row r="158" spans="1:27" ht="16.5" hidden="1" customHeight="1" thickBot="1" x14ac:dyDescent="0.4">
      <c r="A158" s="688"/>
      <c r="B158" s="137" t="s">
        <v>27</v>
      </c>
      <c r="C158" s="27">
        <f>C157</f>
        <v>0</v>
      </c>
      <c r="D158" s="27">
        <f>C158+D157</f>
        <v>722.96385025778011</v>
      </c>
      <c r="E158" s="27">
        <f t="shared" ref="E158:AA158" si="66">D158+E157</f>
        <v>2502.3200195458139</v>
      </c>
      <c r="F158" s="27">
        <f t="shared" si="66"/>
        <v>5581.5908860662057</v>
      </c>
      <c r="G158" s="27">
        <f t="shared" si="66"/>
        <v>12041.556021879844</v>
      </c>
      <c r="H158" s="27">
        <f t="shared" si="66"/>
        <v>29599.589710629603</v>
      </c>
      <c r="I158" s="27">
        <f t="shared" si="66"/>
        <v>56153.771201169089</v>
      </c>
      <c r="J158" s="27">
        <f t="shared" si="66"/>
        <v>88315.32743799116</v>
      </c>
      <c r="K158" s="27">
        <f t="shared" si="66"/>
        <v>118269.47852452892</v>
      </c>
      <c r="L158" s="27">
        <f t="shared" si="66"/>
        <v>135784.64804274612</v>
      </c>
      <c r="M158" s="27">
        <f t="shared" si="66"/>
        <v>157918.95343955921</v>
      </c>
      <c r="N158" s="27">
        <f t="shared" si="66"/>
        <v>197181.64524927214</v>
      </c>
      <c r="O158" s="27">
        <f t="shared" si="66"/>
        <v>248634.21690541354</v>
      </c>
      <c r="P158" s="27">
        <f t="shared" si="66"/>
        <v>291124.38962495094</v>
      </c>
      <c r="Q158" s="27">
        <f t="shared" si="66"/>
        <v>332925.32026134536</v>
      </c>
      <c r="R158" s="27">
        <f t="shared" si="66"/>
        <v>369822.52189023781</v>
      </c>
      <c r="S158" s="27">
        <f t="shared" si="66"/>
        <v>419948.95386914763</v>
      </c>
      <c r="T158" s="27">
        <f t="shared" si="66"/>
        <v>563217.63733916602</v>
      </c>
      <c r="U158" s="27">
        <f t="shared" si="66"/>
        <v>734622.00997788145</v>
      </c>
      <c r="V158" s="27">
        <f t="shared" si="66"/>
        <v>896352.71734069334</v>
      </c>
      <c r="W158" s="27">
        <f t="shared" si="66"/>
        <v>992691.3175035693</v>
      </c>
      <c r="X158" s="27">
        <f t="shared" si="66"/>
        <v>1034052.007380038</v>
      </c>
      <c r="Y158" s="27">
        <f t="shared" si="66"/>
        <v>1074603.7991694098</v>
      </c>
      <c r="Z158" s="27">
        <f t="shared" si="66"/>
        <v>1122990.4691293088</v>
      </c>
      <c r="AA158" s="27">
        <f t="shared" si="66"/>
        <v>1174443.0407854503</v>
      </c>
    </row>
    <row r="159" spans="1:27" hidden="1" x14ac:dyDescent="0.35">
      <c r="A159" s="98"/>
      <c r="B159" s="98"/>
      <c r="C159" s="101"/>
      <c r="D159" s="101"/>
      <c r="E159" s="101"/>
      <c r="F159" s="101"/>
      <c r="G159" s="101"/>
      <c r="H159" s="101"/>
      <c r="I159" s="101"/>
      <c r="J159" s="101"/>
      <c r="K159" s="101"/>
      <c r="L159" s="101"/>
      <c r="M159" s="101"/>
      <c r="N159" s="101"/>
    </row>
    <row r="160" spans="1:27" ht="15" hidden="1" thickBot="1" x14ac:dyDescent="0.4">
      <c r="A160" s="98"/>
      <c r="B160" s="98"/>
      <c r="C160" s="101"/>
      <c r="D160" s="101"/>
      <c r="E160" s="101"/>
      <c r="F160" s="101"/>
      <c r="G160" s="101"/>
      <c r="H160" s="101"/>
      <c r="I160" s="101"/>
      <c r="J160" s="101"/>
      <c r="K160" s="101"/>
      <c r="L160" s="101"/>
      <c r="M160" s="101"/>
      <c r="N160" s="101"/>
    </row>
    <row r="161" spans="1:27" ht="16" hidden="1" thickBot="1" x14ac:dyDescent="0.4">
      <c r="A161" s="686" t="s">
        <v>127</v>
      </c>
      <c r="B161" s="239" t="s">
        <v>142</v>
      </c>
      <c r="C161" s="145">
        <f>C$4</f>
        <v>44927</v>
      </c>
      <c r="D161" s="145">
        <f t="shared" ref="D161:AA161" si="67">D$4</f>
        <v>44958</v>
      </c>
      <c r="E161" s="145">
        <f t="shared" si="67"/>
        <v>44986</v>
      </c>
      <c r="F161" s="145">
        <f t="shared" si="67"/>
        <v>45017</v>
      </c>
      <c r="G161" s="145">
        <f t="shared" si="67"/>
        <v>45047</v>
      </c>
      <c r="H161" s="145">
        <f t="shared" si="67"/>
        <v>45078</v>
      </c>
      <c r="I161" s="145">
        <f t="shared" si="67"/>
        <v>45108</v>
      </c>
      <c r="J161" s="145">
        <f t="shared" si="67"/>
        <v>45139</v>
      </c>
      <c r="K161" s="145">
        <f t="shared" si="67"/>
        <v>45170</v>
      </c>
      <c r="L161" s="145">
        <f t="shared" si="67"/>
        <v>45200</v>
      </c>
      <c r="M161" s="145">
        <f t="shared" si="67"/>
        <v>45231</v>
      </c>
      <c r="N161" s="145">
        <f t="shared" si="67"/>
        <v>45261</v>
      </c>
      <c r="O161" s="145">
        <f t="shared" si="67"/>
        <v>45292</v>
      </c>
      <c r="P161" s="145">
        <f t="shared" si="67"/>
        <v>45323</v>
      </c>
      <c r="Q161" s="145">
        <f t="shared" si="67"/>
        <v>45352</v>
      </c>
      <c r="R161" s="145">
        <f t="shared" si="67"/>
        <v>45383</v>
      </c>
      <c r="S161" s="145">
        <f t="shared" si="67"/>
        <v>45413</v>
      </c>
      <c r="T161" s="145">
        <f t="shared" si="67"/>
        <v>45444</v>
      </c>
      <c r="U161" s="145">
        <f t="shared" si="67"/>
        <v>45474</v>
      </c>
      <c r="V161" s="145">
        <f t="shared" si="67"/>
        <v>45505</v>
      </c>
      <c r="W161" s="145">
        <f t="shared" si="67"/>
        <v>45536</v>
      </c>
      <c r="X161" s="145">
        <f t="shared" si="67"/>
        <v>45566</v>
      </c>
      <c r="Y161" s="145">
        <f t="shared" si="67"/>
        <v>45597</v>
      </c>
      <c r="Z161" s="145">
        <f t="shared" si="67"/>
        <v>45627</v>
      </c>
      <c r="AA161" s="145">
        <f t="shared" si="67"/>
        <v>45658</v>
      </c>
    </row>
    <row r="162" spans="1:27" hidden="1" x14ac:dyDescent="0.35">
      <c r="A162" s="687"/>
      <c r="B162" s="238" t="s">
        <v>20</v>
      </c>
      <c r="C162" s="26">
        <f>IF(C23=0,0,((C5*0.5)-C41)*C78*C127*C$2)</f>
        <v>0</v>
      </c>
      <c r="D162" s="26">
        <f>IF(D23=0,0,((D5*0.5)+C23-D41)*D78*D127*D$2)</f>
        <v>38.436329244876255</v>
      </c>
      <c r="E162" s="26">
        <f t="shared" ref="E162:AA163" si="68">IF(E23=0,0,((E5*0.5)+D23-E41)*E78*E127*E$2)</f>
        <v>94.277822969384161</v>
      </c>
      <c r="F162" s="26">
        <f t="shared" si="68"/>
        <v>155.33050537356883</v>
      </c>
      <c r="G162" s="26">
        <f t="shared" si="68"/>
        <v>269.48848599105884</v>
      </c>
      <c r="H162" s="26">
        <f t="shared" si="68"/>
        <v>764.09445524320256</v>
      </c>
      <c r="I162" s="26">
        <f t="shared" si="68"/>
        <v>756.94573837182088</v>
      </c>
      <c r="J162" s="26">
        <f t="shared" si="68"/>
        <v>771.19419170975175</v>
      </c>
      <c r="K162" s="26">
        <f t="shared" si="68"/>
        <v>728.09617633176026</v>
      </c>
      <c r="L162" s="26">
        <f t="shared" si="68"/>
        <v>263.10329961056402</v>
      </c>
      <c r="M162" s="26">
        <f t="shared" si="68"/>
        <v>284.02519145308793</v>
      </c>
      <c r="N162" s="26">
        <f t="shared" si="68"/>
        <v>278.39994977165901</v>
      </c>
      <c r="O162" s="26">
        <f t="shared" si="68"/>
        <v>377.44580531616941</v>
      </c>
      <c r="P162" s="26">
        <f t="shared" si="68"/>
        <v>356.79169842506826</v>
      </c>
      <c r="Q162" s="26">
        <f t="shared" si="68"/>
        <v>403.50066771621584</v>
      </c>
      <c r="R162" s="26">
        <f t="shared" si="68"/>
        <v>395.7276858612953</v>
      </c>
      <c r="S162" s="26">
        <f t="shared" si="68"/>
        <v>523.75797232110904</v>
      </c>
      <c r="T162" s="26">
        <f t="shared" si="68"/>
        <v>1482.6088026989348</v>
      </c>
      <c r="U162" s="26">
        <f t="shared" si="68"/>
        <v>1364.3028170034161</v>
      </c>
      <c r="V162" s="26">
        <f t="shared" si="68"/>
        <v>1389.9839246990539</v>
      </c>
      <c r="W162" s="26">
        <f t="shared" si="68"/>
        <v>1312.3049831227058</v>
      </c>
      <c r="X162" s="26">
        <f t="shared" si="68"/>
        <v>474.21176264719844</v>
      </c>
      <c r="Y162" s="26">
        <f t="shared" si="68"/>
        <v>478.25387576651781</v>
      </c>
      <c r="Z162" s="26">
        <f t="shared" si="68"/>
        <v>340.98070094051474</v>
      </c>
      <c r="AA162" s="26">
        <f t="shared" si="68"/>
        <v>377.44580531616941</v>
      </c>
    </row>
    <row r="163" spans="1:27" hidden="1" x14ac:dyDescent="0.35">
      <c r="A163" s="687"/>
      <c r="B163" s="238" t="s">
        <v>0</v>
      </c>
      <c r="C163" s="26">
        <f t="shared" ref="C163:C174" si="69">IF(C24=0,0,((C6*0.5)-C42)*C79*C128*C$2)</f>
        <v>0</v>
      </c>
      <c r="D163" s="26">
        <f t="shared" ref="D163:S174" si="70">IF(D24=0,0,((D6*0.5)+C24-D42)*D79*D128*D$2)</f>
        <v>0</v>
      </c>
      <c r="E163" s="26">
        <f t="shared" si="70"/>
        <v>0</v>
      </c>
      <c r="F163" s="26">
        <f t="shared" si="70"/>
        <v>0</v>
      </c>
      <c r="G163" s="26">
        <f t="shared" si="70"/>
        <v>0</v>
      </c>
      <c r="H163" s="26">
        <f t="shared" si="70"/>
        <v>0</v>
      </c>
      <c r="I163" s="26">
        <f t="shared" si="70"/>
        <v>0</v>
      </c>
      <c r="J163" s="26">
        <f t="shared" si="70"/>
        <v>0</v>
      </c>
      <c r="K163" s="26">
        <f t="shared" si="70"/>
        <v>0</v>
      </c>
      <c r="L163" s="26">
        <f t="shared" si="70"/>
        <v>0</v>
      </c>
      <c r="M163" s="26">
        <f t="shared" si="70"/>
        <v>0.23615904691439213</v>
      </c>
      <c r="N163" s="26">
        <f t="shared" si="70"/>
        <v>1.6781212868243769</v>
      </c>
      <c r="O163" s="26">
        <f t="shared" si="70"/>
        <v>3.4038301889590792</v>
      </c>
      <c r="P163" s="26">
        <f t="shared" si="70"/>
        <v>2.569100517939626</v>
      </c>
      <c r="Q163" s="26">
        <f t="shared" si="70"/>
        <v>2.0878386464292746</v>
      </c>
      <c r="R163" s="26">
        <f t="shared" si="70"/>
        <v>0.80339884736898559</v>
      </c>
      <c r="S163" s="26">
        <f t="shared" si="70"/>
        <v>2.0307886806943376</v>
      </c>
      <c r="T163" s="26">
        <f t="shared" si="68"/>
        <v>14.516137747904025</v>
      </c>
      <c r="U163" s="26">
        <f t="shared" si="68"/>
        <v>15.877055844560326</v>
      </c>
      <c r="V163" s="26">
        <f t="shared" si="68"/>
        <v>16.186910126739196</v>
      </c>
      <c r="W163" s="26">
        <f t="shared" si="68"/>
        <v>7.3998869878699729</v>
      </c>
      <c r="X163" s="26">
        <f t="shared" si="68"/>
        <v>0.95636622932845383</v>
      </c>
      <c r="Y163" s="26">
        <f t="shared" si="68"/>
        <v>1.4297091166100198</v>
      </c>
      <c r="Z163" s="26">
        <f t="shared" si="68"/>
        <v>2.5228086006158024</v>
      </c>
      <c r="AA163" s="26">
        <f t="shared" si="68"/>
        <v>3.4038301889590792</v>
      </c>
    </row>
    <row r="164" spans="1:27" hidden="1" x14ac:dyDescent="0.35">
      <c r="A164" s="687"/>
      <c r="B164" s="238" t="s">
        <v>21</v>
      </c>
      <c r="C164" s="26">
        <f t="shared" si="69"/>
        <v>0</v>
      </c>
      <c r="D164" s="26">
        <f t="shared" si="70"/>
        <v>0</v>
      </c>
      <c r="E164" s="26">
        <f t="shared" ref="E164:AA167" si="71">IF(E25=0,0,((E7*0.5)+D25-E43)*E80*E129*E$2)</f>
        <v>0</v>
      </c>
      <c r="F164" s="26">
        <f t="shared" si="71"/>
        <v>0</v>
      </c>
      <c r="G164" s="26">
        <f t="shared" si="71"/>
        <v>0</v>
      </c>
      <c r="H164" s="26">
        <f t="shared" si="71"/>
        <v>0</v>
      </c>
      <c r="I164" s="26">
        <f t="shared" si="71"/>
        <v>0</v>
      </c>
      <c r="J164" s="26">
        <f t="shared" si="71"/>
        <v>0</v>
      </c>
      <c r="K164" s="26">
        <f t="shared" si="71"/>
        <v>0</v>
      </c>
      <c r="L164" s="26">
        <f t="shared" si="71"/>
        <v>0</v>
      </c>
      <c r="M164" s="26">
        <f t="shared" si="71"/>
        <v>0</v>
      </c>
      <c r="N164" s="26">
        <f t="shared" si="71"/>
        <v>0</v>
      </c>
      <c r="O164" s="26">
        <f t="shared" si="71"/>
        <v>0</v>
      </c>
      <c r="P164" s="26">
        <f t="shared" si="71"/>
        <v>0</v>
      </c>
      <c r="Q164" s="26">
        <f t="shared" si="71"/>
        <v>0</v>
      </c>
      <c r="R164" s="26">
        <f t="shared" si="71"/>
        <v>0</v>
      </c>
      <c r="S164" s="26">
        <f t="shared" si="71"/>
        <v>0</v>
      </c>
      <c r="T164" s="26">
        <f t="shared" si="71"/>
        <v>0</v>
      </c>
      <c r="U164" s="26">
        <f t="shared" si="71"/>
        <v>0</v>
      </c>
      <c r="V164" s="26">
        <f t="shared" si="71"/>
        <v>0</v>
      </c>
      <c r="W164" s="26">
        <f t="shared" si="71"/>
        <v>0</v>
      </c>
      <c r="X164" s="26">
        <f t="shared" si="71"/>
        <v>0</v>
      </c>
      <c r="Y164" s="26">
        <f t="shared" si="71"/>
        <v>0</v>
      </c>
      <c r="Z164" s="26">
        <f t="shared" si="71"/>
        <v>0</v>
      </c>
      <c r="AA164" s="26">
        <f t="shared" si="71"/>
        <v>0</v>
      </c>
    </row>
    <row r="165" spans="1:27" hidden="1" x14ac:dyDescent="0.35">
      <c r="A165" s="687"/>
      <c r="B165" s="238" t="s">
        <v>1</v>
      </c>
      <c r="C165" s="26">
        <f t="shared" si="69"/>
        <v>0</v>
      </c>
      <c r="D165" s="26">
        <f t="shared" si="70"/>
        <v>0</v>
      </c>
      <c r="E165" s="26">
        <f t="shared" si="71"/>
        <v>0</v>
      </c>
      <c r="F165" s="26">
        <f t="shared" si="71"/>
        <v>0</v>
      </c>
      <c r="G165" s="26">
        <f t="shared" si="71"/>
        <v>60.567173927949113</v>
      </c>
      <c r="H165" s="26">
        <f t="shared" si="71"/>
        <v>843.8329554583396</v>
      </c>
      <c r="I165" s="26">
        <f t="shared" si="71"/>
        <v>1667.0057567735585</v>
      </c>
      <c r="J165" s="26">
        <f t="shared" si="71"/>
        <v>2553.7044038203144</v>
      </c>
      <c r="K165" s="26">
        <f t="shared" si="71"/>
        <v>1257.9339915887174</v>
      </c>
      <c r="L165" s="26">
        <f t="shared" si="71"/>
        <v>44.015565074406126</v>
      </c>
      <c r="M165" s="26">
        <f t="shared" si="71"/>
        <v>0</v>
      </c>
      <c r="N165" s="26">
        <f t="shared" si="71"/>
        <v>0</v>
      </c>
      <c r="O165" s="26">
        <f t="shared" si="71"/>
        <v>0</v>
      </c>
      <c r="P165" s="26">
        <f t="shared" si="71"/>
        <v>0</v>
      </c>
      <c r="Q165" s="26">
        <f t="shared" si="71"/>
        <v>0</v>
      </c>
      <c r="R165" s="26">
        <f t="shared" si="71"/>
        <v>202.2430036506845</v>
      </c>
      <c r="S165" s="26">
        <f t="shared" si="71"/>
        <v>1484.0895232360904</v>
      </c>
      <c r="T165" s="26">
        <f t="shared" si="71"/>
        <v>10305.006644131117</v>
      </c>
      <c r="U165" s="26">
        <f t="shared" si="71"/>
        <v>11268.958794180808</v>
      </c>
      <c r="V165" s="26">
        <f t="shared" si="71"/>
        <v>11487.549005194081</v>
      </c>
      <c r="W165" s="26">
        <f t="shared" si="71"/>
        <v>5280.0912770055911</v>
      </c>
      <c r="X165" s="26">
        <f t="shared" si="71"/>
        <v>183.38852890599478</v>
      </c>
      <c r="Y165" s="26">
        <f t="shared" si="71"/>
        <v>0</v>
      </c>
      <c r="Z165" s="26">
        <f t="shared" si="71"/>
        <v>0</v>
      </c>
      <c r="AA165" s="26">
        <f t="shared" si="71"/>
        <v>0</v>
      </c>
    </row>
    <row r="166" spans="1:27" hidden="1" x14ac:dyDescent="0.35">
      <c r="A166" s="687"/>
      <c r="B166" s="238" t="s">
        <v>22</v>
      </c>
      <c r="C166" s="26">
        <f t="shared" si="69"/>
        <v>0</v>
      </c>
      <c r="D166" s="26">
        <f t="shared" si="70"/>
        <v>0</v>
      </c>
      <c r="E166" s="26">
        <f t="shared" si="71"/>
        <v>0</v>
      </c>
      <c r="F166" s="26">
        <f t="shared" si="71"/>
        <v>0</v>
      </c>
      <c r="G166" s="26">
        <f t="shared" si="71"/>
        <v>0</v>
      </c>
      <c r="H166" s="26">
        <f t="shared" si="71"/>
        <v>0</v>
      </c>
      <c r="I166" s="26">
        <f t="shared" si="71"/>
        <v>0</v>
      </c>
      <c r="J166" s="26">
        <f t="shared" si="71"/>
        <v>0</v>
      </c>
      <c r="K166" s="26">
        <f t="shared" si="71"/>
        <v>0</v>
      </c>
      <c r="L166" s="26">
        <f t="shared" si="71"/>
        <v>0</v>
      </c>
      <c r="M166" s="26">
        <f t="shared" si="71"/>
        <v>0</v>
      </c>
      <c r="N166" s="26">
        <f t="shared" si="71"/>
        <v>0</v>
      </c>
      <c r="O166" s="26">
        <f t="shared" si="71"/>
        <v>0</v>
      </c>
      <c r="P166" s="26">
        <f t="shared" si="71"/>
        <v>0</v>
      </c>
      <c r="Q166" s="26">
        <f t="shared" si="71"/>
        <v>0</v>
      </c>
      <c r="R166" s="26">
        <f t="shared" si="71"/>
        <v>0</v>
      </c>
      <c r="S166" s="26">
        <f t="shared" si="71"/>
        <v>0</v>
      </c>
      <c r="T166" s="26">
        <f t="shared" si="71"/>
        <v>0</v>
      </c>
      <c r="U166" s="26">
        <f t="shared" si="71"/>
        <v>0</v>
      </c>
      <c r="V166" s="26">
        <f t="shared" si="71"/>
        <v>0</v>
      </c>
      <c r="W166" s="26">
        <f t="shared" si="71"/>
        <v>0</v>
      </c>
      <c r="X166" s="26">
        <f t="shared" si="71"/>
        <v>0</v>
      </c>
      <c r="Y166" s="26">
        <f t="shared" si="71"/>
        <v>0</v>
      </c>
      <c r="Z166" s="26">
        <f t="shared" si="71"/>
        <v>0</v>
      </c>
      <c r="AA166" s="26">
        <f t="shared" si="71"/>
        <v>0</v>
      </c>
    </row>
    <row r="167" spans="1:27" hidden="1" x14ac:dyDescent="0.35">
      <c r="A167" s="687"/>
      <c r="B167" s="81" t="s">
        <v>9</v>
      </c>
      <c r="C167" s="26">
        <f t="shared" si="69"/>
        <v>0</v>
      </c>
      <c r="D167" s="26">
        <f t="shared" si="70"/>
        <v>0</v>
      </c>
      <c r="E167" s="26">
        <f t="shared" si="71"/>
        <v>0</v>
      </c>
      <c r="F167" s="26">
        <f t="shared" si="71"/>
        <v>0</v>
      </c>
      <c r="G167" s="26">
        <f t="shared" si="71"/>
        <v>0</v>
      </c>
      <c r="H167" s="26">
        <f t="shared" si="71"/>
        <v>0</v>
      </c>
      <c r="I167" s="26">
        <f t="shared" si="71"/>
        <v>0</v>
      </c>
      <c r="J167" s="26">
        <f t="shared" si="71"/>
        <v>0</v>
      </c>
      <c r="K167" s="26">
        <f t="shared" si="71"/>
        <v>0</v>
      </c>
      <c r="L167" s="26">
        <f t="shared" si="71"/>
        <v>0</v>
      </c>
      <c r="M167" s="26">
        <f t="shared" si="71"/>
        <v>0</v>
      </c>
      <c r="N167" s="26">
        <f t="shared" si="71"/>
        <v>0</v>
      </c>
      <c r="O167" s="26">
        <f t="shared" si="71"/>
        <v>0</v>
      </c>
      <c r="P167" s="26">
        <f t="shared" si="71"/>
        <v>0</v>
      </c>
      <c r="Q167" s="26">
        <f t="shared" si="71"/>
        <v>0</v>
      </c>
      <c r="R167" s="26">
        <f t="shared" si="71"/>
        <v>0</v>
      </c>
      <c r="S167" s="26">
        <f t="shared" si="71"/>
        <v>0</v>
      </c>
      <c r="T167" s="26">
        <f t="shared" si="71"/>
        <v>0</v>
      </c>
      <c r="U167" s="26">
        <f t="shared" si="71"/>
        <v>0</v>
      </c>
      <c r="V167" s="26">
        <f t="shared" si="71"/>
        <v>0</v>
      </c>
      <c r="W167" s="26">
        <f t="shared" si="71"/>
        <v>0</v>
      </c>
      <c r="X167" s="26">
        <f t="shared" si="71"/>
        <v>0</v>
      </c>
      <c r="Y167" s="26">
        <f t="shared" si="71"/>
        <v>0</v>
      </c>
      <c r="Z167" s="26">
        <f t="shared" si="71"/>
        <v>0</v>
      </c>
      <c r="AA167" s="26">
        <f t="shared" si="71"/>
        <v>0</v>
      </c>
    </row>
    <row r="168" spans="1:27" hidden="1" x14ac:dyDescent="0.35">
      <c r="A168" s="687"/>
      <c r="B168" s="81" t="s">
        <v>3</v>
      </c>
      <c r="C168" s="26">
        <f t="shared" si="69"/>
        <v>0</v>
      </c>
      <c r="D168" s="26">
        <f t="shared" si="70"/>
        <v>0</v>
      </c>
      <c r="E168" s="26">
        <f t="shared" ref="E168:AA171" si="72">IF(E29=0,0,((E11*0.5)+D29-E47)*E84*E133*E$2)</f>
        <v>0</v>
      </c>
      <c r="F168" s="26">
        <f t="shared" si="72"/>
        <v>0</v>
      </c>
      <c r="G168" s="26">
        <f t="shared" si="72"/>
        <v>31.516216948629346</v>
      </c>
      <c r="H168" s="26">
        <f t="shared" si="72"/>
        <v>451.3488692481809</v>
      </c>
      <c r="I168" s="26">
        <f t="shared" si="72"/>
        <v>531.97182442589508</v>
      </c>
      <c r="J168" s="26">
        <f t="shared" si="72"/>
        <v>738.74060882387641</v>
      </c>
      <c r="K168" s="26">
        <f t="shared" si="72"/>
        <v>1384.3426008219819</v>
      </c>
      <c r="L168" s="26">
        <f t="shared" si="72"/>
        <v>346.02870316501821</v>
      </c>
      <c r="M168" s="26">
        <f t="shared" si="72"/>
        <v>626.2679936889574</v>
      </c>
      <c r="N168" s="26">
        <f t="shared" si="72"/>
        <v>1413.9542397538851</v>
      </c>
      <c r="O168" s="26">
        <f t="shared" si="72"/>
        <v>2219.6701382389069</v>
      </c>
      <c r="P168" s="26">
        <f t="shared" si="72"/>
        <v>1675.3349565739022</v>
      </c>
      <c r="Q168" s="26">
        <f t="shared" si="72"/>
        <v>1361.4994989974552</v>
      </c>
      <c r="R168" s="26">
        <f t="shared" si="72"/>
        <v>523.90405267127539</v>
      </c>
      <c r="S168" s="26">
        <f t="shared" si="72"/>
        <v>1324.2966720937673</v>
      </c>
      <c r="T168" s="26">
        <f t="shared" si="72"/>
        <v>9466.1119071391186</v>
      </c>
      <c r="U168" s="26">
        <f t="shared" si="72"/>
        <v>10353.579580918904</v>
      </c>
      <c r="V168" s="26">
        <f t="shared" si="72"/>
        <v>10555.638514290142</v>
      </c>
      <c r="W168" s="26">
        <f t="shared" si="72"/>
        <v>4825.5368985785481</v>
      </c>
      <c r="X168" s="26">
        <f t="shared" si="72"/>
        <v>623.65554173244061</v>
      </c>
      <c r="Y168" s="26">
        <f t="shared" si="72"/>
        <v>932.32695414739987</v>
      </c>
      <c r="Z168" s="26">
        <f t="shared" si="72"/>
        <v>1645.1475556692353</v>
      </c>
      <c r="AA168" s="26">
        <f t="shared" si="72"/>
        <v>2219.6701382389069</v>
      </c>
    </row>
    <row r="169" spans="1:27" ht="15.75" hidden="1" customHeight="1" x14ac:dyDescent="0.35">
      <c r="A169" s="687"/>
      <c r="B169" s="81" t="s">
        <v>4</v>
      </c>
      <c r="C169" s="26">
        <f t="shared" si="69"/>
        <v>0</v>
      </c>
      <c r="D169" s="26">
        <f t="shared" si="70"/>
        <v>3.7625917303713146</v>
      </c>
      <c r="E169" s="26">
        <f t="shared" si="72"/>
        <v>11.928870221704242</v>
      </c>
      <c r="F169" s="26">
        <f t="shared" si="72"/>
        <v>58.204468275577526</v>
      </c>
      <c r="G169" s="26">
        <f t="shared" si="72"/>
        <v>229.77898670762212</v>
      </c>
      <c r="H169" s="26">
        <f t="shared" si="72"/>
        <v>874.10668917965506</v>
      </c>
      <c r="I169" s="26">
        <f t="shared" si="72"/>
        <v>1272.6663627173587</v>
      </c>
      <c r="J169" s="26">
        <f t="shared" si="72"/>
        <v>1365.2813996576228</v>
      </c>
      <c r="K169" s="26">
        <f t="shared" si="72"/>
        <v>1545.4992869374419</v>
      </c>
      <c r="L169" s="26">
        <f t="shared" si="72"/>
        <v>815.80301930313249</v>
      </c>
      <c r="M169" s="26">
        <f t="shared" si="72"/>
        <v>807.81552970623557</v>
      </c>
      <c r="N169" s="26">
        <f t="shared" si="72"/>
        <v>839.2073718257941</v>
      </c>
      <c r="O169" s="26">
        <f t="shared" si="72"/>
        <v>1461.71329498147</v>
      </c>
      <c r="P169" s="26">
        <f t="shared" si="72"/>
        <v>1112.5257808545089</v>
      </c>
      <c r="Q169" s="26">
        <f t="shared" si="72"/>
        <v>1270.9240109164716</v>
      </c>
      <c r="R169" s="26">
        <f t="shared" si="72"/>
        <v>1469.523291493789</v>
      </c>
      <c r="S169" s="26">
        <f t="shared" si="72"/>
        <v>2097.4086273506164</v>
      </c>
      <c r="T169" s="26">
        <f t="shared" si="72"/>
        <v>4761.2504074137978</v>
      </c>
      <c r="U169" s="26">
        <f t="shared" si="72"/>
        <v>5305.1072901379948</v>
      </c>
      <c r="V169" s="26">
        <f t="shared" si="72"/>
        <v>4419.1664706603378</v>
      </c>
      <c r="W169" s="26">
        <f t="shared" si="72"/>
        <v>4162.6640124784853</v>
      </c>
      <c r="X169" s="26">
        <f t="shared" si="72"/>
        <v>1911.5731277993173</v>
      </c>
      <c r="Y169" s="26">
        <f t="shared" si="72"/>
        <v>1523.8814919366109</v>
      </c>
      <c r="Z169" s="26">
        <f t="shared" si="72"/>
        <v>1061.3352692349629</v>
      </c>
      <c r="AA169" s="26">
        <f t="shared" si="72"/>
        <v>1461.71329498147</v>
      </c>
    </row>
    <row r="170" spans="1:27" hidden="1" x14ac:dyDescent="0.35">
      <c r="A170" s="687"/>
      <c r="B170" s="81" t="s">
        <v>5</v>
      </c>
      <c r="C170" s="26">
        <f t="shared" si="69"/>
        <v>0</v>
      </c>
      <c r="D170" s="26">
        <f t="shared" si="70"/>
        <v>7.901125552325472</v>
      </c>
      <c r="E170" s="26">
        <f t="shared" si="72"/>
        <v>17.518050110771522</v>
      </c>
      <c r="F170" s="26">
        <f t="shared" si="72"/>
        <v>17.515050434191849</v>
      </c>
      <c r="G170" s="26">
        <f t="shared" si="72"/>
        <v>22.764769893696155</v>
      </c>
      <c r="H170" s="26">
        <f t="shared" si="72"/>
        <v>64.546113674176553</v>
      </c>
      <c r="I170" s="26">
        <f t="shared" si="72"/>
        <v>63.942232977701892</v>
      </c>
      <c r="J170" s="26">
        <f t="shared" si="72"/>
        <v>65.145856800019189</v>
      </c>
      <c r="K170" s="26">
        <f t="shared" si="72"/>
        <v>61.505195124449472</v>
      </c>
      <c r="L170" s="26">
        <f t="shared" si="72"/>
        <v>22.225387670571603</v>
      </c>
      <c r="M170" s="26">
        <f t="shared" si="72"/>
        <v>46.295904178053327</v>
      </c>
      <c r="N170" s="26">
        <f t="shared" si="72"/>
        <v>124.3145547126165</v>
      </c>
      <c r="O170" s="26">
        <f t="shared" si="72"/>
        <v>219.83314467961966</v>
      </c>
      <c r="P170" s="26">
        <f t="shared" si="72"/>
        <v>207.80371633661179</v>
      </c>
      <c r="Q170" s="26">
        <f t="shared" si="72"/>
        <v>235.00809762630598</v>
      </c>
      <c r="R170" s="26">
        <f t="shared" si="72"/>
        <v>230.48093367154047</v>
      </c>
      <c r="S170" s="26">
        <f t="shared" si="72"/>
        <v>305.04872616063</v>
      </c>
      <c r="T170" s="26">
        <f t="shared" si="72"/>
        <v>863.50557043276353</v>
      </c>
      <c r="U170" s="26">
        <f t="shared" si="72"/>
        <v>794.60143504812834</v>
      </c>
      <c r="V170" s="26">
        <f t="shared" si="72"/>
        <v>809.55870463245719</v>
      </c>
      <c r="W170" s="26">
        <f t="shared" si="72"/>
        <v>764.31669700752445</v>
      </c>
      <c r="X170" s="26">
        <f t="shared" si="72"/>
        <v>276.19187061696351</v>
      </c>
      <c r="Y170" s="26">
        <f t="shared" si="72"/>
        <v>278.54609054908434</v>
      </c>
      <c r="Z170" s="26">
        <f t="shared" si="72"/>
        <v>198.59502664236697</v>
      </c>
      <c r="AA170" s="26">
        <f t="shared" si="72"/>
        <v>219.83314467961966</v>
      </c>
    </row>
    <row r="171" spans="1:27" hidden="1" x14ac:dyDescent="0.35">
      <c r="A171" s="687"/>
      <c r="B171" s="81" t="s">
        <v>23</v>
      </c>
      <c r="C171" s="26">
        <f t="shared" si="69"/>
        <v>0</v>
      </c>
      <c r="D171" s="26">
        <f t="shared" si="70"/>
        <v>0</v>
      </c>
      <c r="E171" s="26">
        <f t="shared" si="72"/>
        <v>0</v>
      </c>
      <c r="F171" s="26">
        <f t="shared" si="72"/>
        <v>0</v>
      </c>
      <c r="G171" s="26">
        <f t="shared" si="72"/>
        <v>0</v>
      </c>
      <c r="H171" s="26">
        <f t="shared" si="72"/>
        <v>0</v>
      </c>
      <c r="I171" s="26">
        <f t="shared" si="72"/>
        <v>0</v>
      </c>
      <c r="J171" s="26">
        <f t="shared" si="72"/>
        <v>0</v>
      </c>
      <c r="K171" s="26">
        <f t="shared" si="72"/>
        <v>0</v>
      </c>
      <c r="L171" s="26">
        <f t="shared" si="72"/>
        <v>0</v>
      </c>
      <c r="M171" s="26">
        <f t="shared" si="72"/>
        <v>7.7866118791425825</v>
      </c>
      <c r="N171" s="26">
        <f t="shared" si="72"/>
        <v>22.356405154055587</v>
      </c>
      <c r="O171" s="26">
        <f t="shared" si="72"/>
        <v>37.203836925553013</v>
      </c>
      <c r="P171" s="26">
        <f t="shared" si="72"/>
        <v>35.168016116852264</v>
      </c>
      <c r="Q171" s="26">
        <f t="shared" si="72"/>
        <v>39.77199595181925</v>
      </c>
      <c r="R171" s="26">
        <f t="shared" si="72"/>
        <v>39.005833643793316</v>
      </c>
      <c r="S171" s="26">
        <f t="shared" si="72"/>
        <v>51.625441099737394</v>
      </c>
      <c r="T171" s="26">
        <f t="shared" si="72"/>
        <v>146.13683697927596</v>
      </c>
      <c r="U171" s="26">
        <f t="shared" si="72"/>
        <v>134.47572818659512</v>
      </c>
      <c r="V171" s="26">
        <f t="shared" si="72"/>
        <v>137.00704719801118</v>
      </c>
      <c r="W171" s="26">
        <f t="shared" si="72"/>
        <v>129.35043892669862</v>
      </c>
      <c r="X171" s="26">
        <f t="shared" si="72"/>
        <v>46.741801967906618</v>
      </c>
      <c r="Y171" s="26">
        <f t="shared" si="72"/>
        <v>47.14022239067387</v>
      </c>
      <c r="Z171" s="26">
        <f t="shared" si="72"/>
        <v>33.609567821068659</v>
      </c>
      <c r="AA171" s="26">
        <f t="shared" si="72"/>
        <v>37.203836925553013</v>
      </c>
    </row>
    <row r="172" spans="1:27" hidden="1" x14ac:dyDescent="0.35">
      <c r="A172" s="687"/>
      <c r="B172" s="81" t="s">
        <v>24</v>
      </c>
      <c r="C172" s="26">
        <f t="shared" si="69"/>
        <v>0</v>
      </c>
      <c r="D172" s="26">
        <f t="shared" si="70"/>
        <v>0</v>
      </c>
      <c r="E172" s="26">
        <f t="shared" ref="E172:AA174" si="73">IF(E33=0,0,((E15*0.5)+D33-E51)*E88*E137*E$2)</f>
        <v>0</v>
      </c>
      <c r="F172" s="26">
        <f t="shared" si="73"/>
        <v>0</v>
      </c>
      <c r="G172" s="26">
        <f t="shared" si="73"/>
        <v>0</v>
      </c>
      <c r="H172" s="26">
        <f t="shared" si="73"/>
        <v>0</v>
      </c>
      <c r="I172" s="26">
        <f t="shared" si="73"/>
        <v>0</v>
      </c>
      <c r="J172" s="26">
        <f t="shared" si="73"/>
        <v>0</v>
      </c>
      <c r="K172" s="26">
        <f t="shared" si="73"/>
        <v>13.687785740638049</v>
      </c>
      <c r="L172" s="26">
        <f t="shared" si="73"/>
        <v>9.8923788087120759</v>
      </c>
      <c r="M172" s="26">
        <f t="shared" si="73"/>
        <v>13.347953035000257</v>
      </c>
      <c r="N172" s="26">
        <f t="shared" si="73"/>
        <v>16.792407267967899</v>
      </c>
      <c r="O172" s="26">
        <f t="shared" si="73"/>
        <v>23.981364763618028</v>
      </c>
      <c r="P172" s="26">
        <f t="shared" si="73"/>
        <v>22.669087175031894</v>
      </c>
      <c r="Q172" s="26">
        <f t="shared" si="73"/>
        <v>25.636784297444869</v>
      </c>
      <c r="R172" s="26">
        <f t="shared" si="73"/>
        <v>25.142920779720278</v>
      </c>
      <c r="S172" s="26">
        <f t="shared" si="73"/>
        <v>33.277442231909724</v>
      </c>
      <c r="T172" s="26">
        <f t="shared" si="73"/>
        <v>94.198907494789452</v>
      </c>
      <c r="U172" s="26">
        <f t="shared" si="73"/>
        <v>86.682228393515388</v>
      </c>
      <c r="V172" s="26">
        <f t="shared" si="73"/>
        <v>88.313901080053682</v>
      </c>
      <c r="W172" s="26">
        <f t="shared" si="73"/>
        <v>83.378498417852285</v>
      </c>
      <c r="X172" s="26">
        <f t="shared" si="73"/>
        <v>30.129478444500666</v>
      </c>
      <c r="Y172" s="26">
        <f t="shared" si="73"/>
        <v>30.386297801782977</v>
      </c>
      <c r="Z172" s="26">
        <f t="shared" si="73"/>
        <v>21.664520976088152</v>
      </c>
      <c r="AA172" s="26">
        <f t="shared" si="73"/>
        <v>23.981364763618028</v>
      </c>
    </row>
    <row r="173" spans="1:27" ht="15.75" hidden="1" customHeight="1" x14ac:dyDescent="0.35">
      <c r="A173" s="687"/>
      <c r="B173" s="81" t="s">
        <v>7</v>
      </c>
      <c r="C173" s="26">
        <f t="shared" si="69"/>
        <v>0</v>
      </c>
      <c r="D173" s="26">
        <f t="shared" si="70"/>
        <v>0</v>
      </c>
      <c r="E173" s="26">
        <f t="shared" si="73"/>
        <v>0</v>
      </c>
      <c r="F173" s="26">
        <f t="shared" si="73"/>
        <v>0</v>
      </c>
      <c r="G173" s="26">
        <f t="shared" si="73"/>
        <v>0</v>
      </c>
      <c r="H173" s="26">
        <f t="shared" si="73"/>
        <v>0</v>
      </c>
      <c r="I173" s="26">
        <f t="shared" si="73"/>
        <v>0</v>
      </c>
      <c r="J173" s="26">
        <f t="shared" si="73"/>
        <v>0</v>
      </c>
      <c r="K173" s="26">
        <f t="shared" si="73"/>
        <v>0</v>
      </c>
      <c r="L173" s="26">
        <f t="shared" si="73"/>
        <v>0</v>
      </c>
      <c r="M173" s="26">
        <f t="shared" si="73"/>
        <v>0</v>
      </c>
      <c r="N173" s="26">
        <f t="shared" si="73"/>
        <v>0</v>
      </c>
      <c r="O173" s="26">
        <f t="shared" si="73"/>
        <v>0</v>
      </c>
      <c r="P173" s="26">
        <f t="shared" si="73"/>
        <v>0</v>
      </c>
      <c r="Q173" s="26">
        <f t="shared" si="73"/>
        <v>0</v>
      </c>
      <c r="R173" s="26">
        <f t="shared" si="73"/>
        <v>0</v>
      </c>
      <c r="S173" s="26">
        <f t="shared" si="73"/>
        <v>0</v>
      </c>
      <c r="T173" s="26">
        <f t="shared" si="73"/>
        <v>0</v>
      </c>
      <c r="U173" s="26">
        <f t="shared" si="73"/>
        <v>0</v>
      </c>
      <c r="V173" s="26">
        <f t="shared" si="73"/>
        <v>0</v>
      </c>
      <c r="W173" s="26">
        <f t="shared" si="73"/>
        <v>0</v>
      </c>
      <c r="X173" s="26">
        <f t="shared" si="73"/>
        <v>0</v>
      </c>
      <c r="Y173" s="26">
        <f t="shared" si="73"/>
        <v>0</v>
      </c>
      <c r="Z173" s="26">
        <f t="shared" si="73"/>
        <v>0</v>
      </c>
      <c r="AA173" s="26">
        <f t="shared" si="73"/>
        <v>0</v>
      </c>
    </row>
    <row r="174" spans="1:27" ht="15.75" hidden="1" customHeight="1" x14ac:dyDescent="0.35">
      <c r="A174" s="687"/>
      <c r="B174" s="81" t="s">
        <v>8</v>
      </c>
      <c r="C174" s="26">
        <f t="shared" si="69"/>
        <v>0</v>
      </c>
      <c r="D174" s="26">
        <f t="shared" si="70"/>
        <v>0</v>
      </c>
      <c r="E174" s="26">
        <f t="shared" si="73"/>
        <v>0</v>
      </c>
      <c r="F174" s="26">
        <f t="shared" si="73"/>
        <v>0</v>
      </c>
      <c r="G174" s="26">
        <f t="shared" si="73"/>
        <v>0</v>
      </c>
      <c r="H174" s="26">
        <f t="shared" si="73"/>
        <v>0</v>
      </c>
      <c r="I174" s="26">
        <f t="shared" si="73"/>
        <v>0</v>
      </c>
      <c r="J174" s="26">
        <f t="shared" si="73"/>
        <v>0</v>
      </c>
      <c r="K174" s="26">
        <f t="shared" si="73"/>
        <v>0</v>
      </c>
      <c r="L174" s="26">
        <f t="shared" si="73"/>
        <v>0</v>
      </c>
      <c r="M174" s="26">
        <f t="shared" si="73"/>
        <v>0</v>
      </c>
      <c r="N174" s="26">
        <f t="shared" si="73"/>
        <v>0</v>
      </c>
      <c r="O174" s="26">
        <f t="shared" si="73"/>
        <v>0</v>
      </c>
      <c r="P174" s="26">
        <f t="shared" si="73"/>
        <v>0</v>
      </c>
      <c r="Q174" s="26">
        <f t="shared" si="73"/>
        <v>0</v>
      </c>
      <c r="R174" s="26">
        <f t="shared" si="73"/>
        <v>0</v>
      </c>
      <c r="S174" s="26">
        <f t="shared" si="73"/>
        <v>0</v>
      </c>
      <c r="T174" s="26">
        <f t="shared" si="73"/>
        <v>0</v>
      </c>
      <c r="U174" s="26">
        <f t="shared" si="73"/>
        <v>0</v>
      </c>
      <c r="V174" s="26">
        <f t="shared" si="73"/>
        <v>0</v>
      </c>
      <c r="W174" s="26">
        <f t="shared" si="73"/>
        <v>0</v>
      </c>
      <c r="X174" s="26">
        <f t="shared" si="73"/>
        <v>0</v>
      </c>
      <c r="Y174" s="26">
        <f t="shared" si="73"/>
        <v>0</v>
      </c>
      <c r="Z174" s="26">
        <f t="shared" si="73"/>
        <v>0</v>
      </c>
      <c r="AA174" s="26">
        <f t="shared" si="73"/>
        <v>0</v>
      </c>
    </row>
    <row r="175" spans="1:27" ht="15.75" hidden="1" customHeight="1" x14ac:dyDescent="0.35">
      <c r="A175" s="687"/>
      <c r="B175" s="13"/>
      <c r="C175" s="3"/>
      <c r="D175" s="3"/>
      <c r="E175" s="3"/>
      <c r="F175" s="3"/>
      <c r="G175" s="3"/>
      <c r="H175" s="3"/>
      <c r="I175" s="3"/>
      <c r="J175" s="3"/>
      <c r="K175" s="3"/>
      <c r="L175" s="3"/>
      <c r="M175" s="3"/>
      <c r="N175" s="3"/>
      <c r="O175" s="3"/>
      <c r="P175" s="3"/>
      <c r="Q175" s="3"/>
      <c r="R175" s="3"/>
      <c r="S175" s="3"/>
      <c r="T175" s="3"/>
      <c r="U175" s="3"/>
      <c r="V175" s="3"/>
      <c r="W175" s="3"/>
      <c r="X175" s="3"/>
      <c r="Y175" s="3"/>
      <c r="Z175" s="3"/>
      <c r="AA175" s="3"/>
    </row>
    <row r="176" spans="1:27" ht="15.75" hidden="1" customHeight="1" x14ac:dyDescent="0.35">
      <c r="A176" s="687"/>
      <c r="B176" s="235" t="s">
        <v>26</v>
      </c>
      <c r="C176" s="26">
        <f>SUM(C162:C175)</f>
        <v>0</v>
      </c>
      <c r="D176" s="26">
        <f>SUM(D162:D175)</f>
        <v>50.100046527573042</v>
      </c>
      <c r="E176" s="26">
        <f t="shared" ref="E176:AA176" si="74">SUM(E162:E175)</f>
        <v>123.72474330185993</v>
      </c>
      <c r="F176" s="26">
        <f t="shared" si="74"/>
        <v>231.0500240833382</v>
      </c>
      <c r="G176" s="26">
        <f t="shared" si="74"/>
        <v>614.11563346895559</v>
      </c>
      <c r="H176" s="26">
        <f t="shared" si="74"/>
        <v>2997.9290828035546</v>
      </c>
      <c r="I176" s="26">
        <f t="shared" si="74"/>
        <v>4292.5319152663351</v>
      </c>
      <c r="J176" s="26">
        <f t="shared" si="74"/>
        <v>5494.066460811584</v>
      </c>
      <c r="K176" s="26">
        <f t="shared" si="74"/>
        <v>4991.0650365449892</v>
      </c>
      <c r="L176" s="26">
        <f t="shared" si="74"/>
        <v>1501.0683536324045</v>
      </c>
      <c r="M176" s="26">
        <f t="shared" si="74"/>
        <v>1785.7753429873915</v>
      </c>
      <c r="N176" s="26">
        <f t="shared" si="74"/>
        <v>2696.7030497728028</v>
      </c>
      <c r="O176" s="26">
        <f t="shared" si="74"/>
        <v>4343.251415094297</v>
      </c>
      <c r="P176" s="26">
        <f t="shared" si="74"/>
        <v>3412.8623559999151</v>
      </c>
      <c r="Q176" s="26">
        <f t="shared" si="74"/>
        <v>3338.4288941521427</v>
      </c>
      <c r="R176" s="26">
        <f t="shared" si="74"/>
        <v>2886.8311206194671</v>
      </c>
      <c r="S176" s="26">
        <f t="shared" si="74"/>
        <v>5821.5351931745545</v>
      </c>
      <c r="T176" s="26">
        <f t="shared" si="74"/>
        <v>27133.335214037703</v>
      </c>
      <c r="U176" s="26">
        <f t="shared" si="74"/>
        <v>29323.584929713925</v>
      </c>
      <c r="V176" s="26">
        <f t="shared" si="74"/>
        <v>28903.404477880878</v>
      </c>
      <c r="W176" s="26">
        <f t="shared" si="74"/>
        <v>16565.04269252528</v>
      </c>
      <c r="X176" s="26">
        <f t="shared" si="74"/>
        <v>3546.8484783436506</v>
      </c>
      <c r="Y176" s="26">
        <f t="shared" si="74"/>
        <v>3291.9646417086797</v>
      </c>
      <c r="Z176" s="26">
        <f t="shared" si="74"/>
        <v>3303.8554498848525</v>
      </c>
      <c r="AA176" s="26">
        <f t="shared" si="74"/>
        <v>4343.251415094297</v>
      </c>
    </row>
    <row r="177" spans="1:27" ht="16.5" hidden="1" customHeight="1" thickBot="1" x14ac:dyDescent="0.4">
      <c r="A177" s="688"/>
      <c r="B177" s="137" t="s">
        <v>27</v>
      </c>
      <c r="C177" s="27">
        <f>C176</f>
        <v>0</v>
      </c>
      <c r="D177" s="27">
        <f>C177+D176</f>
        <v>50.100046527573042</v>
      </c>
      <c r="E177" s="27">
        <f t="shared" ref="E177:AA177" si="75">D177+E176</f>
        <v>173.82478982943297</v>
      </c>
      <c r="F177" s="27">
        <f t="shared" si="75"/>
        <v>404.87481391277117</v>
      </c>
      <c r="G177" s="27">
        <f t="shared" si="75"/>
        <v>1018.9904473817268</v>
      </c>
      <c r="H177" s="27">
        <f t="shared" si="75"/>
        <v>4016.9195301852815</v>
      </c>
      <c r="I177" s="27">
        <f t="shared" si="75"/>
        <v>8309.4514454516175</v>
      </c>
      <c r="J177" s="27">
        <f t="shared" si="75"/>
        <v>13803.517906263201</v>
      </c>
      <c r="K177" s="27">
        <f t="shared" si="75"/>
        <v>18794.582942808192</v>
      </c>
      <c r="L177" s="27">
        <f t="shared" si="75"/>
        <v>20295.651296440596</v>
      </c>
      <c r="M177" s="27">
        <f t="shared" si="75"/>
        <v>22081.426639427988</v>
      </c>
      <c r="N177" s="27">
        <f t="shared" si="75"/>
        <v>24778.129689200789</v>
      </c>
      <c r="O177" s="27">
        <f t="shared" si="75"/>
        <v>29121.381104295084</v>
      </c>
      <c r="P177" s="27">
        <f t="shared" si="75"/>
        <v>32534.243460294998</v>
      </c>
      <c r="Q177" s="27">
        <f t="shared" si="75"/>
        <v>35872.672354447139</v>
      </c>
      <c r="R177" s="27">
        <f t="shared" si="75"/>
        <v>38759.503475066609</v>
      </c>
      <c r="S177" s="27">
        <f t="shared" si="75"/>
        <v>44581.038668241163</v>
      </c>
      <c r="T177" s="27">
        <f t="shared" si="75"/>
        <v>71714.373882278858</v>
      </c>
      <c r="U177" s="27">
        <f t="shared" si="75"/>
        <v>101037.95881199278</v>
      </c>
      <c r="V177" s="27">
        <f t="shared" si="75"/>
        <v>129941.36328987365</v>
      </c>
      <c r="W177" s="27">
        <f t="shared" si="75"/>
        <v>146506.40598239892</v>
      </c>
      <c r="X177" s="27">
        <f t="shared" si="75"/>
        <v>150053.25446074258</v>
      </c>
      <c r="Y177" s="27">
        <f t="shared" si="75"/>
        <v>153345.21910245126</v>
      </c>
      <c r="Z177" s="27">
        <f t="shared" si="75"/>
        <v>156649.0745523361</v>
      </c>
      <c r="AA177" s="27">
        <f t="shared" si="75"/>
        <v>160992.3259674304</v>
      </c>
    </row>
    <row r="178" spans="1:27" ht="14.75" hidden="1" customHeight="1" x14ac:dyDescent="0.35">
      <c r="A178" s="98"/>
      <c r="B178" s="209" t="s">
        <v>128</v>
      </c>
      <c r="C178" s="103">
        <f t="shared" ref="C178:AA178" si="76">C157+C176</f>
        <v>0</v>
      </c>
      <c r="D178" s="103">
        <f t="shared" si="76"/>
        <v>773.06389678535311</v>
      </c>
      <c r="E178" s="103">
        <f t="shared" si="76"/>
        <v>1903.0809125898938</v>
      </c>
      <c r="F178" s="103">
        <f t="shared" si="76"/>
        <v>3310.3208906037303</v>
      </c>
      <c r="G178" s="103">
        <f t="shared" si="76"/>
        <v>7074.0807692825938</v>
      </c>
      <c r="H178" s="103">
        <f t="shared" si="76"/>
        <v>20555.962771553313</v>
      </c>
      <c r="I178" s="103">
        <f t="shared" si="76"/>
        <v>30846.713405805822</v>
      </c>
      <c r="J178" s="103">
        <f t="shared" si="76"/>
        <v>37655.622697633647</v>
      </c>
      <c r="K178" s="103">
        <f t="shared" si="76"/>
        <v>34945.216123082755</v>
      </c>
      <c r="L178" s="103">
        <f t="shared" si="76"/>
        <v>19016.237871849615</v>
      </c>
      <c r="M178" s="103">
        <f t="shared" si="76"/>
        <v>23920.080739800491</v>
      </c>
      <c r="N178" s="103">
        <f t="shared" si="76"/>
        <v>41959.394859485736</v>
      </c>
      <c r="O178" s="103">
        <f t="shared" si="76"/>
        <v>55795.823071235696</v>
      </c>
      <c r="P178" s="103">
        <f t="shared" si="76"/>
        <v>45903.035075537322</v>
      </c>
      <c r="Q178" s="103">
        <f t="shared" si="76"/>
        <v>45139.359530546535</v>
      </c>
      <c r="R178" s="103">
        <f t="shared" si="76"/>
        <v>39784.032749511949</v>
      </c>
      <c r="S178" s="103">
        <f t="shared" si="76"/>
        <v>55947.967172084362</v>
      </c>
      <c r="T178" s="103">
        <f t="shared" si="76"/>
        <v>170402.01868405612</v>
      </c>
      <c r="U178" s="103">
        <f t="shared" si="76"/>
        <v>200727.95756842938</v>
      </c>
      <c r="V178" s="103">
        <f t="shared" si="76"/>
        <v>190634.11184069273</v>
      </c>
      <c r="W178" s="103">
        <f t="shared" si="76"/>
        <v>112903.64285540127</v>
      </c>
      <c r="X178" s="103">
        <f t="shared" si="76"/>
        <v>44907.538354812379</v>
      </c>
      <c r="Y178" s="103">
        <f t="shared" si="76"/>
        <v>43843.756431080496</v>
      </c>
      <c r="Z178" s="103">
        <f t="shared" si="76"/>
        <v>51690.525409783892</v>
      </c>
      <c r="AA178" s="103">
        <f t="shared" si="76"/>
        <v>55795.823071235696</v>
      </c>
    </row>
    <row r="179" spans="1:27" hidden="1" x14ac:dyDescent="0.35">
      <c r="A179" s="98"/>
      <c r="B179" s="210" t="s">
        <v>183</v>
      </c>
      <c r="C179" s="101"/>
      <c r="D179" s="101">
        <f>D178-D73</f>
        <v>-8.577900539194161E-3</v>
      </c>
      <c r="E179" s="101">
        <f t="shared" ref="E179:AA179" si="77">E178-E73</f>
        <v>1.5644315346662552E-2</v>
      </c>
      <c r="F179" s="101">
        <f t="shared" si="77"/>
        <v>-9.1058553348375426E-3</v>
      </c>
      <c r="G179" s="101">
        <f t="shared" si="77"/>
        <v>-6.0658004535980581E-2</v>
      </c>
      <c r="H179" s="101">
        <f t="shared" si="77"/>
        <v>-3.5461847073747776E-2</v>
      </c>
      <c r="I179" s="101">
        <f t="shared" si="77"/>
        <v>0</v>
      </c>
      <c r="J179" s="101">
        <f t="shared" si="77"/>
        <v>0</v>
      </c>
      <c r="K179" s="101">
        <f t="shared" si="77"/>
        <v>0</v>
      </c>
      <c r="L179" s="101">
        <f t="shared" si="77"/>
        <v>0</v>
      </c>
      <c r="M179" s="101">
        <f t="shared" si="77"/>
        <v>0</v>
      </c>
      <c r="N179" s="101">
        <f t="shared" si="77"/>
        <v>0</v>
      </c>
      <c r="O179" s="101">
        <f t="shared" si="77"/>
        <v>0</v>
      </c>
      <c r="P179" s="101">
        <f t="shared" si="77"/>
        <v>0</v>
      </c>
      <c r="Q179" s="101">
        <f t="shared" si="77"/>
        <v>0</v>
      </c>
      <c r="R179" s="101">
        <f t="shared" si="77"/>
        <v>0</v>
      </c>
      <c r="S179" s="101">
        <f t="shared" si="77"/>
        <v>0</v>
      </c>
      <c r="T179" s="101">
        <f t="shared" si="77"/>
        <v>0</v>
      </c>
      <c r="U179" s="101">
        <f t="shared" si="77"/>
        <v>0</v>
      </c>
      <c r="V179" s="101">
        <f t="shared" si="77"/>
        <v>0</v>
      </c>
      <c r="W179" s="101">
        <f t="shared" si="77"/>
        <v>0</v>
      </c>
      <c r="X179" s="101">
        <f t="shared" si="77"/>
        <v>0</v>
      </c>
      <c r="Y179" s="101">
        <f t="shared" si="77"/>
        <v>0</v>
      </c>
      <c r="Z179" s="101">
        <f t="shared" si="77"/>
        <v>0</v>
      </c>
      <c r="AA179" s="101">
        <f t="shared" si="77"/>
        <v>0</v>
      </c>
    </row>
    <row r="180" spans="1:27" ht="15" hidden="1" thickBot="1" x14ac:dyDescent="0.4">
      <c r="A180" s="98"/>
      <c r="B180" s="98"/>
      <c r="C180" s="101"/>
      <c r="D180" s="101"/>
      <c r="E180" s="101"/>
      <c r="F180" s="101"/>
      <c r="G180" s="101"/>
      <c r="H180" s="101"/>
      <c r="I180" s="101"/>
      <c r="J180" s="101"/>
      <c r="K180" s="101"/>
      <c r="L180" s="101"/>
      <c r="M180" s="101"/>
      <c r="N180" s="101"/>
    </row>
    <row r="181" spans="1:27" ht="15" hidden="1" thickBot="1" x14ac:dyDescent="0.4">
      <c r="A181" s="98"/>
      <c r="B181" s="254" t="s">
        <v>39</v>
      </c>
      <c r="C181" s="145">
        <f>C$4</f>
        <v>44927</v>
      </c>
      <c r="D181" s="145">
        <f t="shared" ref="D181:AA181" si="78">D$4</f>
        <v>44958</v>
      </c>
      <c r="E181" s="145">
        <f t="shared" si="78"/>
        <v>44986</v>
      </c>
      <c r="F181" s="145">
        <f t="shared" si="78"/>
        <v>45017</v>
      </c>
      <c r="G181" s="145">
        <f t="shared" si="78"/>
        <v>45047</v>
      </c>
      <c r="H181" s="145">
        <f t="shared" si="78"/>
        <v>45078</v>
      </c>
      <c r="I181" s="145">
        <f t="shared" si="78"/>
        <v>45108</v>
      </c>
      <c r="J181" s="145">
        <f t="shared" si="78"/>
        <v>45139</v>
      </c>
      <c r="K181" s="145">
        <f t="shared" si="78"/>
        <v>45170</v>
      </c>
      <c r="L181" s="145">
        <f t="shared" si="78"/>
        <v>45200</v>
      </c>
      <c r="M181" s="145">
        <f t="shared" si="78"/>
        <v>45231</v>
      </c>
      <c r="N181" s="145">
        <f t="shared" si="78"/>
        <v>45261</v>
      </c>
      <c r="O181" s="145">
        <f t="shared" si="78"/>
        <v>45292</v>
      </c>
      <c r="P181" s="145">
        <f t="shared" si="78"/>
        <v>45323</v>
      </c>
      <c r="Q181" s="145">
        <f t="shared" si="78"/>
        <v>45352</v>
      </c>
      <c r="R181" s="145">
        <f t="shared" si="78"/>
        <v>45383</v>
      </c>
      <c r="S181" s="145">
        <f t="shared" si="78"/>
        <v>45413</v>
      </c>
      <c r="T181" s="145">
        <f t="shared" si="78"/>
        <v>45444</v>
      </c>
      <c r="U181" s="145">
        <f t="shared" si="78"/>
        <v>45474</v>
      </c>
      <c r="V181" s="145">
        <f t="shared" si="78"/>
        <v>45505</v>
      </c>
      <c r="W181" s="145">
        <f t="shared" si="78"/>
        <v>45536</v>
      </c>
      <c r="X181" s="145">
        <f t="shared" si="78"/>
        <v>45566</v>
      </c>
      <c r="Y181" s="145">
        <f t="shared" si="78"/>
        <v>45597</v>
      </c>
      <c r="Z181" s="145">
        <f t="shared" si="78"/>
        <v>45627</v>
      </c>
      <c r="AA181" s="145">
        <f t="shared" si="78"/>
        <v>45658</v>
      </c>
    </row>
    <row r="182" spans="1:27" hidden="1" x14ac:dyDescent="0.35">
      <c r="A182" s="98"/>
      <c r="B182" s="248" t="s">
        <v>129</v>
      </c>
      <c r="C182" s="111">
        <f>C157*'YTD PROGRAM SUMMARY'!C43</f>
        <v>0</v>
      </c>
      <c r="D182" s="111">
        <f>D157*'YTD PROGRAM SUMMARY'!D43</f>
        <v>161.68210622682011</v>
      </c>
      <c r="E182" s="111">
        <f>E157*'YTD PROGRAM SUMMARY'!E43</f>
        <v>85.281546793867648</v>
      </c>
      <c r="F182" s="111">
        <f>F157*'YTD PROGRAM SUMMARY'!F43</f>
        <v>891.75533873600421</v>
      </c>
      <c r="G182" s="111">
        <f>G157*'YTD PROGRAM SUMMARY'!G43</f>
        <v>4502.1483348612473</v>
      </c>
      <c r="H182" s="111">
        <f>H157*'YTD PROGRAM SUMMARY'!H43</f>
        <v>17558.033688749758</v>
      </c>
      <c r="I182" s="111">
        <f>I157*'YTD PROGRAM SUMMARY'!I43</f>
        <v>25674.854558951833</v>
      </c>
      <c r="J182" s="111">
        <f>J157*'YTD PROGRAM SUMMARY'!J43</f>
        <v>21201.044396473309</v>
      </c>
      <c r="K182" s="111">
        <f>K157*'YTD PROGRAM SUMMARY'!K43</f>
        <v>22563.938554450022</v>
      </c>
      <c r="L182" s="111">
        <f>L157*'YTD PROGRAM SUMMARY'!L43</f>
        <v>0</v>
      </c>
      <c r="M182" s="111">
        <f>M157*'YTD PROGRAM SUMMARY'!M43</f>
        <v>0</v>
      </c>
      <c r="N182" s="111">
        <f>N157*'YTD PROGRAM SUMMARY'!N43</f>
        <v>0</v>
      </c>
      <c r="O182" s="218">
        <f>O157*'YTD PROGRAM SUMMARY'!O43</f>
        <v>0</v>
      </c>
      <c r="P182" s="218">
        <f>P157*'YTD PROGRAM SUMMARY'!P43</f>
        <v>0</v>
      </c>
      <c r="Q182" s="218">
        <f>Q157*'YTD PROGRAM SUMMARY'!Q43</f>
        <v>0</v>
      </c>
      <c r="R182" s="218">
        <f>R157*'YTD PROGRAM SUMMARY'!R43</f>
        <v>0</v>
      </c>
      <c r="S182" s="218">
        <f>S157*'YTD PROGRAM SUMMARY'!S43</f>
        <v>0</v>
      </c>
      <c r="T182" s="218">
        <f>T157*'YTD PROGRAM SUMMARY'!T43</f>
        <v>0</v>
      </c>
      <c r="U182" s="218">
        <f>U157*'YTD PROGRAM SUMMARY'!U43</f>
        <v>0</v>
      </c>
      <c r="V182" s="218">
        <f>V157*'YTD PROGRAM SUMMARY'!V43</f>
        <v>0</v>
      </c>
      <c r="W182" s="218">
        <f>W157*'YTD PROGRAM SUMMARY'!W43</f>
        <v>0</v>
      </c>
      <c r="X182" s="218">
        <f>X157*'YTD PROGRAM SUMMARY'!X43</f>
        <v>0</v>
      </c>
      <c r="Y182" s="218">
        <f>Y157*'YTD PROGRAM SUMMARY'!Y43</f>
        <v>0</v>
      </c>
      <c r="Z182" s="218">
        <f>Z157*'YTD PROGRAM SUMMARY'!Z43</f>
        <v>0</v>
      </c>
      <c r="AA182" s="218">
        <f>AA157*'YTD PROGRAM SUMMARY'!AA43</f>
        <v>0</v>
      </c>
    </row>
    <row r="183" spans="1:27" ht="15" hidden="1" thickBot="1" x14ac:dyDescent="0.4">
      <c r="A183" s="98"/>
      <c r="B183" s="83" t="s">
        <v>130</v>
      </c>
      <c r="C183" s="104">
        <f>C176*'YTD PROGRAM SUMMARY'!C43</f>
        <v>0</v>
      </c>
      <c r="D183" s="104">
        <f>D176*'YTD PROGRAM SUMMARY'!D43</f>
        <v>11.2042684316117</v>
      </c>
      <c r="E183" s="104">
        <f>E176*'YTD PROGRAM SUMMARY'!E43</f>
        <v>5.9299187355383332</v>
      </c>
      <c r="F183" s="104">
        <f>F176*'YTD PROGRAM SUMMARY'!F43</f>
        <v>66.911974107762276</v>
      </c>
      <c r="G183" s="104">
        <f>G176*'YTD PROGRAM SUMMARY'!G43</f>
        <v>427.99606785900784</v>
      </c>
      <c r="H183" s="104">
        <f>H176*'YTD PROGRAM SUMMARY'!H43</f>
        <v>2997.9290828035546</v>
      </c>
      <c r="I183" s="104">
        <f>I176*'YTD PROGRAM SUMMARY'!I43</f>
        <v>4150.3871114757167</v>
      </c>
      <c r="J183" s="104">
        <f>J176*'YTD PROGRAM SUMMARY'!J43</f>
        <v>3621.7136414400993</v>
      </c>
      <c r="K183" s="104">
        <f>K176*'YTD PROGRAM SUMMARY'!K43</f>
        <v>3759.6820714601631</v>
      </c>
      <c r="L183" s="104">
        <f>L176*'YTD PROGRAM SUMMARY'!L43</f>
        <v>0</v>
      </c>
      <c r="M183" s="104">
        <f>M176*'YTD PROGRAM SUMMARY'!M43</f>
        <v>0</v>
      </c>
      <c r="N183" s="104">
        <f>N176*'YTD PROGRAM SUMMARY'!N43</f>
        <v>0</v>
      </c>
      <c r="O183" s="212">
        <f>O176*'YTD PROGRAM SUMMARY'!O43</f>
        <v>0</v>
      </c>
      <c r="P183" s="212">
        <f>P176*'YTD PROGRAM SUMMARY'!P43</f>
        <v>0</v>
      </c>
      <c r="Q183" s="212">
        <f>Q176*'YTD PROGRAM SUMMARY'!Q43</f>
        <v>0</v>
      </c>
      <c r="R183" s="212">
        <f>R176*'YTD PROGRAM SUMMARY'!R43</f>
        <v>0</v>
      </c>
      <c r="S183" s="212">
        <f>S176*'YTD PROGRAM SUMMARY'!S43</f>
        <v>0</v>
      </c>
      <c r="T183" s="212">
        <f>T176*'YTD PROGRAM SUMMARY'!T43</f>
        <v>0</v>
      </c>
      <c r="U183" s="212">
        <f>U176*'YTD PROGRAM SUMMARY'!U43</f>
        <v>0</v>
      </c>
      <c r="V183" s="212">
        <f>V176*'YTD PROGRAM SUMMARY'!V43</f>
        <v>0</v>
      </c>
      <c r="W183" s="212">
        <f>W176*'YTD PROGRAM SUMMARY'!W43</f>
        <v>0</v>
      </c>
      <c r="X183" s="212">
        <f>X176*'YTD PROGRAM SUMMARY'!X43</f>
        <v>0</v>
      </c>
      <c r="Y183" s="212">
        <f>Y176*'YTD PROGRAM SUMMARY'!Y43</f>
        <v>0</v>
      </c>
      <c r="Z183" s="212">
        <f>Z176*'YTD PROGRAM SUMMARY'!Z43</f>
        <v>0</v>
      </c>
      <c r="AA183" s="212">
        <f>AA176*'YTD PROGRAM SUMMARY'!AA43</f>
        <v>0</v>
      </c>
    </row>
    <row r="184" spans="1:27" hidden="1" x14ac:dyDescent="0.35">
      <c r="A184" s="98"/>
      <c r="B184" s="248" t="s">
        <v>131</v>
      </c>
      <c r="C184" s="105">
        <f>IFERROR(C182/C73,0)</f>
        <v>0</v>
      </c>
      <c r="D184" s="105">
        <f t="shared" ref="D184:N184" si="79">IFERROR(D182/D73,0)</f>
        <v>0.2091422363634319</v>
      </c>
      <c r="E184" s="105">
        <f t="shared" si="79"/>
        <v>4.4812728294489811E-2</v>
      </c>
      <c r="F184" s="105">
        <f t="shared" si="79"/>
        <v>0.26938563215446232</v>
      </c>
      <c r="G184" s="105">
        <f t="shared" si="79"/>
        <v>0.6364232862938084</v>
      </c>
      <c r="H184" s="105">
        <f t="shared" si="79"/>
        <v>0.85415621705107025</v>
      </c>
      <c r="I184" s="105">
        <f t="shared" si="79"/>
        <v>0.83233679456169996</v>
      </c>
      <c r="J184" s="105">
        <f t="shared" si="79"/>
        <v>0.56302466610930935</v>
      </c>
      <c r="K184" s="105">
        <f t="shared" si="79"/>
        <v>0.64569463456675025</v>
      </c>
      <c r="L184" s="105">
        <f t="shared" si="79"/>
        <v>0</v>
      </c>
      <c r="M184" s="105">
        <f t="shared" si="79"/>
        <v>0</v>
      </c>
      <c r="N184" s="105">
        <f t="shared" si="79"/>
        <v>0</v>
      </c>
      <c r="O184" s="213">
        <f t="shared" ref="O184:AA184" si="80">IFERROR(O182/O73,0)</f>
        <v>0</v>
      </c>
      <c r="P184" s="213">
        <f t="shared" si="80"/>
        <v>0</v>
      </c>
      <c r="Q184" s="213">
        <f t="shared" si="80"/>
        <v>0</v>
      </c>
      <c r="R184" s="213">
        <f t="shared" si="80"/>
        <v>0</v>
      </c>
      <c r="S184" s="213">
        <f t="shared" si="80"/>
        <v>0</v>
      </c>
      <c r="T184" s="213">
        <f t="shared" si="80"/>
        <v>0</v>
      </c>
      <c r="U184" s="213">
        <f t="shared" si="80"/>
        <v>0</v>
      </c>
      <c r="V184" s="213">
        <f t="shared" si="80"/>
        <v>0</v>
      </c>
      <c r="W184" s="213">
        <f t="shared" si="80"/>
        <v>0</v>
      </c>
      <c r="X184" s="213">
        <f t="shared" si="80"/>
        <v>0</v>
      </c>
      <c r="Y184" s="213">
        <f t="shared" si="80"/>
        <v>0</v>
      </c>
      <c r="Z184" s="213">
        <f t="shared" si="80"/>
        <v>0</v>
      </c>
      <c r="AA184" s="213">
        <f t="shared" si="80"/>
        <v>0</v>
      </c>
    </row>
    <row r="185" spans="1:27" ht="15" hidden="1" thickBot="1" x14ac:dyDescent="0.4">
      <c r="A185" s="98"/>
      <c r="B185" s="83" t="s">
        <v>132</v>
      </c>
      <c r="C185" s="106">
        <f>IFERROR(C183/C73,0)</f>
        <v>0</v>
      </c>
      <c r="D185" s="106">
        <f t="shared" ref="D185:N185" si="81">IFERROR(D183/D73,0)</f>
        <v>1.4493166939055896E-2</v>
      </c>
      <c r="E185" s="106">
        <f t="shared" si="81"/>
        <v>3.115982848509875E-3</v>
      </c>
      <c r="F185" s="106">
        <f t="shared" si="81"/>
        <v>2.0213082737774023E-2</v>
      </c>
      <c r="G185" s="106">
        <f t="shared" si="81"/>
        <v>6.0501485905850839E-2</v>
      </c>
      <c r="H185" s="106">
        <f t="shared" si="81"/>
        <v>0.14584205781514289</v>
      </c>
      <c r="I185" s="106">
        <f t="shared" si="81"/>
        <v>0.13454876235516719</v>
      </c>
      <c r="J185" s="106">
        <f t="shared" si="81"/>
        <v>9.6179889800831669E-2</v>
      </c>
      <c r="K185" s="106">
        <f t="shared" si="81"/>
        <v>0.10758789009110574</v>
      </c>
      <c r="L185" s="106">
        <f t="shared" si="81"/>
        <v>0</v>
      </c>
      <c r="M185" s="106">
        <f t="shared" si="81"/>
        <v>0</v>
      </c>
      <c r="N185" s="106">
        <f t="shared" si="81"/>
        <v>0</v>
      </c>
      <c r="O185" s="214">
        <f>IFERROR(O183/O73,0)</f>
        <v>0</v>
      </c>
      <c r="P185" s="214">
        <f t="shared" ref="P185:Z185" si="82">IFERROR(P183/P73,0)</f>
        <v>0</v>
      </c>
      <c r="Q185" s="214">
        <f t="shared" si="82"/>
        <v>0</v>
      </c>
      <c r="R185" s="214">
        <f t="shared" si="82"/>
        <v>0</v>
      </c>
      <c r="S185" s="214">
        <f t="shared" si="82"/>
        <v>0</v>
      </c>
      <c r="T185" s="214">
        <f t="shared" si="82"/>
        <v>0</v>
      </c>
      <c r="U185" s="214">
        <f t="shared" si="82"/>
        <v>0</v>
      </c>
      <c r="V185" s="214">
        <f t="shared" si="82"/>
        <v>0</v>
      </c>
      <c r="W185" s="214">
        <f t="shared" si="82"/>
        <v>0</v>
      </c>
      <c r="X185" s="214">
        <f t="shared" si="82"/>
        <v>0</v>
      </c>
      <c r="Y185" s="214">
        <f t="shared" si="82"/>
        <v>0</v>
      </c>
      <c r="Z185" s="214">
        <f t="shared" si="82"/>
        <v>0</v>
      </c>
      <c r="AA185" s="214">
        <f>IFERROR(AA183/AA73,0)</f>
        <v>0</v>
      </c>
    </row>
    <row r="186" spans="1:27" s="1" customFormat="1" ht="15" hidden="1" thickBot="1" x14ac:dyDescent="0.4">
      <c r="A186" s="107"/>
      <c r="B186" s="255" t="s">
        <v>133</v>
      </c>
      <c r="C186" s="108">
        <f>C184+C185</f>
        <v>0</v>
      </c>
      <c r="D186" s="108">
        <f t="shared" ref="D186:N186" si="83">D184+D185</f>
        <v>0.2236354033024878</v>
      </c>
      <c r="E186" s="109">
        <f t="shared" si="83"/>
        <v>4.7928711142999687E-2</v>
      </c>
      <c r="F186" s="109">
        <f t="shared" si="83"/>
        <v>0.28959871489223632</v>
      </c>
      <c r="G186" s="109">
        <f t="shared" si="83"/>
        <v>0.6969247721996592</v>
      </c>
      <c r="H186" s="109">
        <f t="shared" si="83"/>
        <v>0.99999827486621318</v>
      </c>
      <c r="I186" s="109">
        <f t="shared" si="83"/>
        <v>0.96688555691686717</v>
      </c>
      <c r="J186" s="109">
        <f t="shared" si="83"/>
        <v>0.65920455591014104</v>
      </c>
      <c r="K186" s="109">
        <f t="shared" si="83"/>
        <v>0.75328252465785595</v>
      </c>
      <c r="L186" s="109">
        <f t="shared" si="83"/>
        <v>0</v>
      </c>
      <c r="M186" s="110">
        <f t="shared" si="83"/>
        <v>0</v>
      </c>
      <c r="N186" s="110">
        <f t="shared" si="83"/>
        <v>0</v>
      </c>
      <c r="O186" s="215">
        <f>O184+O185</f>
        <v>0</v>
      </c>
      <c r="P186" s="215">
        <f t="shared" ref="P186:Z186" si="84">P184+P185</f>
        <v>0</v>
      </c>
      <c r="Q186" s="216">
        <f t="shared" si="84"/>
        <v>0</v>
      </c>
      <c r="R186" s="216">
        <f t="shared" si="84"/>
        <v>0</v>
      </c>
      <c r="S186" s="216">
        <f t="shared" si="84"/>
        <v>0</v>
      </c>
      <c r="T186" s="216">
        <f t="shared" si="84"/>
        <v>0</v>
      </c>
      <c r="U186" s="216">
        <f t="shared" si="84"/>
        <v>0</v>
      </c>
      <c r="V186" s="216">
        <f t="shared" si="84"/>
        <v>0</v>
      </c>
      <c r="W186" s="216">
        <f t="shared" si="84"/>
        <v>0</v>
      </c>
      <c r="X186" s="216">
        <f t="shared" si="84"/>
        <v>0</v>
      </c>
      <c r="Y186" s="217">
        <f t="shared" si="84"/>
        <v>0</v>
      </c>
      <c r="Z186" s="217">
        <f t="shared" si="84"/>
        <v>0</v>
      </c>
      <c r="AA186" s="215">
        <f>AA184+AA185</f>
        <v>0</v>
      </c>
    </row>
    <row r="187" spans="1:27" ht="15" hidden="1" thickBot="1" x14ac:dyDescent="0.4">
      <c r="A187" s="98"/>
      <c r="B187" s="98"/>
      <c r="C187" s="101"/>
      <c r="D187" s="101"/>
      <c r="E187" s="101"/>
      <c r="F187" s="101"/>
      <c r="G187" s="101"/>
      <c r="H187" s="101"/>
      <c r="I187" s="101"/>
      <c r="J187" s="101"/>
      <c r="K187" s="101"/>
      <c r="L187" s="101"/>
      <c r="M187" s="101"/>
      <c r="N187" s="101"/>
      <c r="O187" s="101"/>
      <c r="P187" s="101"/>
      <c r="Q187" s="101"/>
      <c r="R187" s="101"/>
      <c r="S187" s="101"/>
      <c r="T187" s="101"/>
      <c r="U187" s="101"/>
      <c r="V187" s="101"/>
      <c r="W187" s="101"/>
      <c r="X187" s="101"/>
      <c r="Y187" s="101"/>
      <c r="Z187" s="101"/>
      <c r="AA187" s="101"/>
    </row>
    <row r="188" spans="1:27" ht="15" hidden="1" thickBot="1" x14ac:dyDescent="0.4">
      <c r="A188" s="98"/>
      <c r="B188" s="254" t="s">
        <v>37</v>
      </c>
      <c r="C188" s="145">
        <f>C$4</f>
        <v>44927</v>
      </c>
      <c r="D188" s="145">
        <f t="shared" ref="D188:AA188" si="85">D$4</f>
        <v>44958</v>
      </c>
      <c r="E188" s="145">
        <f t="shared" si="85"/>
        <v>44986</v>
      </c>
      <c r="F188" s="145">
        <f t="shared" si="85"/>
        <v>45017</v>
      </c>
      <c r="G188" s="145">
        <f t="shared" si="85"/>
        <v>45047</v>
      </c>
      <c r="H188" s="145">
        <f t="shared" si="85"/>
        <v>45078</v>
      </c>
      <c r="I188" s="145">
        <f t="shared" si="85"/>
        <v>45108</v>
      </c>
      <c r="J188" s="145">
        <f t="shared" si="85"/>
        <v>45139</v>
      </c>
      <c r="K188" s="145">
        <f t="shared" si="85"/>
        <v>45170</v>
      </c>
      <c r="L188" s="145">
        <f t="shared" si="85"/>
        <v>45200</v>
      </c>
      <c r="M188" s="145">
        <f t="shared" si="85"/>
        <v>45231</v>
      </c>
      <c r="N188" s="145">
        <f t="shared" si="85"/>
        <v>45261</v>
      </c>
      <c r="O188" s="145">
        <f t="shared" si="85"/>
        <v>45292</v>
      </c>
      <c r="P188" s="145">
        <f t="shared" si="85"/>
        <v>45323</v>
      </c>
      <c r="Q188" s="145">
        <f t="shared" si="85"/>
        <v>45352</v>
      </c>
      <c r="R188" s="145">
        <f t="shared" si="85"/>
        <v>45383</v>
      </c>
      <c r="S188" s="145">
        <f t="shared" si="85"/>
        <v>45413</v>
      </c>
      <c r="T188" s="145">
        <f t="shared" si="85"/>
        <v>45444</v>
      </c>
      <c r="U188" s="145">
        <f t="shared" si="85"/>
        <v>45474</v>
      </c>
      <c r="V188" s="145">
        <f t="shared" si="85"/>
        <v>45505</v>
      </c>
      <c r="W188" s="145">
        <f t="shared" si="85"/>
        <v>45536</v>
      </c>
      <c r="X188" s="145">
        <f t="shared" si="85"/>
        <v>45566</v>
      </c>
      <c r="Y188" s="145">
        <f t="shared" si="85"/>
        <v>45597</v>
      </c>
      <c r="Z188" s="145">
        <f t="shared" si="85"/>
        <v>45627</v>
      </c>
      <c r="AA188" s="145">
        <f t="shared" si="85"/>
        <v>45658</v>
      </c>
    </row>
    <row r="189" spans="1:27" hidden="1" x14ac:dyDescent="0.35">
      <c r="A189" s="98"/>
      <c r="B189" s="248" t="s">
        <v>134</v>
      </c>
      <c r="C189" s="111">
        <f>C157*'YTD PROGRAM SUMMARY'!C44</f>
        <v>0</v>
      </c>
      <c r="D189" s="111">
        <f>D157*'YTD PROGRAM SUMMARY'!D44</f>
        <v>561.28174403096</v>
      </c>
      <c r="E189" s="111">
        <f>E157*'YTD PROGRAM SUMMARY'!E44</f>
        <v>1694.0746224941663</v>
      </c>
      <c r="F189" s="111">
        <f>F157*'YTD PROGRAM SUMMARY'!F44</f>
        <v>2187.5155277843878</v>
      </c>
      <c r="G189" s="111">
        <f>G157*'YTD PROGRAM SUMMARY'!G44</f>
        <v>1957.8168009523904</v>
      </c>
      <c r="H189" s="111">
        <f>H157*'YTD PROGRAM SUMMARY'!H44</f>
        <v>0</v>
      </c>
      <c r="I189" s="111">
        <f>I157*'YTD PROGRAM SUMMARY'!I44</f>
        <v>879.32693158765142</v>
      </c>
      <c r="J189" s="111">
        <f>J157*'YTD PROGRAM SUMMARY'!J44</f>
        <v>10960.511840348754</v>
      </c>
      <c r="K189" s="111">
        <f>K157*'YTD PROGRAM SUMMARY'!K44</f>
        <v>7390.2125320877431</v>
      </c>
      <c r="L189" s="111">
        <f>L157*'YTD PROGRAM SUMMARY'!L44</f>
        <v>0</v>
      </c>
      <c r="M189" s="111">
        <f>M157*'YTD PROGRAM SUMMARY'!M44</f>
        <v>0</v>
      </c>
      <c r="N189" s="111">
        <f>N157*'YTD PROGRAM SUMMARY'!N44</f>
        <v>0</v>
      </c>
      <c r="O189" s="218">
        <f>O157*'YTD PROGRAM SUMMARY'!O44</f>
        <v>0</v>
      </c>
      <c r="P189" s="218">
        <f>P157*'YTD PROGRAM SUMMARY'!P44</f>
        <v>0</v>
      </c>
      <c r="Q189" s="218">
        <f>Q157*'YTD PROGRAM SUMMARY'!Q44</f>
        <v>0</v>
      </c>
      <c r="R189" s="218">
        <f>R157*'YTD PROGRAM SUMMARY'!R44</f>
        <v>0</v>
      </c>
      <c r="S189" s="218">
        <f>S157*'YTD PROGRAM SUMMARY'!S44</f>
        <v>0</v>
      </c>
      <c r="T189" s="218">
        <f>T157*'YTD PROGRAM SUMMARY'!T44</f>
        <v>0</v>
      </c>
      <c r="U189" s="218">
        <f>U157*'YTD PROGRAM SUMMARY'!U44</f>
        <v>0</v>
      </c>
      <c r="V189" s="218">
        <f>V157*'YTD PROGRAM SUMMARY'!V44</f>
        <v>0</v>
      </c>
      <c r="W189" s="218">
        <f>W157*'YTD PROGRAM SUMMARY'!W44</f>
        <v>0</v>
      </c>
      <c r="X189" s="218">
        <f>X157*'YTD PROGRAM SUMMARY'!X44</f>
        <v>0</v>
      </c>
      <c r="Y189" s="218">
        <f>Y157*'YTD PROGRAM SUMMARY'!Y44</f>
        <v>0</v>
      </c>
      <c r="Z189" s="218">
        <f>Z157*'YTD PROGRAM SUMMARY'!Z44</f>
        <v>0</v>
      </c>
      <c r="AA189" s="218">
        <f>AA157*'YTD PROGRAM SUMMARY'!AA44</f>
        <v>0</v>
      </c>
    </row>
    <row r="190" spans="1:27" ht="15" hidden="1" thickBot="1" x14ac:dyDescent="0.4">
      <c r="A190" s="98"/>
      <c r="B190" s="83" t="s">
        <v>135</v>
      </c>
      <c r="C190" s="104">
        <f>C176*'YTD PROGRAM SUMMARY'!C44</f>
        <v>0</v>
      </c>
      <c r="D190" s="104">
        <f>D176*'YTD PROGRAM SUMMARY'!D44</f>
        <v>38.89577809596134</v>
      </c>
      <c r="E190" s="104">
        <f>E176*'YTD PROGRAM SUMMARY'!E44</f>
        <v>117.79482456632159</v>
      </c>
      <c r="F190" s="104">
        <f>F176*'YTD PROGRAM SUMMARY'!F44</f>
        <v>164.13804997557594</v>
      </c>
      <c r="G190" s="104">
        <f>G176*'YTD PROGRAM SUMMARY'!G44</f>
        <v>186.11956560994773</v>
      </c>
      <c r="H190" s="104">
        <f>H176*'YTD PROGRAM SUMMARY'!H44</f>
        <v>0</v>
      </c>
      <c r="I190" s="104">
        <f>I176*'YTD PROGRAM SUMMARY'!I44</f>
        <v>142.1448037906186</v>
      </c>
      <c r="J190" s="104">
        <f>J176*'YTD PROGRAM SUMMARY'!J44</f>
        <v>1872.3528193714844</v>
      </c>
      <c r="K190" s="104">
        <f>K176*'YTD PROGRAM SUMMARY'!K44</f>
        <v>1231.3829650848265</v>
      </c>
      <c r="L190" s="104">
        <f>L176*'YTD PROGRAM SUMMARY'!L44</f>
        <v>0</v>
      </c>
      <c r="M190" s="104">
        <f>M176*'YTD PROGRAM SUMMARY'!M44</f>
        <v>0</v>
      </c>
      <c r="N190" s="104">
        <f>N176*'YTD PROGRAM SUMMARY'!N44</f>
        <v>0</v>
      </c>
      <c r="O190" s="212">
        <f>O176*'YTD PROGRAM SUMMARY'!O44</f>
        <v>0</v>
      </c>
      <c r="P190" s="212">
        <f>P176*'YTD PROGRAM SUMMARY'!P44</f>
        <v>0</v>
      </c>
      <c r="Q190" s="212">
        <f>Q176*'YTD PROGRAM SUMMARY'!Q44</f>
        <v>0</v>
      </c>
      <c r="R190" s="212">
        <f>R176*'YTD PROGRAM SUMMARY'!R44</f>
        <v>0</v>
      </c>
      <c r="S190" s="212">
        <f>S176*'YTD PROGRAM SUMMARY'!S44</f>
        <v>0</v>
      </c>
      <c r="T190" s="212">
        <f>T176*'YTD PROGRAM SUMMARY'!T44</f>
        <v>0</v>
      </c>
      <c r="U190" s="212">
        <f>U176*'YTD PROGRAM SUMMARY'!U44</f>
        <v>0</v>
      </c>
      <c r="V190" s="212">
        <f>V176*'YTD PROGRAM SUMMARY'!V44</f>
        <v>0</v>
      </c>
      <c r="W190" s="212">
        <f>W176*'YTD PROGRAM SUMMARY'!W44</f>
        <v>0</v>
      </c>
      <c r="X190" s="212">
        <f>X176*'YTD PROGRAM SUMMARY'!X44</f>
        <v>0</v>
      </c>
      <c r="Y190" s="212">
        <f>Y176*'YTD PROGRAM SUMMARY'!Y44</f>
        <v>0</v>
      </c>
      <c r="Z190" s="212">
        <f>Z176*'YTD PROGRAM SUMMARY'!Z44</f>
        <v>0</v>
      </c>
      <c r="AA190" s="212">
        <f>AA176*'YTD PROGRAM SUMMARY'!AA44</f>
        <v>0</v>
      </c>
    </row>
    <row r="191" spans="1:27" hidden="1" x14ac:dyDescent="0.35">
      <c r="A191" s="98"/>
      <c r="B191" s="248" t="s">
        <v>136</v>
      </c>
      <c r="C191" s="105">
        <f t="shared" ref="C191" si="86">IFERROR(C189/C73,0)</f>
        <v>0</v>
      </c>
      <c r="D191" s="105">
        <f t="shared" ref="D191:N191" si="87">IFERROR(D189/D73,0)</f>
        <v>0.72604026454183979</v>
      </c>
      <c r="E191" s="105">
        <f t="shared" si="87"/>
        <v>0.89018209240407897</v>
      </c>
      <c r="F191" s="105">
        <f t="shared" si="87"/>
        <v>0.66081494295864474</v>
      </c>
      <c r="G191" s="105">
        <f t="shared" si="87"/>
        <v>0.27675680802768399</v>
      </c>
      <c r="H191" s="105">
        <f t="shared" si="87"/>
        <v>0</v>
      </c>
      <c r="I191" s="105">
        <f t="shared" si="87"/>
        <v>2.8506341016613743E-2</v>
      </c>
      <c r="J191" s="105">
        <f t="shared" si="87"/>
        <v>0.29107238322306472</v>
      </c>
      <c r="K191" s="105">
        <f t="shared" si="87"/>
        <v>0.21147994924564809</v>
      </c>
      <c r="L191" s="105">
        <f t="shared" si="87"/>
        <v>0</v>
      </c>
      <c r="M191" s="105">
        <f t="shared" si="87"/>
        <v>0</v>
      </c>
      <c r="N191" s="105">
        <f t="shared" si="87"/>
        <v>0</v>
      </c>
      <c r="O191" s="213">
        <f>IFERROR(O189/O73,0)</f>
        <v>0</v>
      </c>
      <c r="P191" s="213">
        <f t="shared" ref="P191:Y191" si="88">IFERROR(P189/P73,0)</f>
        <v>0</v>
      </c>
      <c r="Q191" s="213">
        <f t="shared" si="88"/>
        <v>0</v>
      </c>
      <c r="R191" s="213">
        <f t="shared" si="88"/>
        <v>0</v>
      </c>
      <c r="S191" s="213">
        <f t="shared" si="88"/>
        <v>0</v>
      </c>
      <c r="T191" s="213">
        <f t="shared" si="88"/>
        <v>0</v>
      </c>
      <c r="U191" s="213">
        <f t="shared" si="88"/>
        <v>0</v>
      </c>
      <c r="V191" s="213">
        <f t="shared" si="88"/>
        <v>0</v>
      </c>
      <c r="W191" s="213">
        <f t="shared" si="88"/>
        <v>0</v>
      </c>
      <c r="X191" s="213">
        <f t="shared" si="88"/>
        <v>0</v>
      </c>
      <c r="Y191" s="213">
        <f t="shared" si="88"/>
        <v>0</v>
      </c>
      <c r="Z191" s="213">
        <f>IFERROR(Z189/Z80,0)</f>
        <v>0</v>
      </c>
      <c r="AA191" s="213">
        <f>IFERROR(AA189/AA73,0)</f>
        <v>0</v>
      </c>
    </row>
    <row r="192" spans="1:27" ht="15" hidden="1" thickBot="1" x14ac:dyDescent="0.4">
      <c r="A192" s="98"/>
      <c r="B192" s="83" t="s">
        <v>137</v>
      </c>
      <c r="C192" s="106">
        <f>IFERROR(C190/C73,0)</f>
        <v>0</v>
      </c>
      <c r="D192" s="106">
        <f t="shared" ref="D192:N192" si="89">IFERROR(D190/D73,0)</f>
        <v>5.0313236300083136E-2</v>
      </c>
      <c r="E192" s="106">
        <f t="shared" si="89"/>
        <v>6.1897417040836789E-2</v>
      </c>
      <c r="F192" s="106">
        <f t="shared" si="89"/>
        <v>4.9583591409662543E-2</v>
      </c>
      <c r="G192" s="106">
        <f t="shared" si="89"/>
        <v>2.6309845162556061E-2</v>
      </c>
      <c r="H192" s="106">
        <f t="shared" si="89"/>
        <v>0</v>
      </c>
      <c r="I192" s="106">
        <f t="shared" si="89"/>
        <v>4.6081020665191775E-3</v>
      </c>
      <c r="J192" s="106">
        <f t="shared" si="89"/>
        <v>4.9723060866794455E-2</v>
      </c>
      <c r="K192" s="106">
        <f t="shared" si="89"/>
        <v>3.5237526096496156E-2</v>
      </c>
      <c r="L192" s="106">
        <f t="shared" si="89"/>
        <v>0</v>
      </c>
      <c r="M192" s="106">
        <f t="shared" si="89"/>
        <v>0</v>
      </c>
      <c r="N192" s="106">
        <f t="shared" si="89"/>
        <v>0</v>
      </c>
      <c r="O192" s="214">
        <f>IFERROR(O190/O73,0)</f>
        <v>0</v>
      </c>
      <c r="P192" s="214">
        <f t="shared" ref="P192:Y192" si="90">IFERROR(P190/P73,0)</f>
        <v>0</v>
      </c>
      <c r="Q192" s="214">
        <f t="shared" si="90"/>
        <v>0</v>
      </c>
      <c r="R192" s="214">
        <f t="shared" si="90"/>
        <v>0</v>
      </c>
      <c r="S192" s="214">
        <f t="shared" si="90"/>
        <v>0</v>
      </c>
      <c r="T192" s="214">
        <f t="shared" si="90"/>
        <v>0</v>
      </c>
      <c r="U192" s="214">
        <f t="shared" si="90"/>
        <v>0</v>
      </c>
      <c r="V192" s="214">
        <f t="shared" si="90"/>
        <v>0</v>
      </c>
      <c r="W192" s="214">
        <f t="shared" si="90"/>
        <v>0</v>
      </c>
      <c r="X192" s="214">
        <f t="shared" si="90"/>
        <v>0</v>
      </c>
      <c r="Y192" s="214">
        <f t="shared" si="90"/>
        <v>0</v>
      </c>
      <c r="Z192" s="214">
        <f>IFERROR(Z190/Z81,0)</f>
        <v>0</v>
      </c>
      <c r="AA192" s="214">
        <f>IFERROR(AA190/AA73,0)</f>
        <v>0</v>
      </c>
    </row>
    <row r="193" spans="1:27" s="1" customFormat="1" ht="15" hidden="1" thickBot="1" x14ac:dyDescent="0.4">
      <c r="A193" s="107"/>
      <c r="B193" s="255" t="s">
        <v>138</v>
      </c>
      <c r="C193" s="108">
        <f>C191+C192</f>
        <v>0</v>
      </c>
      <c r="D193" s="108">
        <f t="shared" ref="D193:N193" si="91">D191+D192</f>
        <v>0.77635350084192289</v>
      </c>
      <c r="E193" s="109">
        <f t="shared" si="91"/>
        <v>0.95207950944491571</v>
      </c>
      <c r="F193" s="109">
        <f t="shared" si="91"/>
        <v>0.71039853436830724</v>
      </c>
      <c r="G193" s="109">
        <f t="shared" si="91"/>
        <v>0.30306665319024007</v>
      </c>
      <c r="H193" s="109">
        <f t="shared" si="91"/>
        <v>0</v>
      </c>
      <c r="I193" s="109">
        <f t="shared" si="91"/>
        <v>3.3114443083132918E-2</v>
      </c>
      <c r="J193" s="109">
        <f t="shared" si="91"/>
        <v>0.34079544408985918</v>
      </c>
      <c r="K193" s="109">
        <f t="shared" si="91"/>
        <v>0.24671747534214425</v>
      </c>
      <c r="L193" s="109">
        <f t="shared" si="91"/>
        <v>0</v>
      </c>
      <c r="M193" s="110">
        <f t="shared" si="91"/>
        <v>0</v>
      </c>
      <c r="N193" s="110">
        <f t="shared" si="91"/>
        <v>0</v>
      </c>
      <c r="O193" s="215">
        <f>O191+O192</f>
        <v>0</v>
      </c>
      <c r="P193" s="215">
        <f t="shared" ref="P193:X193" si="92">P191+P192</f>
        <v>0</v>
      </c>
      <c r="Q193" s="216">
        <f t="shared" si="92"/>
        <v>0</v>
      </c>
      <c r="R193" s="216">
        <f t="shared" si="92"/>
        <v>0</v>
      </c>
      <c r="S193" s="216">
        <f t="shared" si="92"/>
        <v>0</v>
      </c>
      <c r="T193" s="216">
        <f t="shared" si="92"/>
        <v>0</v>
      </c>
      <c r="U193" s="216">
        <f t="shared" si="92"/>
        <v>0</v>
      </c>
      <c r="V193" s="216">
        <f t="shared" si="92"/>
        <v>0</v>
      </c>
      <c r="W193" s="216">
        <f t="shared" si="92"/>
        <v>0</v>
      </c>
      <c r="X193" s="216">
        <f t="shared" si="92"/>
        <v>0</v>
      </c>
      <c r="Y193" s="217">
        <f>Y191+Y192</f>
        <v>0</v>
      </c>
      <c r="Z193" s="217">
        <f>Z191+Z192</f>
        <v>0</v>
      </c>
      <c r="AA193" s="215">
        <f>AA191+AA192</f>
        <v>0</v>
      </c>
    </row>
    <row r="194" spans="1:27" hidden="1" x14ac:dyDescent="0.35">
      <c r="A194" s="98"/>
      <c r="B194" s="98" t="s">
        <v>139</v>
      </c>
      <c r="C194" s="112">
        <f>C186+C193</f>
        <v>0</v>
      </c>
      <c r="D194" s="112">
        <f t="shared" ref="D194:N194" si="93">D186+D193</f>
        <v>0.99998890414441066</v>
      </c>
      <c r="E194" s="112">
        <f t="shared" si="93"/>
        <v>1.0000082205879155</v>
      </c>
      <c r="F194" s="112">
        <f t="shared" si="93"/>
        <v>0.99999724926054356</v>
      </c>
      <c r="G194" s="112">
        <f t="shared" si="93"/>
        <v>0.99999142538989927</v>
      </c>
      <c r="H194" s="112">
        <f t="shared" si="93"/>
        <v>0.99999827486621318</v>
      </c>
      <c r="I194" s="112">
        <f t="shared" si="93"/>
        <v>1</v>
      </c>
      <c r="J194" s="112">
        <f t="shared" si="93"/>
        <v>1.0000000000000002</v>
      </c>
      <c r="K194" s="112">
        <f t="shared" si="93"/>
        <v>1.0000000000000002</v>
      </c>
      <c r="L194" s="112">
        <f t="shared" si="93"/>
        <v>0</v>
      </c>
      <c r="M194" s="112">
        <f t="shared" si="93"/>
        <v>0</v>
      </c>
      <c r="N194" s="112">
        <f t="shared" si="93"/>
        <v>0</v>
      </c>
      <c r="O194" s="219">
        <f>O186+O193</f>
        <v>0</v>
      </c>
      <c r="P194" s="219">
        <f t="shared" ref="P194:Z194" si="94">P186+P193</f>
        <v>0</v>
      </c>
      <c r="Q194" s="219">
        <f t="shared" si="94"/>
        <v>0</v>
      </c>
      <c r="R194" s="219">
        <f t="shared" si="94"/>
        <v>0</v>
      </c>
      <c r="S194" s="219">
        <f t="shared" si="94"/>
        <v>0</v>
      </c>
      <c r="T194" s="219">
        <f t="shared" si="94"/>
        <v>0</v>
      </c>
      <c r="U194" s="219">
        <f t="shared" si="94"/>
        <v>0</v>
      </c>
      <c r="V194" s="219">
        <f t="shared" si="94"/>
        <v>0</v>
      </c>
      <c r="W194" s="219">
        <f t="shared" si="94"/>
        <v>0</v>
      </c>
      <c r="X194" s="219">
        <f t="shared" si="94"/>
        <v>0</v>
      </c>
      <c r="Y194" s="219">
        <f t="shared" si="94"/>
        <v>0</v>
      </c>
      <c r="Z194" s="219">
        <f t="shared" si="94"/>
        <v>0</v>
      </c>
      <c r="AA194" s="219">
        <f>AA186+AA193</f>
        <v>0</v>
      </c>
    </row>
    <row r="195" spans="1:27" hidden="1" x14ac:dyDescent="0.35">
      <c r="A195" s="98"/>
      <c r="B195" s="98"/>
      <c r="C195" s="101"/>
      <c r="D195" s="101"/>
      <c r="E195" s="101"/>
      <c r="F195" s="101"/>
      <c r="G195" s="101"/>
      <c r="H195" s="101"/>
      <c r="I195" s="101"/>
      <c r="J195" s="101"/>
      <c r="K195" s="101"/>
      <c r="L195" s="101"/>
      <c r="M195" s="101"/>
      <c r="N195" s="101"/>
      <c r="O195" s="101"/>
      <c r="P195" s="101"/>
      <c r="Q195" s="101"/>
      <c r="R195" s="101"/>
      <c r="S195" s="101"/>
      <c r="T195" s="101"/>
      <c r="U195" s="101"/>
      <c r="V195" s="101"/>
      <c r="W195" s="101"/>
      <c r="X195" s="101"/>
      <c r="Y195" s="101"/>
      <c r="Z195" s="101"/>
      <c r="AA195" s="101"/>
    </row>
    <row r="196" spans="1:27" hidden="1" x14ac:dyDescent="0.35">
      <c r="A196" s="98"/>
      <c r="B196" s="98" t="s">
        <v>140</v>
      </c>
      <c r="C196" s="113">
        <f t="shared" ref="C196" si="95">SUM(C182:C183)</f>
        <v>0</v>
      </c>
      <c r="D196" s="113">
        <f t="shared" ref="D196:N196" si="96">SUM(D182:D183)</f>
        <v>172.88637465843181</v>
      </c>
      <c r="E196" s="114">
        <f t="shared" si="96"/>
        <v>91.211465529405984</v>
      </c>
      <c r="F196" s="114">
        <f t="shared" si="96"/>
        <v>958.66731284376647</v>
      </c>
      <c r="G196" s="114">
        <f t="shared" si="96"/>
        <v>4930.1444027202551</v>
      </c>
      <c r="H196" s="114">
        <f t="shared" si="96"/>
        <v>20555.962771553313</v>
      </c>
      <c r="I196" s="114">
        <f t="shared" si="96"/>
        <v>29825.241670427549</v>
      </c>
      <c r="J196" s="114">
        <f t="shared" si="96"/>
        <v>24822.758037913409</v>
      </c>
      <c r="K196" s="114">
        <f t="shared" si="96"/>
        <v>26323.620625910185</v>
      </c>
      <c r="L196" s="114">
        <f t="shared" si="96"/>
        <v>0</v>
      </c>
      <c r="M196" s="115">
        <f t="shared" si="96"/>
        <v>0</v>
      </c>
      <c r="N196" s="115">
        <f t="shared" si="96"/>
        <v>0</v>
      </c>
      <c r="O196" s="225">
        <f t="shared" ref="O196:P196" si="97">SUM(O182:O183)</f>
        <v>0</v>
      </c>
      <c r="P196" s="225">
        <f t="shared" si="97"/>
        <v>0</v>
      </c>
      <c r="Q196" s="226">
        <f>SUM(Q182:Q183)</f>
        <v>0</v>
      </c>
      <c r="R196" s="226">
        <f t="shared" ref="R196:AA196" si="98">SUM(R182:R183)</f>
        <v>0</v>
      </c>
      <c r="S196" s="226">
        <f t="shared" si="98"/>
        <v>0</v>
      </c>
      <c r="T196" s="226">
        <f t="shared" si="98"/>
        <v>0</v>
      </c>
      <c r="U196" s="226">
        <f t="shared" si="98"/>
        <v>0</v>
      </c>
      <c r="V196" s="226">
        <f t="shared" si="98"/>
        <v>0</v>
      </c>
      <c r="W196" s="226">
        <f t="shared" si="98"/>
        <v>0</v>
      </c>
      <c r="X196" s="226">
        <f t="shared" si="98"/>
        <v>0</v>
      </c>
      <c r="Y196" s="227">
        <f t="shared" si="98"/>
        <v>0</v>
      </c>
      <c r="Z196" s="227">
        <f t="shared" si="98"/>
        <v>0</v>
      </c>
      <c r="AA196" s="225">
        <f t="shared" si="98"/>
        <v>0</v>
      </c>
    </row>
    <row r="197" spans="1:27" hidden="1" x14ac:dyDescent="0.35">
      <c r="A197" s="98"/>
      <c r="B197" s="98" t="s">
        <v>141</v>
      </c>
      <c r="C197" s="113">
        <f t="shared" ref="C197" si="99">SUM(C189:C190)</f>
        <v>0</v>
      </c>
      <c r="D197" s="113">
        <f t="shared" ref="D197:N197" si="100">SUM(D189:D190)</f>
        <v>600.1775221269213</v>
      </c>
      <c r="E197" s="114">
        <f t="shared" si="100"/>
        <v>1811.8694470604878</v>
      </c>
      <c r="F197" s="114">
        <f t="shared" si="100"/>
        <v>2351.6535777599638</v>
      </c>
      <c r="G197" s="114">
        <f t="shared" si="100"/>
        <v>2143.9363665623382</v>
      </c>
      <c r="H197" s="114">
        <f t="shared" si="100"/>
        <v>0</v>
      </c>
      <c r="I197" s="114">
        <f t="shared" si="100"/>
        <v>1021.4717353782701</v>
      </c>
      <c r="J197" s="114">
        <f t="shared" si="100"/>
        <v>12832.864659720239</v>
      </c>
      <c r="K197" s="114">
        <f t="shared" si="100"/>
        <v>8621.5954971725696</v>
      </c>
      <c r="L197" s="114">
        <f t="shared" si="100"/>
        <v>0</v>
      </c>
      <c r="M197" s="115">
        <f t="shared" si="100"/>
        <v>0</v>
      </c>
      <c r="N197" s="115">
        <f t="shared" si="100"/>
        <v>0</v>
      </c>
      <c r="O197" s="225">
        <f t="shared" ref="O197:P197" si="101">SUM(O189:O190)</f>
        <v>0</v>
      </c>
      <c r="P197" s="225">
        <f t="shared" si="101"/>
        <v>0</v>
      </c>
      <c r="Q197" s="226">
        <f>SUM(Q189:Q190)</f>
        <v>0</v>
      </c>
      <c r="R197" s="226">
        <f t="shared" ref="R197:AA197" si="102">SUM(R189:R190)</f>
        <v>0</v>
      </c>
      <c r="S197" s="226">
        <f t="shared" si="102"/>
        <v>0</v>
      </c>
      <c r="T197" s="226">
        <f t="shared" si="102"/>
        <v>0</v>
      </c>
      <c r="U197" s="226">
        <f t="shared" si="102"/>
        <v>0</v>
      </c>
      <c r="V197" s="226">
        <f t="shared" si="102"/>
        <v>0</v>
      </c>
      <c r="W197" s="226">
        <f t="shared" si="102"/>
        <v>0</v>
      </c>
      <c r="X197" s="226">
        <f t="shared" si="102"/>
        <v>0</v>
      </c>
      <c r="Y197" s="227">
        <f t="shared" si="102"/>
        <v>0</v>
      </c>
      <c r="Z197" s="227">
        <f t="shared" si="102"/>
        <v>0</v>
      </c>
      <c r="AA197" s="225">
        <f t="shared" si="102"/>
        <v>0</v>
      </c>
    </row>
    <row r="198" spans="1:27" hidden="1" x14ac:dyDescent="0.35">
      <c r="A198" s="98"/>
      <c r="B198" s="98" t="s">
        <v>128</v>
      </c>
      <c r="C198" s="116">
        <f t="shared" ref="C198" si="103">SUM(C196:C197)</f>
        <v>0</v>
      </c>
      <c r="D198" s="116">
        <f t="shared" ref="D198:N198" si="104">SUM(D196:D197)</f>
        <v>773.06389678535311</v>
      </c>
      <c r="E198" s="116">
        <f t="shared" si="104"/>
        <v>1903.0809125898938</v>
      </c>
      <c r="F198" s="116">
        <f t="shared" si="104"/>
        <v>3310.3208906037303</v>
      </c>
      <c r="G198" s="116">
        <f t="shared" si="104"/>
        <v>7074.0807692825929</v>
      </c>
      <c r="H198" s="116">
        <f t="shared" si="104"/>
        <v>20555.962771553313</v>
      </c>
      <c r="I198" s="116">
        <f t="shared" si="104"/>
        <v>30846.713405805818</v>
      </c>
      <c r="J198" s="116">
        <f t="shared" si="104"/>
        <v>37655.622697633647</v>
      </c>
      <c r="K198" s="116">
        <f t="shared" si="104"/>
        <v>34945.216123082755</v>
      </c>
      <c r="L198" s="116">
        <f t="shared" si="104"/>
        <v>0</v>
      </c>
      <c r="M198" s="117">
        <f t="shared" si="104"/>
        <v>0</v>
      </c>
      <c r="N198" s="117">
        <f t="shared" si="104"/>
        <v>0</v>
      </c>
      <c r="O198" s="228">
        <f t="shared" ref="O198:Q198" si="105">SUM(O196:O197)</f>
        <v>0</v>
      </c>
      <c r="P198" s="228">
        <f t="shared" si="105"/>
        <v>0</v>
      </c>
      <c r="Q198" s="228">
        <f t="shared" si="105"/>
        <v>0</v>
      </c>
      <c r="R198" s="228">
        <f>SUM(R196:R197)</f>
        <v>0</v>
      </c>
      <c r="S198" s="228">
        <f t="shared" ref="S198:X198" si="106">SUM(S196:S197)</f>
        <v>0</v>
      </c>
      <c r="T198" s="228">
        <f t="shared" si="106"/>
        <v>0</v>
      </c>
      <c r="U198" s="228">
        <f t="shared" si="106"/>
        <v>0</v>
      </c>
      <c r="V198" s="228">
        <f t="shared" si="106"/>
        <v>0</v>
      </c>
      <c r="W198" s="228">
        <f t="shared" si="106"/>
        <v>0</v>
      </c>
      <c r="X198" s="228">
        <f t="shared" si="106"/>
        <v>0</v>
      </c>
      <c r="Y198" s="229">
        <f>SUM(Y196:Y197)</f>
        <v>0</v>
      </c>
      <c r="Z198" s="229">
        <f t="shared" ref="Z198:AA198" si="107">SUM(Z196:Z197)</f>
        <v>0</v>
      </c>
      <c r="AA198" s="228">
        <f t="shared" si="107"/>
        <v>0</v>
      </c>
    </row>
    <row r="199" spans="1:27" hidden="1" x14ac:dyDescent="0.35"/>
    <row r="200" spans="1:27" hidden="1" x14ac:dyDescent="0.35">
      <c r="B200" s="169" t="s">
        <v>240</v>
      </c>
      <c r="C200" s="373">
        <f>IF('YTD PROGRAM SUMMARY'!C4=0,0,C198-C73)</f>
        <v>0</v>
      </c>
      <c r="D200" s="373">
        <f>IF('YTD PROGRAM SUMMARY'!D4=0,0,D198-D73)</f>
        <v>-8.577900539194161E-3</v>
      </c>
      <c r="E200" s="373">
        <f>IF('YTD PROGRAM SUMMARY'!E4=0,0,E198-E73)</f>
        <v>1.5644315346662552E-2</v>
      </c>
      <c r="F200" s="373">
        <f>IF('YTD PROGRAM SUMMARY'!F4=0,0,F198-F73)</f>
        <v>-9.1058553348375426E-3</v>
      </c>
      <c r="G200" s="373">
        <f>IF('YTD PROGRAM SUMMARY'!G4=0,0,G198-G73)</f>
        <v>-6.0658004536890076E-2</v>
      </c>
      <c r="H200" s="373">
        <f>IF('YTD PROGRAM SUMMARY'!H4=0,0,H198-H73)</f>
        <v>-3.5461847073747776E-2</v>
      </c>
      <c r="I200" s="373">
        <f>IF('YTD PROGRAM SUMMARY'!I4=0,0,I198-I73)</f>
        <v>0</v>
      </c>
      <c r="J200" s="373">
        <f>IF('YTD PROGRAM SUMMARY'!J4=0,0,J198-J73)</f>
        <v>7.2759576141834259E-12</v>
      </c>
      <c r="K200" s="373">
        <f>IF('YTD PROGRAM SUMMARY'!K4=0,0,K198-K73)</f>
        <v>7.2759576141834259E-12</v>
      </c>
      <c r="L200" s="373">
        <f>IF('YTD PROGRAM SUMMARY'!L4=0,0,L198-L73)</f>
        <v>-19016.237871849615</v>
      </c>
      <c r="M200" s="373">
        <f>IF('YTD PROGRAM SUMMARY'!M4=0,0,M198-M73)</f>
        <v>-23920.080739800494</v>
      </c>
      <c r="N200" s="373">
        <f>IF('YTD PROGRAM SUMMARY'!N4=0,0,N198-N73)</f>
        <v>-41959.394859485728</v>
      </c>
    </row>
    <row r="201" spans="1:27" hidden="1" x14ac:dyDescent="0.35">
      <c r="B201" s="169"/>
      <c r="C201" s="169"/>
      <c r="D201" s="169"/>
      <c r="E201" s="169"/>
      <c r="F201" s="169"/>
      <c r="G201" s="169"/>
      <c r="H201" s="169"/>
      <c r="I201" s="169"/>
      <c r="J201" s="169"/>
      <c r="K201" s="169"/>
      <c r="L201" s="169"/>
      <c r="M201" s="169"/>
      <c r="N201" s="169"/>
    </row>
  </sheetData>
  <mergeCells count="16">
    <mergeCell ref="A126:A139"/>
    <mergeCell ref="A142:A158"/>
    <mergeCell ref="A161:A177"/>
    <mergeCell ref="C125:N125"/>
    <mergeCell ref="O125:Z125"/>
    <mergeCell ref="A107:A122"/>
    <mergeCell ref="B107:N107"/>
    <mergeCell ref="B108:N108"/>
    <mergeCell ref="O108:Z108"/>
    <mergeCell ref="O107:Z107"/>
    <mergeCell ref="A92:A105"/>
    <mergeCell ref="A77:A90"/>
    <mergeCell ref="A4:A19"/>
    <mergeCell ref="A22:A37"/>
    <mergeCell ref="A40:A55"/>
    <mergeCell ref="A58:A74"/>
  </mergeCells>
  <pageMargins left="0.7" right="0.7" top="0.75" bottom="0.75" header="0.3" footer="0.3"/>
  <pageSetup orientation="portrait" r:id="rId1"/>
  <headerFooter>
    <oddFooter>&amp;RSchedule JNG-D7.G</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theme="0" tint="-0.34998626667073579"/>
  </sheetPr>
  <dimension ref="A1:AA201"/>
  <sheetViews>
    <sheetView zoomScale="80" zoomScaleNormal="80" workbookViewId="0">
      <selection activeCell="L52" sqref="L52"/>
    </sheetView>
  </sheetViews>
  <sheetFormatPr defaultRowHeight="14.5" x14ac:dyDescent="0.35"/>
  <cols>
    <col min="1" max="1" width="9.36328125" customWidth="1"/>
    <col min="2" max="2" width="24.6328125" customWidth="1"/>
    <col min="3" max="3" width="15.6328125" bestFit="1" customWidth="1"/>
    <col min="4" max="10" width="13.6328125" customWidth="1"/>
    <col min="11" max="11" width="15.36328125" customWidth="1"/>
    <col min="12" max="16" width="14.36328125" bestFit="1" customWidth="1"/>
    <col min="17" max="27" width="14.36328125" customWidth="1"/>
  </cols>
  <sheetData>
    <row r="1" spans="1:27" s="2" customFormat="1" ht="15" thickBot="1" x14ac:dyDescent="0.4">
      <c r="A1" s="18"/>
      <c r="B1" s="18"/>
      <c r="C1" s="18"/>
      <c r="D1" s="18"/>
      <c r="E1" s="18"/>
      <c r="F1" s="18"/>
      <c r="G1" s="18"/>
      <c r="H1" s="18"/>
      <c r="I1" s="18"/>
      <c r="J1" s="18"/>
      <c r="K1" s="18"/>
      <c r="L1" s="18"/>
      <c r="M1" s="18"/>
      <c r="N1" s="18"/>
      <c r="O1" s="18"/>
      <c r="P1" s="18"/>
      <c r="Q1" s="18"/>
      <c r="R1" s="18"/>
      <c r="S1" s="18"/>
      <c r="T1" s="18"/>
      <c r="U1" s="18"/>
      <c r="V1" s="18"/>
      <c r="W1" s="18"/>
      <c r="X1" s="18"/>
      <c r="Y1" s="18"/>
      <c r="Z1" s="18"/>
      <c r="AA1" s="18"/>
    </row>
    <row r="2" spans="1:27" ht="15" thickBot="1" x14ac:dyDescent="0.4">
      <c r="A2" s="18"/>
      <c r="B2" s="28" t="s">
        <v>13</v>
      </c>
      <c r="C2" s="349">
        <f>' 1M - RES'!C2</f>
        <v>0.82499999999999996</v>
      </c>
      <c r="D2" s="349">
        <f>C2</f>
        <v>0.82499999999999996</v>
      </c>
      <c r="E2" s="343">
        <f t="shared" ref="E2:AA2" si="0">D2</f>
        <v>0.82499999999999996</v>
      </c>
      <c r="F2" s="351">
        <f t="shared" si="0"/>
        <v>0.82499999999999996</v>
      </c>
      <c r="G2" s="351">
        <f t="shared" si="0"/>
        <v>0.82499999999999996</v>
      </c>
      <c r="H2" s="351">
        <f t="shared" si="0"/>
        <v>0.82499999999999996</v>
      </c>
      <c r="I2" s="351">
        <f t="shared" si="0"/>
        <v>0.82499999999999996</v>
      </c>
      <c r="J2" s="351">
        <f t="shared" si="0"/>
        <v>0.82499999999999996</v>
      </c>
      <c r="K2" s="351">
        <f t="shared" si="0"/>
        <v>0.82499999999999996</v>
      </c>
      <c r="L2" s="351">
        <f t="shared" si="0"/>
        <v>0.82499999999999996</v>
      </c>
      <c r="M2" s="351">
        <f t="shared" si="0"/>
        <v>0.82499999999999996</v>
      </c>
      <c r="N2" s="351">
        <f t="shared" si="0"/>
        <v>0.82499999999999996</v>
      </c>
      <c r="O2" s="351">
        <f t="shared" si="0"/>
        <v>0.82499999999999996</v>
      </c>
      <c r="P2" s="351">
        <f t="shared" si="0"/>
        <v>0.82499999999999996</v>
      </c>
      <c r="Q2" s="351">
        <f t="shared" si="0"/>
        <v>0.82499999999999996</v>
      </c>
      <c r="R2" s="351">
        <f t="shared" si="0"/>
        <v>0.82499999999999996</v>
      </c>
      <c r="S2" s="351">
        <f t="shared" si="0"/>
        <v>0.82499999999999996</v>
      </c>
      <c r="T2" s="351">
        <f t="shared" si="0"/>
        <v>0.82499999999999996</v>
      </c>
      <c r="U2" s="351">
        <f t="shared" si="0"/>
        <v>0.82499999999999996</v>
      </c>
      <c r="V2" s="351">
        <f t="shared" si="0"/>
        <v>0.82499999999999996</v>
      </c>
      <c r="W2" s="351">
        <f t="shared" si="0"/>
        <v>0.82499999999999996</v>
      </c>
      <c r="X2" s="351">
        <f t="shared" si="0"/>
        <v>0.82499999999999996</v>
      </c>
      <c r="Y2" s="351">
        <f t="shared" si="0"/>
        <v>0.82499999999999996</v>
      </c>
      <c r="Z2" s="351">
        <f t="shared" si="0"/>
        <v>0.82499999999999996</v>
      </c>
      <c r="AA2" s="351">
        <f t="shared" si="0"/>
        <v>0.82499999999999996</v>
      </c>
    </row>
    <row r="3" spans="1:27" s="7" customFormat="1" ht="15" thickBot="1" x14ac:dyDescent="0.4">
      <c r="B3" s="18"/>
      <c r="C3" s="18"/>
      <c r="D3" s="18"/>
      <c r="E3" s="18"/>
      <c r="F3" s="18"/>
      <c r="G3" s="18"/>
      <c r="H3" s="18"/>
      <c r="I3" s="18"/>
      <c r="J3" s="18"/>
      <c r="K3" s="18"/>
      <c r="L3" s="18"/>
      <c r="M3" s="18"/>
      <c r="N3" s="18"/>
      <c r="O3" s="18"/>
      <c r="P3" s="18"/>
      <c r="Q3" s="18"/>
      <c r="R3" s="18"/>
      <c r="S3" s="18"/>
      <c r="T3" s="18"/>
      <c r="U3" s="18"/>
      <c r="V3" s="18"/>
      <c r="W3" s="18"/>
      <c r="X3" s="18"/>
      <c r="Y3" s="18"/>
      <c r="Z3" s="18"/>
      <c r="AA3" s="18"/>
    </row>
    <row r="4" spans="1:27" ht="15.75" customHeight="1" thickBot="1" x14ac:dyDescent="0.4">
      <c r="A4" s="677" t="s">
        <v>14</v>
      </c>
      <c r="B4" s="17" t="s">
        <v>10</v>
      </c>
      <c r="C4" s="145">
        <f>' 1M - RES'!C4</f>
        <v>44927</v>
      </c>
      <c r="D4" s="145">
        <f>' 1M - RES'!D4</f>
        <v>44958</v>
      </c>
      <c r="E4" s="145">
        <f>' 1M - RES'!E4</f>
        <v>44986</v>
      </c>
      <c r="F4" s="145">
        <f>' 1M - RES'!F4</f>
        <v>45017</v>
      </c>
      <c r="G4" s="145">
        <f>' 1M - RES'!G4</f>
        <v>45047</v>
      </c>
      <c r="H4" s="145">
        <f>' 1M - RES'!H4</f>
        <v>45078</v>
      </c>
      <c r="I4" s="145">
        <f>' 1M - RES'!I4</f>
        <v>45108</v>
      </c>
      <c r="J4" s="145">
        <f>' 1M - RES'!J4</f>
        <v>45139</v>
      </c>
      <c r="K4" s="145">
        <f>' 1M - RES'!K4</f>
        <v>45170</v>
      </c>
      <c r="L4" s="145">
        <f>' 1M - RES'!L4</f>
        <v>45200</v>
      </c>
      <c r="M4" s="145">
        <f>' 1M - RES'!M4</f>
        <v>45231</v>
      </c>
      <c r="N4" s="145">
        <f>' 1M - RES'!N4</f>
        <v>45261</v>
      </c>
      <c r="O4" s="145">
        <f>' 1M - RES'!O4</f>
        <v>45292</v>
      </c>
      <c r="P4" s="145">
        <f>' 1M - RES'!P4</f>
        <v>45323</v>
      </c>
      <c r="Q4" s="145">
        <f>' 1M - RES'!Q4</f>
        <v>45352</v>
      </c>
      <c r="R4" s="145">
        <f>' 1M - RES'!R4</f>
        <v>45383</v>
      </c>
      <c r="S4" s="145">
        <f>' 1M - RES'!S4</f>
        <v>45413</v>
      </c>
      <c r="T4" s="145">
        <f>' 1M - RES'!T4</f>
        <v>45444</v>
      </c>
      <c r="U4" s="145">
        <f>' 1M - RES'!U4</f>
        <v>45474</v>
      </c>
      <c r="V4" s="145">
        <f>' 1M - RES'!V4</f>
        <v>45505</v>
      </c>
      <c r="W4" s="145">
        <f>' 1M - RES'!W4</f>
        <v>45536</v>
      </c>
      <c r="X4" s="145">
        <f>' 1M - RES'!X4</f>
        <v>45566</v>
      </c>
      <c r="Y4" s="145">
        <f>' 1M - RES'!Y4</f>
        <v>45597</v>
      </c>
      <c r="Z4" s="145">
        <f>' 1M - RES'!Z4</f>
        <v>45627</v>
      </c>
      <c r="AA4" s="145">
        <f>' 1M - RES'!AA4</f>
        <v>45658</v>
      </c>
    </row>
    <row r="5" spans="1:27" ht="15" customHeight="1" x14ac:dyDescent="0.35">
      <c r="A5" s="678"/>
      <c r="B5" s="11" t="s">
        <v>20</v>
      </c>
      <c r="C5" s="3">
        <f>'BIZ kWh ENTRY'!AY164</f>
        <v>0</v>
      </c>
      <c r="D5" s="3">
        <f>'BIZ kWh ENTRY'!AZ164</f>
        <v>0</v>
      </c>
      <c r="E5" s="3">
        <f>'BIZ kWh ENTRY'!BA164</f>
        <v>0</v>
      </c>
      <c r="F5" s="3">
        <f>'BIZ kWh ENTRY'!BB164</f>
        <v>0</v>
      </c>
      <c r="G5" s="3">
        <f>'BIZ kWh ENTRY'!BC164</f>
        <v>0</v>
      </c>
      <c r="H5" s="3">
        <f>'BIZ kWh ENTRY'!BD164</f>
        <v>0</v>
      </c>
      <c r="I5" s="3">
        <f>'BIZ kWh ENTRY'!BE164</f>
        <v>0</v>
      </c>
      <c r="J5" s="3">
        <f>'BIZ kWh ENTRY'!BF164</f>
        <v>0</v>
      </c>
      <c r="K5" s="3">
        <f>'BIZ kWh ENTRY'!BG164</f>
        <v>0</v>
      </c>
      <c r="L5" s="3">
        <f>'BIZ kWh ENTRY'!BH164</f>
        <v>0</v>
      </c>
      <c r="M5" s="3">
        <f>'BIZ kWh ENTRY'!BI164</f>
        <v>0</v>
      </c>
      <c r="N5" s="3">
        <f>'BIZ kWh ENTRY'!BJ164</f>
        <v>0</v>
      </c>
      <c r="O5" s="153"/>
      <c r="P5" s="153"/>
      <c r="Q5" s="153"/>
      <c r="R5" s="153"/>
      <c r="S5" s="153"/>
      <c r="T5" s="153"/>
      <c r="U5" s="153"/>
      <c r="V5" s="153"/>
      <c r="W5" s="153"/>
      <c r="X5" s="153"/>
      <c r="Y5" s="153"/>
      <c r="Z5" s="153"/>
      <c r="AA5" s="153"/>
    </row>
    <row r="6" spans="1:27" x14ac:dyDescent="0.35">
      <c r="A6" s="678"/>
      <c r="B6" s="12" t="s">
        <v>0</v>
      </c>
      <c r="C6" s="3">
        <f>'BIZ kWh ENTRY'!AY165</f>
        <v>0</v>
      </c>
      <c r="D6" s="3">
        <f>'BIZ kWh ENTRY'!AZ165</f>
        <v>0</v>
      </c>
      <c r="E6" s="3">
        <f>'BIZ kWh ENTRY'!BA165</f>
        <v>0</v>
      </c>
      <c r="F6" s="3">
        <f>'BIZ kWh ENTRY'!BB165</f>
        <v>0</v>
      </c>
      <c r="G6" s="3">
        <f>'BIZ kWh ENTRY'!BC165</f>
        <v>0</v>
      </c>
      <c r="H6" s="3">
        <f>'BIZ kWh ENTRY'!BD165</f>
        <v>0</v>
      </c>
      <c r="I6" s="3">
        <f>'BIZ kWh ENTRY'!BE165</f>
        <v>0</v>
      </c>
      <c r="J6" s="3">
        <f>'BIZ kWh ENTRY'!BF165</f>
        <v>0</v>
      </c>
      <c r="K6" s="3">
        <f>'BIZ kWh ENTRY'!BG165</f>
        <v>0</v>
      </c>
      <c r="L6" s="3">
        <f>'BIZ kWh ENTRY'!BH165</f>
        <v>0</v>
      </c>
      <c r="M6" s="3">
        <f>'BIZ kWh ENTRY'!BI165</f>
        <v>0</v>
      </c>
      <c r="N6" s="3">
        <f>'BIZ kWh ENTRY'!BJ165</f>
        <v>0</v>
      </c>
      <c r="O6" s="153"/>
      <c r="P6" s="153"/>
      <c r="Q6" s="153"/>
      <c r="R6" s="153"/>
      <c r="S6" s="153"/>
      <c r="T6" s="153"/>
      <c r="U6" s="153"/>
      <c r="V6" s="153"/>
      <c r="W6" s="153"/>
      <c r="X6" s="153"/>
      <c r="Y6" s="153"/>
      <c r="Z6" s="153"/>
      <c r="AA6" s="153"/>
    </row>
    <row r="7" spans="1:27" x14ac:dyDescent="0.35">
      <c r="A7" s="678"/>
      <c r="B7" s="11" t="s">
        <v>21</v>
      </c>
      <c r="C7" s="3">
        <f>'BIZ kWh ENTRY'!AY166</f>
        <v>0</v>
      </c>
      <c r="D7" s="3">
        <f>'BIZ kWh ENTRY'!AZ166</f>
        <v>0</v>
      </c>
      <c r="E7" s="3">
        <f>'BIZ kWh ENTRY'!BA166</f>
        <v>0</v>
      </c>
      <c r="F7" s="3">
        <f>'BIZ kWh ENTRY'!BB166</f>
        <v>0</v>
      </c>
      <c r="G7" s="3">
        <f>'BIZ kWh ENTRY'!BC166</f>
        <v>0</v>
      </c>
      <c r="H7" s="3">
        <f>'BIZ kWh ENTRY'!BD166</f>
        <v>0</v>
      </c>
      <c r="I7" s="3">
        <f>'BIZ kWh ENTRY'!BE166</f>
        <v>0</v>
      </c>
      <c r="J7" s="3">
        <f>'BIZ kWh ENTRY'!BF166</f>
        <v>0</v>
      </c>
      <c r="K7" s="3">
        <f>'BIZ kWh ENTRY'!BG166</f>
        <v>0</v>
      </c>
      <c r="L7" s="3">
        <f>'BIZ kWh ENTRY'!BH166</f>
        <v>0</v>
      </c>
      <c r="M7" s="3">
        <f>'BIZ kWh ENTRY'!BI166</f>
        <v>0</v>
      </c>
      <c r="N7" s="3">
        <f>'BIZ kWh ENTRY'!BJ166</f>
        <v>0</v>
      </c>
      <c r="O7" s="153"/>
      <c r="P7" s="153"/>
      <c r="Q7" s="153"/>
      <c r="R7" s="153"/>
      <c r="S7" s="153"/>
      <c r="T7" s="153"/>
      <c r="U7" s="153"/>
      <c r="V7" s="153"/>
      <c r="W7" s="153"/>
      <c r="X7" s="153"/>
      <c r="Y7" s="153"/>
      <c r="Z7" s="153"/>
      <c r="AA7" s="153"/>
    </row>
    <row r="8" spans="1:27" x14ac:dyDescent="0.35">
      <c r="A8" s="678"/>
      <c r="B8" s="11" t="s">
        <v>1</v>
      </c>
      <c r="C8" s="3">
        <f>'BIZ kWh ENTRY'!AY167</f>
        <v>0</v>
      </c>
      <c r="D8" s="3">
        <f>'BIZ kWh ENTRY'!AZ167</f>
        <v>0</v>
      </c>
      <c r="E8" s="3">
        <f>'BIZ kWh ENTRY'!BA167</f>
        <v>0</v>
      </c>
      <c r="F8" s="3">
        <f>'BIZ kWh ENTRY'!BB167</f>
        <v>0</v>
      </c>
      <c r="G8" s="3">
        <f>'BIZ kWh ENTRY'!BC167</f>
        <v>0</v>
      </c>
      <c r="H8" s="3">
        <f>'BIZ kWh ENTRY'!BD167</f>
        <v>1024126</v>
      </c>
      <c r="I8" s="3">
        <f>'BIZ kWh ENTRY'!BE167</f>
        <v>0</v>
      </c>
      <c r="J8" s="3">
        <f>'BIZ kWh ENTRY'!BF167</f>
        <v>0</v>
      </c>
      <c r="K8" s="3">
        <f>'BIZ kWh ENTRY'!BG167</f>
        <v>0</v>
      </c>
      <c r="L8" s="3">
        <f>'BIZ kWh ENTRY'!BH167</f>
        <v>0</v>
      </c>
      <c r="M8" s="3">
        <f>'BIZ kWh ENTRY'!BI167</f>
        <v>241918.89094128384</v>
      </c>
      <c r="N8" s="3">
        <f>'BIZ kWh ENTRY'!BJ167</f>
        <v>492626.50651980756</v>
      </c>
      <c r="O8" s="153"/>
      <c r="P8" s="153"/>
      <c r="Q8" s="153"/>
      <c r="R8" s="153"/>
      <c r="S8" s="153"/>
      <c r="T8" s="153"/>
      <c r="U8" s="153"/>
      <c r="V8" s="153"/>
      <c r="W8" s="153"/>
      <c r="X8" s="153"/>
      <c r="Y8" s="153"/>
      <c r="Z8" s="153"/>
      <c r="AA8" s="153"/>
    </row>
    <row r="9" spans="1:27" x14ac:dyDescent="0.35">
      <c r="A9" s="678"/>
      <c r="B9" s="12" t="s">
        <v>22</v>
      </c>
      <c r="C9" s="3">
        <f>'BIZ kWh ENTRY'!AY168</f>
        <v>0</v>
      </c>
      <c r="D9" s="3">
        <f>'BIZ kWh ENTRY'!AZ168</f>
        <v>0</v>
      </c>
      <c r="E9" s="3">
        <f>'BIZ kWh ENTRY'!BA168</f>
        <v>0</v>
      </c>
      <c r="F9" s="3">
        <f>'BIZ kWh ENTRY'!BB168</f>
        <v>0</v>
      </c>
      <c r="G9" s="3">
        <f>'BIZ kWh ENTRY'!BC168</f>
        <v>0</v>
      </c>
      <c r="H9" s="3">
        <f>'BIZ kWh ENTRY'!BD168</f>
        <v>0</v>
      </c>
      <c r="I9" s="3">
        <f>'BIZ kWh ENTRY'!BE168</f>
        <v>0</v>
      </c>
      <c r="J9" s="3">
        <f>'BIZ kWh ENTRY'!BF168</f>
        <v>0</v>
      </c>
      <c r="K9" s="3">
        <f>'BIZ kWh ENTRY'!BG168</f>
        <v>0</v>
      </c>
      <c r="L9" s="3">
        <f>'BIZ kWh ENTRY'!BH168</f>
        <v>0</v>
      </c>
      <c r="M9" s="3">
        <f>'BIZ kWh ENTRY'!BI168</f>
        <v>0</v>
      </c>
      <c r="N9" s="3">
        <f>'BIZ kWh ENTRY'!BJ168</f>
        <v>0</v>
      </c>
      <c r="O9" s="153"/>
      <c r="P9" s="153"/>
      <c r="Q9" s="153"/>
      <c r="R9" s="153"/>
      <c r="S9" s="153"/>
      <c r="T9" s="153"/>
      <c r="U9" s="153"/>
      <c r="V9" s="153"/>
      <c r="W9" s="153"/>
      <c r="X9" s="153"/>
      <c r="Y9" s="153"/>
      <c r="Z9" s="153"/>
      <c r="AA9" s="153"/>
    </row>
    <row r="10" spans="1:27" x14ac:dyDescent="0.35">
      <c r="A10" s="678"/>
      <c r="B10" s="11" t="s">
        <v>9</v>
      </c>
      <c r="C10" s="3">
        <f>'BIZ kWh ENTRY'!AY169</f>
        <v>0</v>
      </c>
      <c r="D10" s="3">
        <f>'BIZ kWh ENTRY'!AZ169</f>
        <v>0</v>
      </c>
      <c r="E10" s="3">
        <f>'BIZ kWh ENTRY'!BA169</f>
        <v>0</v>
      </c>
      <c r="F10" s="3">
        <f>'BIZ kWh ENTRY'!BB169</f>
        <v>0</v>
      </c>
      <c r="G10" s="3">
        <f>'BIZ kWh ENTRY'!BC169</f>
        <v>0</v>
      </c>
      <c r="H10" s="3">
        <f>'BIZ kWh ENTRY'!BD169</f>
        <v>0</v>
      </c>
      <c r="I10" s="3">
        <f>'BIZ kWh ENTRY'!BE169</f>
        <v>0</v>
      </c>
      <c r="J10" s="3">
        <f>'BIZ kWh ENTRY'!BF169</f>
        <v>0</v>
      </c>
      <c r="K10" s="3">
        <f>'BIZ kWh ENTRY'!BG169</f>
        <v>0</v>
      </c>
      <c r="L10" s="3">
        <f>'BIZ kWh ENTRY'!BH169</f>
        <v>0</v>
      </c>
      <c r="M10" s="3">
        <f>'BIZ kWh ENTRY'!BI169</f>
        <v>0</v>
      </c>
      <c r="N10" s="3">
        <f>'BIZ kWh ENTRY'!BJ169</f>
        <v>0</v>
      </c>
      <c r="O10" s="153"/>
      <c r="P10" s="153"/>
      <c r="Q10" s="153"/>
      <c r="R10" s="153"/>
      <c r="S10" s="153"/>
      <c r="T10" s="153"/>
      <c r="U10" s="153"/>
      <c r="V10" s="153"/>
      <c r="W10" s="153"/>
      <c r="X10" s="153"/>
      <c r="Y10" s="153"/>
      <c r="Z10" s="153"/>
      <c r="AA10" s="153"/>
    </row>
    <row r="11" spans="1:27" x14ac:dyDescent="0.35">
      <c r="A11" s="678"/>
      <c r="B11" s="11" t="s">
        <v>3</v>
      </c>
      <c r="C11" s="3">
        <f>'BIZ kWh ENTRY'!AY170</f>
        <v>0</v>
      </c>
      <c r="D11" s="3">
        <f>'BIZ kWh ENTRY'!AZ170</f>
        <v>0</v>
      </c>
      <c r="E11" s="3">
        <f>'BIZ kWh ENTRY'!BA170</f>
        <v>0</v>
      </c>
      <c r="F11" s="3">
        <f>'BIZ kWh ENTRY'!BB170</f>
        <v>0</v>
      </c>
      <c r="G11" s="3">
        <f>'BIZ kWh ENTRY'!BC170</f>
        <v>0</v>
      </c>
      <c r="H11" s="3">
        <f>'BIZ kWh ENTRY'!BD170</f>
        <v>0</v>
      </c>
      <c r="I11" s="3">
        <f>'BIZ kWh ENTRY'!BE170</f>
        <v>0</v>
      </c>
      <c r="J11" s="3">
        <f>'BIZ kWh ENTRY'!BF170</f>
        <v>0</v>
      </c>
      <c r="K11" s="3">
        <f>'BIZ kWh ENTRY'!BG170</f>
        <v>0</v>
      </c>
      <c r="L11" s="3">
        <f>'BIZ kWh ENTRY'!BH170</f>
        <v>0</v>
      </c>
      <c r="M11" s="3">
        <f>'BIZ kWh ENTRY'!BI170</f>
        <v>7403.4394266543877</v>
      </c>
      <c r="N11" s="3">
        <f>'BIZ kWh ENTRY'!BJ170</f>
        <v>35753.272057478447</v>
      </c>
      <c r="O11" s="153"/>
      <c r="P11" s="153"/>
      <c r="Q11" s="153"/>
      <c r="R11" s="153"/>
      <c r="S11" s="153"/>
      <c r="T11" s="153"/>
      <c r="U11" s="153"/>
      <c r="V11" s="153"/>
      <c r="W11" s="153"/>
      <c r="X11" s="153"/>
      <c r="Y11" s="153"/>
      <c r="Z11" s="153"/>
      <c r="AA11" s="153"/>
    </row>
    <row r="12" spans="1:27" x14ac:dyDescent="0.35">
      <c r="A12" s="678"/>
      <c r="B12" s="11" t="s">
        <v>4</v>
      </c>
      <c r="C12" s="3">
        <f>'BIZ kWh ENTRY'!AY171</f>
        <v>0</v>
      </c>
      <c r="D12" s="3">
        <f>'BIZ kWh ENTRY'!AZ171</f>
        <v>0</v>
      </c>
      <c r="E12" s="3">
        <f>'BIZ kWh ENTRY'!BA171</f>
        <v>113998</v>
      </c>
      <c r="F12" s="3">
        <f>'BIZ kWh ENTRY'!BB171</f>
        <v>0</v>
      </c>
      <c r="G12" s="3">
        <f>'BIZ kWh ENTRY'!BC171</f>
        <v>50615</v>
      </c>
      <c r="H12" s="3">
        <f>'BIZ kWh ENTRY'!BD171</f>
        <v>0</v>
      </c>
      <c r="I12" s="3">
        <f>'BIZ kWh ENTRY'!BE171</f>
        <v>9369</v>
      </c>
      <c r="J12" s="3">
        <f>'BIZ kWh ENTRY'!BF171</f>
        <v>181195</v>
      </c>
      <c r="K12" s="3">
        <f>'BIZ kWh ENTRY'!BG171</f>
        <v>285088</v>
      </c>
      <c r="L12" s="3">
        <f>'BIZ kWh ENTRY'!BH171</f>
        <v>30116</v>
      </c>
      <c r="M12" s="3">
        <f>'BIZ kWh ENTRY'!BI171</f>
        <v>26629.751413823706</v>
      </c>
      <c r="N12" s="3">
        <f>'BIZ kWh ENTRY'!BJ171</f>
        <v>128602.49030925271</v>
      </c>
      <c r="O12" s="153"/>
      <c r="P12" s="153"/>
      <c r="Q12" s="153"/>
      <c r="R12" s="153"/>
      <c r="S12" s="153"/>
      <c r="T12" s="153"/>
      <c r="U12" s="153"/>
      <c r="V12" s="153"/>
      <c r="W12" s="153"/>
      <c r="X12" s="153"/>
      <c r="Y12" s="153"/>
      <c r="Z12" s="153"/>
      <c r="AA12" s="153"/>
    </row>
    <row r="13" spans="1:27" x14ac:dyDescent="0.35">
      <c r="A13" s="678"/>
      <c r="B13" s="11" t="s">
        <v>5</v>
      </c>
      <c r="C13" s="3">
        <f>'BIZ kWh ENTRY'!AY172</f>
        <v>0</v>
      </c>
      <c r="D13" s="3">
        <f>'BIZ kWh ENTRY'!AZ172</f>
        <v>0</v>
      </c>
      <c r="E13" s="3">
        <f>'BIZ kWh ENTRY'!BA172</f>
        <v>0</v>
      </c>
      <c r="F13" s="3">
        <f>'BIZ kWh ENTRY'!BB172</f>
        <v>0</v>
      </c>
      <c r="G13" s="3">
        <f>'BIZ kWh ENTRY'!BC172</f>
        <v>0</v>
      </c>
      <c r="H13" s="3">
        <f>'BIZ kWh ENTRY'!BD172</f>
        <v>0</v>
      </c>
      <c r="I13" s="3">
        <f>'BIZ kWh ENTRY'!BE172</f>
        <v>0</v>
      </c>
      <c r="J13" s="3">
        <f>'BIZ kWh ENTRY'!BF172</f>
        <v>0</v>
      </c>
      <c r="K13" s="3">
        <f>'BIZ kWh ENTRY'!BG172</f>
        <v>0</v>
      </c>
      <c r="L13" s="3">
        <f>'BIZ kWh ENTRY'!BH172</f>
        <v>0</v>
      </c>
      <c r="M13" s="3">
        <f>'BIZ kWh ENTRY'!BI172</f>
        <v>11143.98372557949</v>
      </c>
      <c r="N13" s="3">
        <f>'BIZ kWh ENTRY'!BJ172</f>
        <v>53817.402829053462</v>
      </c>
      <c r="O13" s="153"/>
      <c r="P13" s="153"/>
      <c r="Q13" s="153"/>
      <c r="R13" s="153"/>
      <c r="S13" s="153"/>
      <c r="T13" s="153"/>
      <c r="U13" s="153"/>
      <c r="V13" s="153"/>
      <c r="W13" s="153"/>
      <c r="X13" s="153"/>
      <c r="Y13" s="153"/>
      <c r="Z13" s="153"/>
      <c r="AA13" s="153"/>
    </row>
    <row r="14" spans="1:27" x14ac:dyDescent="0.35">
      <c r="A14" s="678"/>
      <c r="B14" s="11" t="s">
        <v>23</v>
      </c>
      <c r="C14" s="3">
        <f>'BIZ kWh ENTRY'!AY173</f>
        <v>0</v>
      </c>
      <c r="D14" s="3">
        <f>'BIZ kWh ENTRY'!AZ173</f>
        <v>0</v>
      </c>
      <c r="E14" s="3">
        <f>'BIZ kWh ENTRY'!BA173</f>
        <v>0</v>
      </c>
      <c r="F14" s="3">
        <f>'BIZ kWh ENTRY'!BB173</f>
        <v>0</v>
      </c>
      <c r="G14" s="3">
        <f>'BIZ kWh ENTRY'!BC173</f>
        <v>0</v>
      </c>
      <c r="H14" s="3">
        <f>'BIZ kWh ENTRY'!BD173</f>
        <v>0</v>
      </c>
      <c r="I14" s="3">
        <f>'BIZ kWh ENTRY'!BE173</f>
        <v>0</v>
      </c>
      <c r="J14" s="3">
        <f>'BIZ kWh ENTRY'!BF173</f>
        <v>0</v>
      </c>
      <c r="K14" s="3">
        <f>'BIZ kWh ENTRY'!BG173</f>
        <v>0</v>
      </c>
      <c r="L14" s="3">
        <f>'BIZ kWh ENTRY'!BH173</f>
        <v>0</v>
      </c>
      <c r="M14" s="3">
        <f>'BIZ kWh ENTRY'!BI173</f>
        <v>0</v>
      </c>
      <c r="N14" s="3">
        <f>'BIZ kWh ENTRY'!BJ173</f>
        <v>0</v>
      </c>
      <c r="O14" s="153"/>
      <c r="P14" s="153"/>
      <c r="Q14" s="153"/>
      <c r="R14" s="153"/>
      <c r="S14" s="153"/>
      <c r="T14" s="153"/>
      <c r="U14" s="153"/>
      <c r="V14" s="153"/>
      <c r="W14" s="153"/>
      <c r="X14" s="153"/>
      <c r="Y14" s="153"/>
      <c r="Z14" s="153"/>
      <c r="AA14" s="153"/>
    </row>
    <row r="15" spans="1:27" x14ac:dyDescent="0.35">
      <c r="A15" s="678"/>
      <c r="B15" s="11" t="s">
        <v>24</v>
      </c>
      <c r="C15" s="3">
        <f>'BIZ kWh ENTRY'!AY174</f>
        <v>0</v>
      </c>
      <c r="D15" s="3">
        <f>'BIZ kWh ENTRY'!AZ174</f>
        <v>0</v>
      </c>
      <c r="E15" s="3">
        <f>'BIZ kWh ENTRY'!BA174</f>
        <v>0</v>
      </c>
      <c r="F15" s="3">
        <f>'BIZ kWh ENTRY'!BB174</f>
        <v>0</v>
      </c>
      <c r="G15" s="3">
        <f>'BIZ kWh ENTRY'!BC174</f>
        <v>0</v>
      </c>
      <c r="H15" s="3">
        <f>'BIZ kWh ENTRY'!BD174</f>
        <v>0</v>
      </c>
      <c r="I15" s="3">
        <f>'BIZ kWh ENTRY'!BE174</f>
        <v>0</v>
      </c>
      <c r="J15" s="3">
        <f>'BIZ kWh ENTRY'!BF174</f>
        <v>0</v>
      </c>
      <c r="K15" s="3">
        <f>'BIZ kWh ENTRY'!BG174</f>
        <v>0</v>
      </c>
      <c r="L15" s="3">
        <f>'BIZ kWh ENTRY'!BH174</f>
        <v>0</v>
      </c>
      <c r="M15" s="3">
        <f>'BIZ kWh ENTRY'!BI174</f>
        <v>20017.342060620191</v>
      </c>
      <c r="N15" s="3">
        <f>'BIZ kWh ENTRY'!BJ174</f>
        <v>40575.247569757783</v>
      </c>
      <c r="O15" s="153"/>
      <c r="P15" s="153"/>
      <c r="Q15" s="153"/>
      <c r="R15" s="153"/>
      <c r="S15" s="153"/>
      <c r="T15" s="153"/>
      <c r="U15" s="153"/>
      <c r="V15" s="153"/>
      <c r="W15" s="153"/>
      <c r="X15" s="153"/>
      <c r="Y15" s="153"/>
      <c r="Z15" s="153"/>
      <c r="AA15" s="153"/>
    </row>
    <row r="16" spans="1:27" x14ac:dyDescent="0.35">
      <c r="A16" s="678"/>
      <c r="B16" s="11" t="s">
        <v>7</v>
      </c>
      <c r="C16" s="3">
        <f>'BIZ kWh ENTRY'!AY175</f>
        <v>0</v>
      </c>
      <c r="D16" s="3">
        <f>'BIZ kWh ENTRY'!AZ175</f>
        <v>0</v>
      </c>
      <c r="E16" s="3">
        <f>'BIZ kWh ENTRY'!BA175</f>
        <v>0</v>
      </c>
      <c r="F16" s="3">
        <f>'BIZ kWh ENTRY'!BB175</f>
        <v>0</v>
      </c>
      <c r="G16" s="3">
        <f>'BIZ kWh ENTRY'!BC175</f>
        <v>0</v>
      </c>
      <c r="H16" s="3">
        <f>'BIZ kWh ENTRY'!BD175</f>
        <v>0</v>
      </c>
      <c r="I16" s="3">
        <f>'BIZ kWh ENTRY'!BE175</f>
        <v>0</v>
      </c>
      <c r="J16" s="3">
        <f>'BIZ kWh ENTRY'!BF175</f>
        <v>0</v>
      </c>
      <c r="K16" s="3">
        <f>'BIZ kWh ENTRY'!BG175</f>
        <v>0</v>
      </c>
      <c r="L16" s="3">
        <f>'BIZ kWh ENTRY'!BH175</f>
        <v>0</v>
      </c>
      <c r="M16" s="3">
        <f>'BIZ kWh ENTRY'!BI175</f>
        <v>0</v>
      </c>
      <c r="N16" s="3">
        <f>'BIZ kWh ENTRY'!BJ175</f>
        <v>0</v>
      </c>
      <c r="O16" s="153"/>
      <c r="P16" s="153"/>
      <c r="Q16" s="153"/>
      <c r="R16" s="153"/>
      <c r="S16" s="153"/>
      <c r="T16" s="153"/>
      <c r="U16" s="153"/>
      <c r="V16" s="153"/>
      <c r="W16" s="153"/>
      <c r="X16" s="153"/>
      <c r="Y16" s="153"/>
      <c r="Z16" s="153"/>
      <c r="AA16" s="153"/>
    </row>
    <row r="17" spans="1:27" x14ac:dyDescent="0.35">
      <c r="A17" s="678"/>
      <c r="B17" s="11" t="s">
        <v>8</v>
      </c>
      <c r="C17" s="3">
        <f>'BIZ kWh ENTRY'!AY176</f>
        <v>0</v>
      </c>
      <c r="D17" s="3">
        <f>'BIZ kWh ENTRY'!AZ176</f>
        <v>0</v>
      </c>
      <c r="E17" s="3">
        <f>'BIZ kWh ENTRY'!BA176</f>
        <v>0</v>
      </c>
      <c r="F17" s="3">
        <f>'BIZ kWh ENTRY'!BB176</f>
        <v>0</v>
      </c>
      <c r="G17" s="3">
        <f>'BIZ kWh ENTRY'!BC176</f>
        <v>0</v>
      </c>
      <c r="H17" s="3">
        <f>'BIZ kWh ENTRY'!BD176</f>
        <v>0</v>
      </c>
      <c r="I17" s="3">
        <f>'BIZ kWh ENTRY'!BE176</f>
        <v>0</v>
      </c>
      <c r="J17" s="3">
        <f>'BIZ kWh ENTRY'!BF176</f>
        <v>0</v>
      </c>
      <c r="K17" s="3">
        <f>'BIZ kWh ENTRY'!BG176</f>
        <v>0</v>
      </c>
      <c r="L17" s="3">
        <f>'BIZ kWh ENTRY'!BH176</f>
        <v>0</v>
      </c>
      <c r="M17" s="3">
        <f>'BIZ kWh ENTRY'!BI176</f>
        <v>0</v>
      </c>
      <c r="N17" s="3">
        <f>'BIZ kWh ENTRY'!BJ176</f>
        <v>0</v>
      </c>
      <c r="O17" s="153"/>
      <c r="P17" s="153"/>
      <c r="Q17" s="153"/>
      <c r="R17" s="153"/>
      <c r="S17" s="153"/>
      <c r="T17" s="153"/>
      <c r="U17" s="153"/>
      <c r="V17" s="153"/>
      <c r="W17" s="153"/>
      <c r="X17" s="153"/>
      <c r="Y17" s="153"/>
      <c r="Z17" s="153"/>
      <c r="AA17" s="153"/>
    </row>
    <row r="18" spans="1:27" x14ac:dyDescent="0.35">
      <c r="A18" s="678"/>
      <c r="B18" s="11" t="s">
        <v>11</v>
      </c>
      <c r="C18" s="3"/>
      <c r="D18" s="3"/>
      <c r="E18" s="231"/>
      <c r="F18" s="231"/>
      <c r="G18" s="231"/>
      <c r="H18" s="231"/>
      <c r="I18" s="231"/>
      <c r="J18" s="231"/>
      <c r="K18" s="231"/>
      <c r="L18" s="231"/>
      <c r="M18" s="231"/>
      <c r="N18" s="231"/>
      <c r="O18" s="153"/>
      <c r="P18" s="153"/>
      <c r="Q18" s="153"/>
      <c r="R18" s="153"/>
      <c r="S18" s="153"/>
      <c r="T18" s="153"/>
      <c r="U18" s="153"/>
      <c r="V18" s="153"/>
      <c r="W18" s="153"/>
      <c r="X18" s="153"/>
      <c r="Y18" s="153"/>
      <c r="Z18" s="153"/>
      <c r="AA18" s="153"/>
    </row>
    <row r="19" spans="1:27" ht="15" thickBot="1" x14ac:dyDescent="0.4">
      <c r="A19" s="679"/>
      <c r="B19" s="188" t="str">
        <f>' 1M - RES'!B16</f>
        <v>Monthly kWh</v>
      </c>
      <c r="C19" s="232">
        <f>SUM(C5:C18)</f>
        <v>0</v>
      </c>
      <c r="D19" s="232">
        <f t="shared" ref="D19:AA19" si="1">SUM(D5:D18)</f>
        <v>0</v>
      </c>
      <c r="E19" s="232">
        <f t="shared" si="1"/>
        <v>113998</v>
      </c>
      <c r="F19" s="232">
        <f t="shared" si="1"/>
        <v>0</v>
      </c>
      <c r="G19" s="232">
        <f t="shared" si="1"/>
        <v>50615</v>
      </c>
      <c r="H19" s="232">
        <f t="shared" si="1"/>
        <v>1024126</v>
      </c>
      <c r="I19" s="232">
        <f t="shared" si="1"/>
        <v>9369</v>
      </c>
      <c r="J19" s="232">
        <f t="shared" si="1"/>
        <v>181195</v>
      </c>
      <c r="K19" s="232">
        <f t="shared" si="1"/>
        <v>285088</v>
      </c>
      <c r="L19" s="232">
        <f t="shared" si="1"/>
        <v>30116</v>
      </c>
      <c r="M19" s="232">
        <f t="shared" si="1"/>
        <v>307113.40756796167</v>
      </c>
      <c r="N19" s="232">
        <f t="shared" si="1"/>
        <v>751374.91928535001</v>
      </c>
      <c r="O19" s="233">
        <f t="shared" si="1"/>
        <v>0</v>
      </c>
      <c r="P19" s="233">
        <f t="shared" si="1"/>
        <v>0</v>
      </c>
      <c r="Q19" s="233">
        <f t="shared" si="1"/>
        <v>0</v>
      </c>
      <c r="R19" s="233">
        <f t="shared" si="1"/>
        <v>0</v>
      </c>
      <c r="S19" s="233">
        <f t="shared" si="1"/>
        <v>0</v>
      </c>
      <c r="T19" s="233">
        <f t="shared" si="1"/>
        <v>0</v>
      </c>
      <c r="U19" s="233">
        <f t="shared" si="1"/>
        <v>0</v>
      </c>
      <c r="V19" s="233">
        <f t="shared" si="1"/>
        <v>0</v>
      </c>
      <c r="W19" s="233">
        <f t="shared" si="1"/>
        <v>0</v>
      </c>
      <c r="X19" s="233">
        <f t="shared" si="1"/>
        <v>0</v>
      </c>
      <c r="Y19" s="233">
        <f t="shared" si="1"/>
        <v>0</v>
      </c>
      <c r="Z19" s="233">
        <f t="shared" si="1"/>
        <v>0</v>
      </c>
      <c r="AA19" s="233">
        <f t="shared" si="1"/>
        <v>0</v>
      </c>
    </row>
    <row r="20" spans="1:27" x14ac:dyDescent="0.35">
      <c r="A20" s="251"/>
      <c r="B20" s="252"/>
      <c r="C20" s="9"/>
      <c r="D20" s="252"/>
      <c r="E20" s="9"/>
      <c r="F20" s="252"/>
      <c r="G20" s="252"/>
      <c r="H20" s="9"/>
      <c r="I20" s="252"/>
      <c r="J20" s="252"/>
      <c r="K20" s="9"/>
      <c r="L20" s="252"/>
      <c r="M20" s="252"/>
      <c r="N20" s="9"/>
      <c r="O20" s="252"/>
      <c r="P20" s="252"/>
      <c r="Q20" s="9"/>
      <c r="R20" s="252"/>
      <c r="S20" s="252"/>
      <c r="T20" s="9"/>
      <c r="U20" s="252"/>
      <c r="V20" s="252"/>
      <c r="W20" s="9"/>
      <c r="X20" s="252"/>
      <c r="Y20" s="252"/>
      <c r="Z20" s="9"/>
      <c r="AA20" s="252"/>
    </row>
    <row r="21" spans="1:27" ht="15" thickBot="1" x14ac:dyDescent="0.4">
      <c r="C21" s="129"/>
      <c r="D21" s="129"/>
      <c r="E21" s="129"/>
      <c r="F21" s="129"/>
      <c r="G21" s="129"/>
      <c r="H21" s="129"/>
      <c r="I21" s="129"/>
      <c r="J21" s="129"/>
      <c r="K21" s="129"/>
      <c r="L21" s="129"/>
      <c r="M21" s="129"/>
      <c r="N21" s="129"/>
      <c r="O21" s="129"/>
      <c r="P21" s="129"/>
      <c r="Q21" s="129"/>
      <c r="R21" s="129"/>
      <c r="S21" s="129"/>
      <c r="T21" s="129"/>
      <c r="U21" s="129"/>
      <c r="V21" s="129"/>
      <c r="W21" s="129"/>
      <c r="X21" s="129"/>
      <c r="Y21" s="129"/>
      <c r="Z21" s="129"/>
      <c r="AA21" s="129"/>
    </row>
    <row r="22" spans="1:27" ht="16" thickBot="1" x14ac:dyDescent="0.4">
      <c r="A22" s="680" t="s">
        <v>15</v>
      </c>
      <c r="B22" s="17" t="s">
        <v>10</v>
      </c>
      <c r="C22" s="145">
        <f>C$4</f>
        <v>44927</v>
      </c>
      <c r="D22" s="145">
        <f t="shared" ref="D22:AA22" si="2">D$4</f>
        <v>44958</v>
      </c>
      <c r="E22" s="145">
        <f t="shared" si="2"/>
        <v>44986</v>
      </c>
      <c r="F22" s="145">
        <f t="shared" si="2"/>
        <v>45017</v>
      </c>
      <c r="G22" s="145">
        <f t="shared" si="2"/>
        <v>45047</v>
      </c>
      <c r="H22" s="145">
        <f t="shared" si="2"/>
        <v>45078</v>
      </c>
      <c r="I22" s="145">
        <f t="shared" si="2"/>
        <v>45108</v>
      </c>
      <c r="J22" s="145">
        <f t="shared" si="2"/>
        <v>45139</v>
      </c>
      <c r="K22" s="145">
        <f t="shared" si="2"/>
        <v>45170</v>
      </c>
      <c r="L22" s="145">
        <f t="shared" si="2"/>
        <v>45200</v>
      </c>
      <c r="M22" s="145">
        <f t="shared" si="2"/>
        <v>45231</v>
      </c>
      <c r="N22" s="145">
        <f t="shared" si="2"/>
        <v>45261</v>
      </c>
      <c r="O22" s="145">
        <f t="shared" si="2"/>
        <v>45292</v>
      </c>
      <c r="P22" s="145">
        <f t="shared" si="2"/>
        <v>45323</v>
      </c>
      <c r="Q22" s="145">
        <f t="shared" si="2"/>
        <v>45352</v>
      </c>
      <c r="R22" s="145">
        <f t="shared" si="2"/>
        <v>45383</v>
      </c>
      <c r="S22" s="145">
        <f t="shared" si="2"/>
        <v>45413</v>
      </c>
      <c r="T22" s="145">
        <f t="shared" si="2"/>
        <v>45444</v>
      </c>
      <c r="U22" s="145">
        <f t="shared" si="2"/>
        <v>45474</v>
      </c>
      <c r="V22" s="145">
        <f t="shared" si="2"/>
        <v>45505</v>
      </c>
      <c r="W22" s="145">
        <f t="shared" si="2"/>
        <v>45536</v>
      </c>
      <c r="X22" s="145">
        <f t="shared" si="2"/>
        <v>45566</v>
      </c>
      <c r="Y22" s="145">
        <f t="shared" si="2"/>
        <v>45597</v>
      </c>
      <c r="Z22" s="145">
        <f t="shared" si="2"/>
        <v>45627</v>
      </c>
      <c r="AA22" s="145">
        <f t="shared" si="2"/>
        <v>45658</v>
      </c>
    </row>
    <row r="23" spans="1:27" ht="15" customHeight="1" x14ac:dyDescent="0.35">
      <c r="A23" s="681"/>
      <c r="B23" s="11" t="str">
        <f t="shared" ref="B23:C37" si="3">B5</f>
        <v>Air Comp</v>
      </c>
      <c r="C23" s="3">
        <f>C5</f>
        <v>0</v>
      </c>
      <c r="D23" s="3">
        <f>IF(SUM($C$19:$N$19)=0,0,C23+D5)</f>
        <v>0</v>
      </c>
      <c r="E23" s="3">
        <f t="shared" ref="E23:AA23" si="4">IF(SUM($C$19:$N$19)=0,0,D23+E5)</f>
        <v>0</v>
      </c>
      <c r="F23" s="3">
        <f t="shared" si="4"/>
        <v>0</v>
      </c>
      <c r="G23" s="3">
        <f t="shared" si="4"/>
        <v>0</v>
      </c>
      <c r="H23" s="3">
        <f t="shared" si="4"/>
        <v>0</v>
      </c>
      <c r="I23" s="3">
        <f t="shared" si="4"/>
        <v>0</v>
      </c>
      <c r="J23" s="3">
        <f t="shared" si="4"/>
        <v>0</v>
      </c>
      <c r="K23" s="3">
        <f t="shared" si="4"/>
        <v>0</v>
      </c>
      <c r="L23" s="3">
        <f t="shared" si="4"/>
        <v>0</v>
      </c>
      <c r="M23" s="3">
        <f t="shared" si="4"/>
        <v>0</v>
      </c>
      <c r="N23" s="3">
        <f t="shared" si="4"/>
        <v>0</v>
      </c>
      <c r="O23" s="3">
        <f t="shared" si="4"/>
        <v>0</v>
      </c>
      <c r="P23" s="3">
        <f t="shared" si="4"/>
        <v>0</v>
      </c>
      <c r="Q23" s="3">
        <f t="shared" si="4"/>
        <v>0</v>
      </c>
      <c r="R23" s="3">
        <f t="shared" si="4"/>
        <v>0</v>
      </c>
      <c r="S23" s="3">
        <f t="shared" si="4"/>
        <v>0</v>
      </c>
      <c r="T23" s="3">
        <f t="shared" si="4"/>
        <v>0</v>
      </c>
      <c r="U23" s="3">
        <f t="shared" si="4"/>
        <v>0</v>
      </c>
      <c r="V23" s="3">
        <f t="shared" si="4"/>
        <v>0</v>
      </c>
      <c r="W23" s="3">
        <f t="shared" si="4"/>
        <v>0</v>
      </c>
      <c r="X23" s="3">
        <f t="shared" si="4"/>
        <v>0</v>
      </c>
      <c r="Y23" s="3">
        <f t="shared" si="4"/>
        <v>0</v>
      </c>
      <c r="Z23" s="3">
        <f t="shared" si="4"/>
        <v>0</v>
      </c>
      <c r="AA23" s="3">
        <f t="shared" si="4"/>
        <v>0</v>
      </c>
    </row>
    <row r="24" spans="1:27" x14ac:dyDescent="0.35">
      <c r="A24" s="681"/>
      <c r="B24" s="12" t="str">
        <f t="shared" si="3"/>
        <v>Building Shell</v>
      </c>
      <c r="C24" s="3">
        <f t="shared" si="3"/>
        <v>0</v>
      </c>
      <c r="D24" s="3">
        <f t="shared" ref="D24:AA24" si="5">IF(SUM($C$19:$N$19)=0,0,C24+D6)</f>
        <v>0</v>
      </c>
      <c r="E24" s="3">
        <f t="shared" si="5"/>
        <v>0</v>
      </c>
      <c r="F24" s="3">
        <f t="shared" si="5"/>
        <v>0</v>
      </c>
      <c r="G24" s="3">
        <f t="shared" si="5"/>
        <v>0</v>
      </c>
      <c r="H24" s="3">
        <f t="shared" si="5"/>
        <v>0</v>
      </c>
      <c r="I24" s="3">
        <f t="shared" si="5"/>
        <v>0</v>
      </c>
      <c r="J24" s="3">
        <f t="shared" si="5"/>
        <v>0</v>
      </c>
      <c r="K24" s="3">
        <f t="shared" si="5"/>
        <v>0</v>
      </c>
      <c r="L24" s="3">
        <f t="shared" si="5"/>
        <v>0</v>
      </c>
      <c r="M24" s="3">
        <f t="shared" si="5"/>
        <v>0</v>
      </c>
      <c r="N24" s="3">
        <f t="shared" si="5"/>
        <v>0</v>
      </c>
      <c r="O24" s="3">
        <f t="shared" si="5"/>
        <v>0</v>
      </c>
      <c r="P24" s="3">
        <f t="shared" si="5"/>
        <v>0</v>
      </c>
      <c r="Q24" s="3">
        <f t="shared" si="5"/>
        <v>0</v>
      </c>
      <c r="R24" s="3">
        <f t="shared" si="5"/>
        <v>0</v>
      </c>
      <c r="S24" s="3">
        <f t="shared" si="5"/>
        <v>0</v>
      </c>
      <c r="T24" s="3">
        <f t="shared" si="5"/>
        <v>0</v>
      </c>
      <c r="U24" s="3">
        <f t="shared" si="5"/>
        <v>0</v>
      </c>
      <c r="V24" s="3">
        <f t="shared" si="5"/>
        <v>0</v>
      </c>
      <c r="W24" s="3">
        <f t="shared" si="5"/>
        <v>0</v>
      </c>
      <c r="X24" s="3">
        <f t="shared" si="5"/>
        <v>0</v>
      </c>
      <c r="Y24" s="3">
        <f t="shared" si="5"/>
        <v>0</v>
      </c>
      <c r="Z24" s="3">
        <f t="shared" si="5"/>
        <v>0</v>
      </c>
      <c r="AA24" s="3">
        <f t="shared" si="5"/>
        <v>0</v>
      </c>
    </row>
    <row r="25" spans="1:27" x14ac:dyDescent="0.35">
      <c r="A25" s="681"/>
      <c r="B25" s="11" t="str">
        <f t="shared" si="3"/>
        <v>Cooking</v>
      </c>
      <c r="C25" s="3">
        <f t="shared" si="3"/>
        <v>0</v>
      </c>
      <c r="D25" s="3">
        <f t="shared" ref="D25:AA25" si="6">IF(SUM($C$19:$N$19)=0,0,C25+D7)</f>
        <v>0</v>
      </c>
      <c r="E25" s="3">
        <f t="shared" si="6"/>
        <v>0</v>
      </c>
      <c r="F25" s="3">
        <f t="shared" si="6"/>
        <v>0</v>
      </c>
      <c r="G25" s="3">
        <f t="shared" si="6"/>
        <v>0</v>
      </c>
      <c r="H25" s="3">
        <f t="shared" si="6"/>
        <v>0</v>
      </c>
      <c r="I25" s="3">
        <f t="shared" si="6"/>
        <v>0</v>
      </c>
      <c r="J25" s="3">
        <f t="shared" si="6"/>
        <v>0</v>
      </c>
      <c r="K25" s="3">
        <f t="shared" si="6"/>
        <v>0</v>
      </c>
      <c r="L25" s="3">
        <f t="shared" si="6"/>
        <v>0</v>
      </c>
      <c r="M25" s="3">
        <f t="shared" si="6"/>
        <v>0</v>
      </c>
      <c r="N25" s="3">
        <f t="shared" si="6"/>
        <v>0</v>
      </c>
      <c r="O25" s="3">
        <f t="shared" si="6"/>
        <v>0</v>
      </c>
      <c r="P25" s="3">
        <f t="shared" si="6"/>
        <v>0</v>
      </c>
      <c r="Q25" s="3">
        <f t="shared" si="6"/>
        <v>0</v>
      </c>
      <c r="R25" s="3">
        <f t="shared" si="6"/>
        <v>0</v>
      </c>
      <c r="S25" s="3">
        <f t="shared" si="6"/>
        <v>0</v>
      </c>
      <c r="T25" s="3">
        <f t="shared" si="6"/>
        <v>0</v>
      </c>
      <c r="U25" s="3">
        <f t="shared" si="6"/>
        <v>0</v>
      </c>
      <c r="V25" s="3">
        <f t="shared" si="6"/>
        <v>0</v>
      </c>
      <c r="W25" s="3">
        <f t="shared" si="6"/>
        <v>0</v>
      </c>
      <c r="X25" s="3">
        <f t="shared" si="6"/>
        <v>0</v>
      </c>
      <c r="Y25" s="3">
        <f t="shared" si="6"/>
        <v>0</v>
      </c>
      <c r="Z25" s="3">
        <f t="shared" si="6"/>
        <v>0</v>
      </c>
      <c r="AA25" s="3">
        <f t="shared" si="6"/>
        <v>0</v>
      </c>
    </row>
    <row r="26" spans="1:27" x14ac:dyDescent="0.35">
      <c r="A26" s="681"/>
      <c r="B26" s="11" t="str">
        <f t="shared" si="3"/>
        <v>Cooling</v>
      </c>
      <c r="C26" s="3">
        <f t="shared" si="3"/>
        <v>0</v>
      </c>
      <c r="D26" s="3">
        <f t="shared" ref="D26:AA26" si="7">IF(SUM($C$19:$N$19)=0,0,C26+D8)</f>
        <v>0</v>
      </c>
      <c r="E26" s="3">
        <f t="shared" si="7"/>
        <v>0</v>
      </c>
      <c r="F26" s="3">
        <f t="shared" si="7"/>
        <v>0</v>
      </c>
      <c r="G26" s="3">
        <f t="shared" si="7"/>
        <v>0</v>
      </c>
      <c r="H26" s="3">
        <f t="shared" si="7"/>
        <v>1024126</v>
      </c>
      <c r="I26" s="3">
        <f t="shared" si="7"/>
        <v>1024126</v>
      </c>
      <c r="J26" s="3">
        <f t="shared" si="7"/>
        <v>1024126</v>
      </c>
      <c r="K26" s="3">
        <f t="shared" si="7"/>
        <v>1024126</v>
      </c>
      <c r="L26" s="3">
        <f t="shared" si="7"/>
        <v>1024126</v>
      </c>
      <c r="M26" s="3">
        <f t="shared" si="7"/>
        <v>1266044.8909412839</v>
      </c>
      <c r="N26" s="3">
        <f t="shared" si="7"/>
        <v>1758671.3974610914</v>
      </c>
      <c r="O26" s="3">
        <f t="shared" si="7"/>
        <v>1758671.3974610914</v>
      </c>
      <c r="P26" s="3">
        <f t="shared" si="7"/>
        <v>1758671.3974610914</v>
      </c>
      <c r="Q26" s="3">
        <f t="shared" si="7"/>
        <v>1758671.3974610914</v>
      </c>
      <c r="R26" s="3">
        <f t="shared" si="7"/>
        <v>1758671.3974610914</v>
      </c>
      <c r="S26" s="3">
        <f t="shared" si="7"/>
        <v>1758671.3974610914</v>
      </c>
      <c r="T26" s="3">
        <f t="shared" si="7"/>
        <v>1758671.3974610914</v>
      </c>
      <c r="U26" s="3">
        <f t="shared" si="7"/>
        <v>1758671.3974610914</v>
      </c>
      <c r="V26" s="3">
        <f t="shared" si="7"/>
        <v>1758671.3974610914</v>
      </c>
      <c r="W26" s="3">
        <f t="shared" si="7"/>
        <v>1758671.3974610914</v>
      </c>
      <c r="X26" s="3">
        <f t="shared" si="7"/>
        <v>1758671.3974610914</v>
      </c>
      <c r="Y26" s="3">
        <f t="shared" si="7"/>
        <v>1758671.3974610914</v>
      </c>
      <c r="Z26" s="3">
        <f t="shared" si="7"/>
        <v>1758671.3974610914</v>
      </c>
      <c r="AA26" s="3">
        <f t="shared" si="7"/>
        <v>1758671.3974610914</v>
      </c>
    </row>
    <row r="27" spans="1:27" x14ac:dyDescent="0.35">
      <c r="A27" s="681"/>
      <c r="B27" s="12" t="str">
        <f t="shared" si="3"/>
        <v>Ext Lighting</v>
      </c>
      <c r="C27" s="3">
        <f t="shared" si="3"/>
        <v>0</v>
      </c>
      <c r="D27" s="3">
        <f t="shared" ref="D27:AA27" si="8">IF(SUM($C$19:$N$19)=0,0,C27+D9)</f>
        <v>0</v>
      </c>
      <c r="E27" s="3">
        <f t="shared" si="8"/>
        <v>0</v>
      </c>
      <c r="F27" s="3">
        <f t="shared" si="8"/>
        <v>0</v>
      </c>
      <c r="G27" s="3">
        <f t="shared" si="8"/>
        <v>0</v>
      </c>
      <c r="H27" s="3">
        <f t="shared" si="8"/>
        <v>0</v>
      </c>
      <c r="I27" s="3">
        <f t="shared" si="8"/>
        <v>0</v>
      </c>
      <c r="J27" s="3">
        <f t="shared" si="8"/>
        <v>0</v>
      </c>
      <c r="K27" s="3">
        <f t="shared" si="8"/>
        <v>0</v>
      </c>
      <c r="L27" s="3">
        <f t="shared" si="8"/>
        <v>0</v>
      </c>
      <c r="M27" s="3">
        <f t="shared" si="8"/>
        <v>0</v>
      </c>
      <c r="N27" s="3">
        <f t="shared" si="8"/>
        <v>0</v>
      </c>
      <c r="O27" s="3">
        <f t="shared" si="8"/>
        <v>0</v>
      </c>
      <c r="P27" s="3">
        <f t="shared" si="8"/>
        <v>0</v>
      </c>
      <c r="Q27" s="3">
        <f t="shared" si="8"/>
        <v>0</v>
      </c>
      <c r="R27" s="3">
        <f t="shared" si="8"/>
        <v>0</v>
      </c>
      <c r="S27" s="3">
        <f t="shared" si="8"/>
        <v>0</v>
      </c>
      <c r="T27" s="3">
        <f t="shared" si="8"/>
        <v>0</v>
      </c>
      <c r="U27" s="3">
        <f t="shared" si="8"/>
        <v>0</v>
      </c>
      <c r="V27" s="3">
        <f t="shared" si="8"/>
        <v>0</v>
      </c>
      <c r="W27" s="3">
        <f t="shared" si="8"/>
        <v>0</v>
      </c>
      <c r="X27" s="3">
        <f t="shared" si="8"/>
        <v>0</v>
      </c>
      <c r="Y27" s="3">
        <f t="shared" si="8"/>
        <v>0</v>
      </c>
      <c r="Z27" s="3">
        <f t="shared" si="8"/>
        <v>0</v>
      </c>
      <c r="AA27" s="3">
        <f t="shared" si="8"/>
        <v>0</v>
      </c>
    </row>
    <row r="28" spans="1:27" x14ac:dyDescent="0.35">
      <c r="A28" s="681"/>
      <c r="B28" s="11" t="str">
        <f t="shared" si="3"/>
        <v>Heating</v>
      </c>
      <c r="C28" s="3">
        <f t="shared" si="3"/>
        <v>0</v>
      </c>
      <c r="D28" s="3">
        <f t="shared" ref="D28:AA28" si="9">IF(SUM($C$19:$N$19)=0,0,C28+D10)</f>
        <v>0</v>
      </c>
      <c r="E28" s="3">
        <f t="shared" si="9"/>
        <v>0</v>
      </c>
      <c r="F28" s="3">
        <f t="shared" si="9"/>
        <v>0</v>
      </c>
      <c r="G28" s="3">
        <f t="shared" si="9"/>
        <v>0</v>
      </c>
      <c r="H28" s="3">
        <f t="shared" si="9"/>
        <v>0</v>
      </c>
      <c r="I28" s="3">
        <f t="shared" si="9"/>
        <v>0</v>
      </c>
      <c r="J28" s="3">
        <f t="shared" si="9"/>
        <v>0</v>
      </c>
      <c r="K28" s="3">
        <f t="shared" si="9"/>
        <v>0</v>
      </c>
      <c r="L28" s="3">
        <f t="shared" si="9"/>
        <v>0</v>
      </c>
      <c r="M28" s="3">
        <f t="shared" si="9"/>
        <v>0</v>
      </c>
      <c r="N28" s="3">
        <f t="shared" si="9"/>
        <v>0</v>
      </c>
      <c r="O28" s="3">
        <f t="shared" si="9"/>
        <v>0</v>
      </c>
      <c r="P28" s="3">
        <f t="shared" si="9"/>
        <v>0</v>
      </c>
      <c r="Q28" s="3">
        <f t="shared" si="9"/>
        <v>0</v>
      </c>
      <c r="R28" s="3">
        <f t="shared" si="9"/>
        <v>0</v>
      </c>
      <c r="S28" s="3">
        <f t="shared" si="9"/>
        <v>0</v>
      </c>
      <c r="T28" s="3">
        <f t="shared" si="9"/>
        <v>0</v>
      </c>
      <c r="U28" s="3">
        <f t="shared" si="9"/>
        <v>0</v>
      </c>
      <c r="V28" s="3">
        <f t="shared" si="9"/>
        <v>0</v>
      </c>
      <c r="W28" s="3">
        <f t="shared" si="9"/>
        <v>0</v>
      </c>
      <c r="X28" s="3">
        <f t="shared" si="9"/>
        <v>0</v>
      </c>
      <c r="Y28" s="3">
        <f t="shared" si="9"/>
        <v>0</v>
      </c>
      <c r="Z28" s="3">
        <f t="shared" si="9"/>
        <v>0</v>
      </c>
      <c r="AA28" s="3">
        <f t="shared" si="9"/>
        <v>0</v>
      </c>
    </row>
    <row r="29" spans="1:27" x14ac:dyDescent="0.35">
      <c r="A29" s="681"/>
      <c r="B29" s="11" t="str">
        <f t="shared" si="3"/>
        <v>HVAC</v>
      </c>
      <c r="C29" s="3">
        <f t="shared" si="3"/>
        <v>0</v>
      </c>
      <c r="D29" s="3">
        <f t="shared" ref="D29:AA29" si="10">IF(SUM($C$19:$N$19)=0,0,C29+D11)</f>
        <v>0</v>
      </c>
      <c r="E29" s="3">
        <f t="shared" si="10"/>
        <v>0</v>
      </c>
      <c r="F29" s="3">
        <f t="shared" si="10"/>
        <v>0</v>
      </c>
      <c r="G29" s="3">
        <f t="shared" si="10"/>
        <v>0</v>
      </c>
      <c r="H29" s="3">
        <f t="shared" si="10"/>
        <v>0</v>
      </c>
      <c r="I29" s="3">
        <f t="shared" si="10"/>
        <v>0</v>
      </c>
      <c r="J29" s="3">
        <f t="shared" si="10"/>
        <v>0</v>
      </c>
      <c r="K29" s="3">
        <f t="shared" si="10"/>
        <v>0</v>
      </c>
      <c r="L29" s="3">
        <f t="shared" si="10"/>
        <v>0</v>
      </c>
      <c r="M29" s="3">
        <f t="shared" si="10"/>
        <v>7403.4394266543877</v>
      </c>
      <c r="N29" s="3">
        <f t="shared" si="10"/>
        <v>43156.711484132837</v>
      </c>
      <c r="O29" s="3">
        <f t="shared" si="10"/>
        <v>43156.711484132837</v>
      </c>
      <c r="P29" s="3">
        <f t="shared" si="10"/>
        <v>43156.711484132837</v>
      </c>
      <c r="Q29" s="3">
        <f t="shared" si="10"/>
        <v>43156.711484132837</v>
      </c>
      <c r="R29" s="3">
        <f t="shared" si="10"/>
        <v>43156.711484132837</v>
      </c>
      <c r="S29" s="3">
        <f t="shared" si="10"/>
        <v>43156.711484132837</v>
      </c>
      <c r="T29" s="3">
        <f t="shared" si="10"/>
        <v>43156.711484132837</v>
      </c>
      <c r="U29" s="3">
        <f t="shared" si="10"/>
        <v>43156.711484132837</v>
      </c>
      <c r="V29" s="3">
        <f t="shared" si="10"/>
        <v>43156.711484132837</v>
      </c>
      <c r="W29" s="3">
        <f t="shared" si="10"/>
        <v>43156.711484132837</v>
      </c>
      <c r="X29" s="3">
        <f t="shared" si="10"/>
        <v>43156.711484132837</v>
      </c>
      <c r="Y29" s="3">
        <f t="shared" si="10"/>
        <v>43156.711484132837</v>
      </c>
      <c r="Z29" s="3">
        <f t="shared" si="10"/>
        <v>43156.711484132837</v>
      </c>
      <c r="AA29" s="3">
        <f t="shared" si="10"/>
        <v>43156.711484132837</v>
      </c>
    </row>
    <row r="30" spans="1:27" x14ac:dyDescent="0.35">
      <c r="A30" s="681"/>
      <c r="B30" s="11" t="str">
        <f t="shared" si="3"/>
        <v>Lighting</v>
      </c>
      <c r="C30" s="3">
        <f t="shared" si="3"/>
        <v>0</v>
      </c>
      <c r="D30" s="3">
        <f t="shared" ref="D30:AA30" si="11">IF(SUM($C$19:$N$19)=0,0,C30+D12)</f>
        <v>0</v>
      </c>
      <c r="E30" s="3">
        <f t="shared" si="11"/>
        <v>113998</v>
      </c>
      <c r="F30" s="3">
        <f t="shared" si="11"/>
        <v>113998</v>
      </c>
      <c r="G30" s="3">
        <f t="shared" si="11"/>
        <v>164613</v>
      </c>
      <c r="H30" s="3">
        <f t="shared" si="11"/>
        <v>164613</v>
      </c>
      <c r="I30" s="3">
        <f t="shared" si="11"/>
        <v>173982</v>
      </c>
      <c r="J30" s="3">
        <f t="shared" si="11"/>
        <v>355177</v>
      </c>
      <c r="K30" s="3">
        <f t="shared" si="11"/>
        <v>640265</v>
      </c>
      <c r="L30" s="3">
        <f t="shared" si="11"/>
        <v>670381</v>
      </c>
      <c r="M30" s="3">
        <f t="shared" si="11"/>
        <v>697010.75141382369</v>
      </c>
      <c r="N30" s="3">
        <f t="shared" si="11"/>
        <v>825613.24172307644</v>
      </c>
      <c r="O30" s="3">
        <f t="shared" si="11"/>
        <v>825613.24172307644</v>
      </c>
      <c r="P30" s="3">
        <f t="shared" si="11"/>
        <v>825613.24172307644</v>
      </c>
      <c r="Q30" s="3">
        <f t="shared" si="11"/>
        <v>825613.24172307644</v>
      </c>
      <c r="R30" s="3">
        <f t="shared" si="11"/>
        <v>825613.24172307644</v>
      </c>
      <c r="S30" s="3">
        <f t="shared" si="11"/>
        <v>825613.24172307644</v>
      </c>
      <c r="T30" s="3">
        <f t="shared" si="11"/>
        <v>825613.24172307644</v>
      </c>
      <c r="U30" s="3">
        <f t="shared" si="11"/>
        <v>825613.24172307644</v>
      </c>
      <c r="V30" s="3">
        <f t="shared" si="11"/>
        <v>825613.24172307644</v>
      </c>
      <c r="W30" s="3">
        <f t="shared" si="11"/>
        <v>825613.24172307644</v>
      </c>
      <c r="X30" s="3">
        <f t="shared" si="11"/>
        <v>825613.24172307644</v>
      </c>
      <c r="Y30" s="3">
        <f t="shared" si="11"/>
        <v>825613.24172307644</v>
      </c>
      <c r="Z30" s="3">
        <f t="shared" si="11"/>
        <v>825613.24172307644</v>
      </c>
      <c r="AA30" s="3">
        <f t="shared" si="11"/>
        <v>825613.24172307644</v>
      </c>
    </row>
    <row r="31" spans="1:27" x14ac:dyDescent="0.35">
      <c r="A31" s="681"/>
      <c r="B31" s="11" t="str">
        <f t="shared" si="3"/>
        <v>Miscellaneous</v>
      </c>
      <c r="C31" s="3">
        <f t="shared" si="3"/>
        <v>0</v>
      </c>
      <c r="D31" s="3">
        <f t="shared" ref="D31:AA31" si="12">IF(SUM($C$19:$N$19)=0,0,C31+D13)</f>
        <v>0</v>
      </c>
      <c r="E31" s="3">
        <f t="shared" si="12"/>
        <v>0</v>
      </c>
      <c r="F31" s="3">
        <f t="shared" si="12"/>
        <v>0</v>
      </c>
      <c r="G31" s="3">
        <f t="shared" si="12"/>
        <v>0</v>
      </c>
      <c r="H31" s="3">
        <f t="shared" si="12"/>
        <v>0</v>
      </c>
      <c r="I31" s="3">
        <f t="shared" si="12"/>
        <v>0</v>
      </c>
      <c r="J31" s="3">
        <f t="shared" si="12"/>
        <v>0</v>
      </c>
      <c r="K31" s="3">
        <f t="shared" si="12"/>
        <v>0</v>
      </c>
      <c r="L31" s="3">
        <f t="shared" si="12"/>
        <v>0</v>
      </c>
      <c r="M31" s="3">
        <f t="shared" si="12"/>
        <v>11143.98372557949</v>
      </c>
      <c r="N31" s="3">
        <f t="shared" si="12"/>
        <v>64961.386554632954</v>
      </c>
      <c r="O31" s="3">
        <f t="shared" si="12"/>
        <v>64961.386554632954</v>
      </c>
      <c r="P31" s="3">
        <f t="shared" si="12"/>
        <v>64961.386554632954</v>
      </c>
      <c r="Q31" s="3">
        <f t="shared" si="12"/>
        <v>64961.386554632954</v>
      </c>
      <c r="R31" s="3">
        <f t="shared" si="12"/>
        <v>64961.386554632954</v>
      </c>
      <c r="S31" s="3">
        <f t="shared" si="12"/>
        <v>64961.386554632954</v>
      </c>
      <c r="T31" s="3">
        <f t="shared" si="12"/>
        <v>64961.386554632954</v>
      </c>
      <c r="U31" s="3">
        <f t="shared" si="12"/>
        <v>64961.386554632954</v>
      </c>
      <c r="V31" s="3">
        <f t="shared" si="12"/>
        <v>64961.386554632954</v>
      </c>
      <c r="W31" s="3">
        <f t="shared" si="12"/>
        <v>64961.386554632954</v>
      </c>
      <c r="X31" s="3">
        <f t="shared" si="12"/>
        <v>64961.386554632954</v>
      </c>
      <c r="Y31" s="3">
        <f t="shared" si="12"/>
        <v>64961.386554632954</v>
      </c>
      <c r="Z31" s="3">
        <f t="shared" si="12"/>
        <v>64961.386554632954</v>
      </c>
      <c r="AA31" s="3">
        <f t="shared" si="12"/>
        <v>64961.386554632954</v>
      </c>
    </row>
    <row r="32" spans="1:27" ht="15" customHeight="1" x14ac:dyDescent="0.35">
      <c r="A32" s="681"/>
      <c r="B32" s="11" t="str">
        <f t="shared" si="3"/>
        <v>Motors</v>
      </c>
      <c r="C32" s="3">
        <f t="shared" si="3"/>
        <v>0</v>
      </c>
      <c r="D32" s="3">
        <f t="shared" ref="D32:AA32" si="13">IF(SUM($C$19:$N$19)=0,0,C32+D14)</f>
        <v>0</v>
      </c>
      <c r="E32" s="3">
        <f t="shared" si="13"/>
        <v>0</v>
      </c>
      <c r="F32" s="3">
        <f t="shared" si="13"/>
        <v>0</v>
      </c>
      <c r="G32" s="3">
        <f t="shared" si="13"/>
        <v>0</v>
      </c>
      <c r="H32" s="3">
        <f t="shared" si="13"/>
        <v>0</v>
      </c>
      <c r="I32" s="3">
        <f t="shared" si="13"/>
        <v>0</v>
      </c>
      <c r="J32" s="3">
        <f t="shared" si="13"/>
        <v>0</v>
      </c>
      <c r="K32" s="3">
        <f t="shared" si="13"/>
        <v>0</v>
      </c>
      <c r="L32" s="3">
        <f t="shared" si="13"/>
        <v>0</v>
      </c>
      <c r="M32" s="3">
        <f t="shared" si="13"/>
        <v>0</v>
      </c>
      <c r="N32" s="3">
        <f t="shared" si="13"/>
        <v>0</v>
      </c>
      <c r="O32" s="3">
        <f t="shared" si="13"/>
        <v>0</v>
      </c>
      <c r="P32" s="3">
        <f t="shared" si="13"/>
        <v>0</v>
      </c>
      <c r="Q32" s="3">
        <f t="shared" si="13"/>
        <v>0</v>
      </c>
      <c r="R32" s="3">
        <f t="shared" si="13"/>
        <v>0</v>
      </c>
      <c r="S32" s="3">
        <f t="shared" si="13"/>
        <v>0</v>
      </c>
      <c r="T32" s="3">
        <f t="shared" si="13"/>
        <v>0</v>
      </c>
      <c r="U32" s="3">
        <f t="shared" si="13"/>
        <v>0</v>
      </c>
      <c r="V32" s="3">
        <f t="shared" si="13"/>
        <v>0</v>
      </c>
      <c r="W32" s="3">
        <f t="shared" si="13"/>
        <v>0</v>
      </c>
      <c r="X32" s="3">
        <f t="shared" si="13"/>
        <v>0</v>
      </c>
      <c r="Y32" s="3">
        <f t="shared" si="13"/>
        <v>0</v>
      </c>
      <c r="Z32" s="3">
        <f t="shared" si="13"/>
        <v>0</v>
      </c>
      <c r="AA32" s="3">
        <f t="shared" si="13"/>
        <v>0</v>
      </c>
    </row>
    <row r="33" spans="1:27" x14ac:dyDescent="0.35">
      <c r="A33" s="681"/>
      <c r="B33" s="11" t="str">
        <f t="shared" si="3"/>
        <v>Process</v>
      </c>
      <c r="C33" s="3">
        <f t="shared" si="3"/>
        <v>0</v>
      </c>
      <c r="D33" s="3">
        <f t="shared" ref="D33:AA33" si="14">IF(SUM($C$19:$N$19)=0,0,C33+D15)</f>
        <v>0</v>
      </c>
      <c r="E33" s="3">
        <f t="shared" si="14"/>
        <v>0</v>
      </c>
      <c r="F33" s="3">
        <f t="shared" si="14"/>
        <v>0</v>
      </c>
      <c r="G33" s="3">
        <f t="shared" si="14"/>
        <v>0</v>
      </c>
      <c r="H33" s="3">
        <f t="shared" si="14"/>
        <v>0</v>
      </c>
      <c r="I33" s="3">
        <f t="shared" si="14"/>
        <v>0</v>
      </c>
      <c r="J33" s="3">
        <f t="shared" si="14"/>
        <v>0</v>
      </c>
      <c r="K33" s="3">
        <f t="shared" si="14"/>
        <v>0</v>
      </c>
      <c r="L33" s="3">
        <f t="shared" si="14"/>
        <v>0</v>
      </c>
      <c r="M33" s="3">
        <f t="shared" si="14"/>
        <v>20017.342060620191</v>
      </c>
      <c r="N33" s="3">
        <f t="shared" si="14"/>
        <v>60592.589630377974</v>
      </c>
      <c r="O33" s="3">
        <f t="shared" si="14"/>
        <v>60592.589630377974</v>
      </c>
      <c r="P33" s="3">
        <f t="shared" si="14"/>
        <v>60592.589630377974</v>
      </c>
      <c r="Q33" s="3">
        <f t="shared" si="14"/>
        <v>60592.589630377974</v>
      </c>
      <c r="R33" s="3">
        <f t="shared" si="14"/>
        <v>60592.589630377974</v>
      </c>
      <c r="S33" s="3">
        <f t="shared" si="14"/>
        <v>60592.589630377974</v>
      </c>
      <c r="T33" s="3">
        <f t="shared" si="14"/>
        <v>60592.589630377974</v>
      </c>
      <c r="U33" s="3">
        <f t="shared" si="14"/>
        <v>60592.589630377974</v>
      </c>
      <c r="V33" s="3">
        <f t="shared" si="14"/>
        <v>60592.589630377974</v>
      </c>
      <c r="W33" s="3">
        <f t="shared" si="14"/>
        <v>60592.589630377974</v>
      </c>
      <c r="X33" s="3">
        <f t="shared" si="14"/>
        <v>60592.589630377974</v>
      </c>
      <c r="Y33" s="3">
        <f t="shared" si="14"/>
        <v>60592.589630377974</v>
      </c>
      <c r="Z33" s="3">
        <f t="shared" si="14"/>
        <v>60592.589630377974</v>
      </c>
      <c r="AA33" s="3">
        <f t="shared" si="14"/>
        <v>60592.589630377974</v>
      </c>
    </row>
    <row r="34" spans="1:27" x14ac:dyDescent="0.35">
      <c r="A34" s="681"/>
      <c r="B34" s="11" t="str">
        <f t="shared" si="3"/>
        <v>Refrigeration</v>
      </c>
      <c r="C34" s="3">
        <f t="shared" si="3"/>
        <v>0</v>
      </c>
      <c r="D34" s="3">
        <f t="shared" ref="D34:AA34" si="15">IF(SUM($C$19:$N$19)=0,0,C34+D16)</f>
        <v>0</v>
      </c>
      <c r="E34" s="3">
        <f t="shared" si="15"/>
        <v>0</v>
      </c>
      <c r="F34" s="3">
        <f t="shared" si="15"/>
        <v>0</v>
      </c>
      <c r="G34" s="3">
        <f t="shared" si="15"/>
        <v>0</v>
      </c>
      <c r="H34" s="3">
        <f t="shared" si="15"/>
        <v>0</v>
      </c>
      <c r="I34" s="3">
        <f t="shared" si="15"/>
        <v>0</v>
      </c>
      <c r="J34" s="3">
        <f t="shared" si="15"/>
        <v>0</v>
      </c>
      <c r="K34" s="3">
        <f t="shared" si="15"/>
        <v>0</v>
      </c>
      <c r="L34" s="3">
        <f t="shared" si="15"/>
        <v>0</v>
      </c>
      <c r="M34" s="3">
        <f t="shared" si="15"/>
        <v>0</v>
      </c>
      <c r="N34" s="3">
        <f t="shared" si="15"/>
        <v>0</v>
      </c>
      <c r="O34" s="3">
        <f t="shared" si="15"/>
        <v>0</v>
      </c>
      <c r="P34" s="3">
        <f t="shared" si="15"/>
        <v>0</v>
      </c>
      <c r="Q34" s="3">
        <f t="shared" si="15"/>
        <v>0</v>
      </c>
      <c r="R34" s="3">
        <f t="shared" si="15"/>
        <v>0</v>
      </c>
      <c r="S34" s="3">
        <f t="shared" si="15"/>
        <v>0</v>
      </c>
      <c r="T34" s="3">
        <f t="shared" si="15"/>
        <v>0</v>
      </c>
      <c r="U34" s="3">
        <f t="shared" si="15"/>
        <v>0</v>
      </c>
      <c r="V34" s="3">
        <f t="shared" si="15"/>
        <v>0</v>
      </c>
      <c r="W34" s="3">
        <f t="shared" si="15"/>
        <v>0</v>
      </c>
      <c r="X34" s="3">
        <f t="shared" si="15"/>
        <v>0</v>
      </c>
      <c r="Y34" s="3">
        <f t="shared" si="15"/>
        <v>0</v>
      </c>
      <c r="Z34" s="3">
        <f t="shared" si="15"/>
        <v>0</v>
      </c>
      <c r="AA34" s="3">
        <f t="shared" si="15"/>
        <v>0</v>
      </c>
    </row>
    <row r="35" spans="1:27" x14ac:dyDescent="0.35">
      <c r="A35" s="681"/>
      <c r="B35" s="11" t="str">
        <f t="shared" si="3"/>
        <v>Water Heating</v>
      </c>
      <c r="C35" s="3">
        <f t="shared" si="3"/>
        <v>0</v>
      </c>
      <c r="D35" s="3">
        <f t="shared" ref="D35:AA35" si="16">IF(SUM($C$19:$N$19)=0,0,C35+D17)</f>
        <v>0</v>
      </c>
      <c r="E35" s="3">
        <f t="shared" si="16"/>
        <v>0</v>
      </c>
      <c r="F35" s="3">
        <f t="shared" si="16"/>
        <v>0</v>
      </c>
      <c r="G35" s="3">
        <f t="shared" si="16"/>
        <v>0</v>
      </c>
      <c r="H35" s="3">
        <f t="shared" si="16"/>
        <v>0</v>
      </c>
      <c r="I35" s="3">
        <f t="shared" si="16"/>
        <v>0</v>
      </c>
      <c r="J35" s="3">
        <f t="shared" si="16"/>
        <v>0</v>
      </c>
      <c r="K35" s="3">
        <f t="shared" si="16"/>
        <v>0</v>
      </c>
      <c r="L35" s="3">
        <f t="shared" si="16"/>
        <v>0</v>
      </c>
      <c r="M35" s="3">
        <f t="shared" si="16"/>
        <v>0</v>
      </c>
      <c r="N35" s="3">
        <f t="shared" si="16"/>
        <v>0</v>
      </c>
      <c r="O35" s="3">
        <f t="shared" si="16"/>
        <v>0</v>
      </c>
      <c r="P35" s="3">
        <f t="shared" si="16"/>
        <v>0</v>
      </c>
      <c r="Q35" s="3">
        <f t="shared" si="16"/>
        <v>0</v>
      </c>
      <c r="R35" s="3">
        <f t="shared" si="16"/>
        <v>0</v>
      </c>
      <c r="S35" s="3">
        <f t="shared" si="16"/>
        <v>0</v>
      </c>
      <c r="T35" s="3">
        <f t="shared" si="16"/>
        <v>0</v>
      </c>
      <c r="U35" s="3">
        <f t="shared" si="16"/>
        <v>0</v>
      </c>
      <c r="V35" s="3">
        <f t="shared" si="16"/>
        <v>0</v>
      </c>
      <c r="W35" s="3">
        <f t="shared" si="16"/>
        <v>0</v>
      </c>
      <c r="X35" s="3">
        <f t="shared" si="16"/>
        <v>0</v>
      </c>
      <c r="Y35" s="3">
        <f t="shared" si="16"/>
        <v>0</v>
      </c>
      <c r="Z35" s="3">
        <f t="shared" si="16"/>
        <v>0</v>
      </c>
      <c r="AA35" s="3">
        <f t="shared" si="16"/>
        <v>0</v>
      </c>
    </row>
    <row r="36" spans="1:27" ht="15" customHeight="1" x14ac:dyDescent="0.35">
      <c r="A36" s="681"/>
      <c r="B36" s="11" t="str">
        <f t="shared" si="3"/>
        <v xml:space="preserve"> </v>
      </c>
      <c r="C36" s="3"/>
      <c r="D36" s="3"/>
      <c r="E36" s="3"/>
      <c r="F36" s="3"/>
      <c r="G36" s="3"/>
      <c r="H36" s="3"/>
      <c r="I36" s="3"/>
      <c r="J36" s="3"/>
      <c r="K36" s="3"/>
      <c r="L36" s="3"/>
      <c r="M36" s="3"/>
      <c r="N36" s="3"/>
      <c r="O36" s="3"/>
      <c r="P36" s="3"/>
      <c r="Q36" s="3"/>
      <c r="R36" s="3"/>
      <c r="S36" s="3"/>
      <c r="T36" s="3"/>
      <c r="U36" s="3"/>
      <c r="V36" s="3"/>
      <c r="W36" s="3"/>
      <c r="X36" s="3"/>
      <c r="Y36" s="3"/>
      <c r="Z36" s="3"/>
      <c r="AA36" s="3"/>
    </row>
    <row r="37" spans="1:27" ht="15" customHeight="1" thickBot="1" x14ac:dyDescent="0.4">
      <c r="A37" s="682"/>
      <c r="B37" s="188" t="str">
        <f t="shared" si="3"/>
        <v>Monthly kWh</v>
      </c>
      <c r="C37" s="232">
        <f>SUM(C23:C36)</f>
        <v>0</v>
      </c>
      <c r="D37" s="232">
        <f t="shared" ref="D37:AA37" si="17">SUM(D23:D36)</f>
        <v>0</v>
      </c>
      <c r="E37" s="232">
        <f t="shared" si="17"/>
        <v>113998</v>
      </c>
      <c r="F37" s="232">
        <f t="shared" si="17"/>
        <v>113998</v>
      </c>
      <c r="G37" s="232">
        <f t="shared" si="17"/>
        <v>164613</v>
      </c>
      <c r="H37" s="232">
        <f t="shared" si="17"/>
        <v>1188739</v>
      </c>
      <c r="I37" s="232">
        <f t="shared" si="17"/>
        <v>1198108</v>
      </c>
      <c r="J37" s="232">
        <f t="shared" si="17"/>
        <v>1379303</v>
      </c>
      <c r="K37" s="232">
        <f t="shared" si="17"/>
        <v>1664391</v>
      </c>
      <c r="L37" s="232">
        <f t="shared" si="17"/>
        <v>1694507</v>
      </c>
      <c r="M37" s="232">
        <f t="shared" si="17"/>
        <v>2001620.4075679618</v>
      </c>
      <c r="N37" s="232">
        <f t="shared" si="17"/>
        <v>2752995.3268533116</v>
      </c>
      <c r="O37" s="232">
        <f t="shared" si="17"/>
        <v>2752995.3268533116</v>
      </c>
      <c r="P37" s="232">
        <f t="shared" si="17"/>
        <v>2752995.3268533116</v>
      </c>
      <c r="Q37" s="232">
        <f t="shared" si="17"/>
        <v>2752995.3268533116</v>
      </c>
      <c r="R37" s="232">
        <f t="shared" si="17"/>
        <v>2752995.3268533116</v>
      </c>
      <c r="S37" s="232">
        <f t="shared" si="17"/>
        <v>2752995.3268533116</v>
      </c>
      <c r="T37" s="232">
        <f t="shared" si="17"/>
        <v>2752995.3268533116</v>
      </c>
      <c r="U37" s="232">
        <f t="shared" si="17"/>
        <v>2752995.3268533116</v>
      </c>
      <c r="V37" s="232">
        <f t="shared" si="17"/>
        <v>2752995.3268533116</v>
      </c>
      <c r="W37" s="232">
        <f t="shared" si="17"/>
        <v>2752995.3268533116</v>
      </c>
      <c r="X37" s="232">
        <f t="shared" si="17"/>
        <v>2752995.3268533116</v>
      </c>
      <c r="Y37" s="232">
        <f t="shared" si="17"/>
        <v>2752995.3268533116</v>
      </c>
      <c r="Z37" s="232">
        <f t="shared" si="17"/>
        <v>2752995.3268533116</v>
      </c>
      <c r="AA37" s="232">
        <f t="shared" si="17"/>
        <v>2752995.3268533116</v>
      </c>
    </row>
    <row r="38" spans="1:27" x14ac:dyDescent="0.35">
      <c r="A38" s="8"/>
      <c r="B38" s="252"/>
      <c r="C38" s="9"/>
      <c r="D38" s="252"/>
      <c r="E38" s="9"/>
      <c r="F38" s="252"/>
      <c r="G38" s="252"/>
      <c r="H38" s="9"/>
      <c r="I38" s="252"/>
      <c r="J38" s="252"/>
      <c r="K38" s="9"/>
      <c r="L38" s="252"/>
      <c r="M38" s="252"/>
      <c r="N38" s="300" t="s">
        <v>201</v>
      </c>
      <c r="O38" s="299">
        <f>SUM(C5:N18)</f>
        <v>2752995.3268533116</v>
      </c>
      <c r="P38" s="252"/>
      <c r="Q38" s="9"/>
      <c r="R38" s="252"/>
      <c r="S38" s="252"/>
      <c r="T38" s="9"/>
      <c r="U38" s="252"/>
      <c r="V38" s="252"/>
      <c r="W38" s="9"/>
      <c r="X38" s="252"/>
      <c r="Y38" s="252"/>
      <c r="Z38" s="9"/>
      <c r="AA38" s="252"/>
    </row>
    <row r="39" spans="1:27" ht="15" thickBot="1" x14ac:dyDescent="0.4">
      <c r="C39" s="129"/>
      <c r="D39" s="129"/>
      <c r="E39" s="129"/>
      <c r="F39" s="129"/>
      <c r="G39" s="129"/>
      <c r="H39" s="129"/>
      <c r="I39" s="129"/>
      <c r="J39" s="129"/>
      <c r="K39" s="129"/>
      <c r="L39" s="129"/>
      <c r="M39" s="129"/>
      <c r="N39" s="129"/>
      <c r="O39" s="129"/>
      <c r="P39" s="129"/>
      <c r="Q39" s="129"/>
      <c r="R39" s="129"/>
      <c r="S39" s="129"/>
      <c r="T39" s="129"/>
      <c r="U39" s="129"/>
      <c r="V39" s="129"/>
      <c r="W39" s="129"/>
      <c r="X39" s="129"/>
      <c r="Y39" s="129"/>
      <c r="Z39" s="129"/>
      <c r="AA39" s="129"/>
    </row>
    <row r="40" spans="1:27" ht="16" thickBot="1" x14ac:dyDescent="0.4">
      <c r="A40" s="683" t="s">
        <v>16</v>
      </c>
      <c r="B40" s="17" t="s">
        <v>10</v>
      </c>
      <c r="C40" s="145">
        <f>C$4</f>
        <v>44927</v>
      </c>
      <c r="D40" s="145">
        <f t="shared" ref="D40:AA40" si="18">D$4</f>
        <v>44958</v>
      </c>
      <c r="E40" s="145">
        <f t="shared" si="18"/>
        <v>44986</v>
      </c>
      <c r="F40" s="145">
        <f t="shared" si="18"/>
        <v>45017</v>
      </c>
      <c r="G40" s="145">
        <f t="shared" si="18"/>
        <v>45047</v>
      </c>
      <c r="H40" s="145">
        <f t="shared" si="18"/>
        <v>45078</v>
      </c>
      <c r="I40" s="145">
        <f t="shared" si="18"/>
        <v>45108</v>
      </c>
      <c r="J40" s="145">
        <f t="shared" si="18"/>
        <v>45139</v>
      </c>
      <c r="K40" s="145">
        <f t="shared" si="18"/>
        <v>45170</v>
      </c>
      <c r="L40" s="145">
        <f t="shared" si="18"/>
        <v>45200</v>
      </c>
      <c r="M40" s="145">
        <f t="shared" si="18"/>
        <v>45231</v>
      </c>
      <c r="N40" s="145">
        <f t="shared" si="18"/>
        <v>45261</v>
      </c>
      <c r="O40" s="145">
        <f t="shared" si="18"/>
        <v>45292</v>
      </c>
      <c r="P40" s="145">
        <f t="shared" si="18"/>
        <v>45323</v>
      </c>
      <c r="Q40" s="145">
        <f t="shared" si="18"/>
        <v>45352</v>
      </c>
      <c r="R40" s="145">
        <f t="shared" si="18"/>
        <v>45383</v>
      </c>
      <c r="S40" s="145">
        <f t="shared" si="18"/>
        <v>45413</v>
      </c>
      <c r="T40" s="145">
        <f t="shared" si="18"/>
        <v>45444</v>
      </c>
      <c r="U40" s="145">
        <f t="shared" si="18"/>
        <v>45474</v>
      </c>
      <c r="V40" s="145">
        <f t="shared" si="18"/>
        <v>45505</v>
      </c>
      <c r="W40" s="145">
        <f t="shared" si="18"/>
        <v>45536</v>
      </c>
      <c r="X40" s="145">
        <f t="shared" si="18"/>
        <v>45566</v>
      </c>
      <c r="Y40" s="145">
        <f t="shared" si="18"/>
        <v>45597</v>
      </c>
      <c r="Z40" s="145">
        <f t="shared" si="18"/>
        <v>45627</v>
      </c>
      <c r="AA40" s="145">
        <f t="shared" si="18"/>
        <v>45658</v>
      </c>
    </row>
    <row r="41" spans="1:27" ht="15" customHeight="1" x14ac:dyDescent="0.35">
      <c r="A41" s="684"/>
      <c r="B41" s="11" t="str">
        <f t="shared" ref="B41:B55" si="19">B23</f>
        <v>Air Comp</v>
      </c>
      <c r="C41" s="3">
        <v>0</v>
      </c>
      <c r="D41" s="3">
        <v>0</v>
      </c>
      <c r="E41" s="3">
        <v>0</v>
      </c>
      <c r="F41" s="3">
        <v>0</v>
      </c>
      <c r="G41" s="3">
        <f>F41</f>
        <v>0</v>
      </c>
      <c r="H41" s="3">
        <f t="shared" ref="H41:AA41" si="20">G41</f>
        <v>0</v>
      </c>
      <c r="I41" s="3">
        <f t="shared" si="20"/>
        <v>0</v>
      </c>
      <c r="J41" s="3">
        <f t="shared" si="20"/>
        <v>0</v>
      </c>
      <c r="K41" s="3">
        <f t="shared" si="20"/>
        <v>0</v>
      </c>
      <c r="L41" s="3">
        <f t="shared" si="20"/>
        <v>0</v>
      </c>
      <c r="M41" s="3">
        <f t="shared" si="20"/>
        <v>0</v>
      </c>
      <c r="N41" s="3">
        <f t="shared" si="20"/>
        <v>0</v>
      </c>
      <c r="O41" s="3">
        <f t="shared" si="20"/>
        <v>0</v>
      </c>
      <c r="P41" s="3">
        <f t="shared" si="20"/>
        <v>0</v>
      </c>
      <c r="Q41" s="3">
        <f t="shared" si="20"/>
        <v>0</v>
      </c>
      <c r="R41" s="3">
        <f t="shared" si="20"/>
        <v>0</v>
      </c>
      <c r="S41" s="3">
        <f t="shared" si="20"/>
        <v>0</v>
      </c>
      <c r="T41" s="3">
        <f t="shared" si="20"/>
        <v>0</v>
      </c>
      <c r="U41" s="3">
        <f t="shared" si="20"/>
        <v>0</v>
      </c>
      <c r="V41" s="3">
        <f t="shared" si="20"/>
        <v>0</v>
      </c>
      <c r="W41" s="3">
        <f t="shared" si="20"/>
        <v>0</v>
      </c>
      <c r="X41" s="3">
        <f t="shared" si="20"/>
        <v>0</v>
      </c>
      <c r="Y41" s="3">
        <f t="shared" si="20"/>
        <v>0</v>
      </c>
      <c r="Z41" s="3">
        <f t="shared" si="20"/>
        <v>0</v>
      </c>
      <c r="AA41" s="3">
        <f t="shared" si="20"/>
        <v>0</v>
      </c>
    </row>
    <row r="42" spans="1:27" x14ac:dyDescent="0.35">
      <c r="A42" s="684"/>
      <c r="B42" s="12" t="str">
        <f t="shared" si="19"/>
        <v>Building Shell</v>
      </c>
      <c r="C42" s="3">
        <v>0</v>
      </c>
      <c r="D42" s="3">
        <v>0</v>
      </c>
      <c r="E42" s="3">
        <v>0</v>
      </c>
      <c r="F42" s="3">
        <v>0</v>
      </c>
      <c r="G42" s="3">
        <f t="shared" ref="G42:AA42" si="21">F42</f>
        <v>0</v>
      </c>
      <c r="H42" s="3">
        <f t="shared" si="21"/>
        <v>0</v>
      </c>
      <c r="I42" s="3">
        <f t="shared" si="21"/>
        <v>0</v>
      </c>
      <c r="J42" s="3">
        <f t="shared" si="21"/>
        <v>0</v>
      </c>
      <c r="K42" s="3">
        <f t="shared" si="21"/>
        <v>0</v>
      </c>
      <c r="L42" s="3">
        <f t="shared" si="21"/>
        <v>0</v>
      </c>
      <c r="M42" s="3">
        <f t="shared" si="21"/>
        <v>0</v>
      </c>
      <c r="N42" s="3">
        <f t="shared" si="21"/>
        <v>0</v>
      </c>
      <c r="O42" s="3">
        <f t="shared" si="21"/>
        <v>0</v>
      </c>
      <c r="P42" s="3">
        <f t="shared" si="21"/>
        <v>0</v>
      </c>
      <c r="Q42" s="3">
        <f t="shared" si="21"/>
        <v>0</v>
      </c>
      <c r="R42" s="3">
        <f t="shared" si="21"/>
        <v>0</v>
      </c>
      <c r="S42" s="3">
        <f t="shared" si="21"/>
        <v>0</v>
      </c>
      <c r="T42" s="3">
        <f t="shared" si="21"/>
        <v>0</v>
      </c>
      <c r="U42" s="3">
        <f t="shared" si="21"/>
        <v>0</v>
      </c>
      <c r="V42" s="3">
        <f t="shared" si="21"/>
        <v>0</v>
      </c>
      <c r="W42" s="3">
        <f t="shared" si="21"/>
        <v>0</v>
      </c>
      <c r="X42" s="3">
        <f t="shared" si="21"/>
        <v>0</v>
      </c>
      <c r="Y42" s="3">
        <f t="shared" si="21"/>
        <v>0</v>
      </c>
      <c r="Z42" s="3">
        <f t="shared" si="21"/>
        <v>0</v>
      </c>
      <c r="AA42" s="3">
        <f t="shared" si="21"/>
        <v>0</v>
      </c>
    </row>
    <row r="43" spans="1:27" x14ac:dyDescent="0.35">
      <c r="A43" s="684"/>
      <c r="B43" s="11" t="str">
        <f t="shared" si="19"/>
        <v>Cooking</v>
      </c>
      <c r="C43" s="3">
        <v>0</v>
      </c>
      <c r="D43" s="3">
        <v>0</v>
      </c>
      <c r="E43" s="3">
        <v>0</v>
      </c>
      <c r="F43" s="3">
        <v>0</v>
      </c>
      <c r="G43" s="3">
        <f t="shared" ref="G43:AA43" si="22">F43</f>
        <v>0</v>
      </c>
      <c r="H43" s="3">
        <f t="shared" si="22"/>
        <v>0</v>
      </c>
      <c r="I43" s="3">
        <f t="shared" si="22"/>
        <v>0</v>
      </c>
      <c r="J43" s="3">
        <f t="shared" si="22"/>
        <v>0</v>
      </c>
      <c r="K43" s="3">
        <f t="shared" si="22"/>
        <v>0</v>
      </c>
      <c r="L43" s="3">
        <f t="shared" si="22"/>
        <v>0</v>
      </c>
      <c r="M43" s="3">
        <f t="shared" si="22"/>
        <v>0</v>
      </c>
      <c r="N43" s="3">
        <f t="shared" si="22"/>
        <v>0</v>
      </c>
      <c r="O43" s="3">
        <f t="shared" si="22"/>
        <v>0</v>
      </c>
      <c r="P43" s="3">
        <f t="shared" si="22"/>
        <v>0</v>
      </c>
      <c r="Q43" s="3">
        <f t="shared" si="22"/>
        <v>0</v>
      </c>
      <c r="R43" s="3">
        <f t="shared" si="22"/>
        <v>0</v>
      </c>
      <c r="S43" s="3">
        <f t="shared" si="22"/>
        <v>0</v>
      </c>
      <c r="T43" s="3">
        <f t="shared" si="22"/>
        <v>0</v>
      </c>
      <c r="U43" s="3">
        <f t="shared" si="22"/>
        <v>0</v>
      </c>
      <c r="V43" s="3">
        <f t="shared" si="22"/>
        <v>0</v>
      </c>
      <c r="W43" s="3">
        <f t="shared" si="22"/>
        <v>0</v>
      </c>
      <c r="X43" s="3">
        <f t="shared" si="22"/>
        <v>0</v>
      </c>
      <c r="Y43" s="3">
        <f t="shared" si="22"/>
        <v>0</v>
      </c>
      <c r="Z43" s="3">
        <f t="shared" si="22"/>
        <v>0</v>
      </c>
      <c r="AA43" s="3">
        <f t="shared" si="22"/>
        <v>0</v>
      </c>
    </row>
    <row r="44" spans="1:27" x14ac:dyDescent="0.35">
      <c r="A44" s="684"/>
      <c r="B44" s="11" t="str">
        <f t="shared" si="19"/>
        <v>Cooling</v>
      </c>
      <c r="C44" s="3">
        <v>0</v>
      </c>
      <c r="D44" s="3">
        <v>0</v>
      </c>
      <c r="E44" s="3">
        <v>0</v>
      </c>
      <c r="F44" s="3">
        <v>0</v>
      </c>
      <c r="G44" s="3">
        <f t="shared" ref="G44:AA44" si="23">F44</f>
        <v>0</v>
      </c>
      <c r="H44" s="3">
        <f t="shared" si="23"/>
        <v>0</v>
      </c>
      <c r="I44" s="3">
        <f t="shared" si="23"/>
        <v>0</v>
      </c>
      <c r="J44" s="3">
        <f t="shared" si="23"/>
        <v>0</v>
      </c>
      <c r="K44" s="3">
        <f t="shared" si="23"/>
        <v>0</v>
      </c>
      <c r="L44" s="3">
        <f t="shared" si="23"/>
        <v>0</v>
      </c>
      <c r="M44" s="3">
        <f t="shared" si="23"/>
        <v>0</v>
      </c>
      <c r="N44" s="3">
        <f t="shared" si="23"/>
        <v>0</v>
      </c>
      <c r="O44" s="3">
        <f t="shared" si="23"/>
        <v>0</v>
      </c>
      <c r="P44" s="3">
        <f t="shared" si="23"/>
        <v>0</v>
      </c>
      <c r="Q44" s="3">
        <f t="shared" si="23"/>
        <v>0</v>
      </c>
      <c r="R44" s="3">
        <f t="shared" si="23"/>
        <v>0</v>
      </c>
      <c r="S44" s="3">
        <f t="shared" si="23"/>
        <v>0</v>
      </c>
      <c r="T44" s="3">
        <f t="shared" si="23"/>
        <v>0</v>
      </c>
      <c r="U44" s="3">
        <f t="shared" si="23"/>
        <v>0</v>
      </c>
      <c r="V44" s="3">
        <f t="shared" si="23"/>
        <v>0</v>
      </c>
      <c r="W44" s="3">
        <f t="shared" si="23"/>
        <v>0</v>
      </c>
      <c r="X44" s="3">
        <f t="shared" si="23"/>
        <v>0</v>
      </c>
      <c r="Y44" s="3">
        <f t="shared" si="23"/>
        <v>0</v>
      </c>
      <c r="Z44" s="3">
        <f t="shared" si="23"/>
        <v>0</v>
      </c>
      <c r="AA44" s="3">
        <f t="shared" si="23"/>
        <v>0</v>
      </c>
    </row>
    <row r="45" spans="1:27" x14ac:dyDescent="0.35">
      <c r="A45" s="684"/>
      <c r="B45" s="12" t="str">
        <f t="shared" si="19"/>
        <v>Ext Lighting</v>
      </c>
      <c r="C45" s="3">
        <v>0</v>
      </c>
      <c r="D45" s="3">
        <v>0</v>
      </c>
      <c r="E45" s="3">
        <v>0</v>
      </c>
      <c r="F45" s="3">
        <v>0</v>
      </c>
      <c r="G45" s="3">
        <f t="shared" ref="G45:AA45" si="24">F45</f>
        <v>0</v>
      </c>
      <c r="H45" s="3">
        <f t="shared" si="24"/>
        <v>0</v>
      </c>
      <c r="I45" s="3">
        <f t="shared" si="24"/>
        <v>0</v>
      </c>
      <c r="J45" s="3">
        <f t="shared" si="24"/>
        <v>0</v>
      </c>
      <c r="K45" s="3">
        <f t="shared" si="24"/>
        <v>0</v>
      </c>
      <c r="L45" s="3">
        <f t="shared" si="24"/>
        <v>0</v>
      </c>
      <c r="M45" s="3">
        <f t="shared" si="24"/>
        <v>0</v>
      </c>
      <c r="N45" s="3">
        <f t="shared" si="24"/>
        <v>0</v>
      </c>
      <c r="O45" s="3">
        <f t="shared" si="24"/>
        <v>0</v>
      </c>
      <c r="P45" s="3">
        <f t="shared" si="24"/>
        <v>0</v>
      </c>
      <c r="Q45" s="3">
        <f t="shared" si="24"/>
        <v>0</v>
      </c>
      <c r="R45" s="3">
        <f t="shared" si="24"/>
        <v>0</v>
      </c>
      <c r="S45" s="3">
        <f t="shared" si="24"/>
        <v>0</v>
      </c>
      <c r="T45" s="3">
        <f t="shared" si="24"/>
        <v>0</v>
      </c>
      <c r="U45" s="3">
        <f t="shared" si="24"/>
        <v>0</v>
      </c>
      <c r="V45" s="3">
        <f t="shared" si="24"/>
        <v>0</v>
      </c>
      <c r="W45" s="3">
        <f t="shared" si="24"/>
        <v>0</v>
      </c>
      <c r="X45" s="3">
        <f t="shared" si="24"/>
        <v>0</v>
      </c>
      <c r="Y45" s="3">
        <f t="shared" si="24"/>
        <v>0</v>
      </c>
      <c r="Z45" s="3">
        <f t="shared" si="24"/>
        <v>0</v>
      </c>
      <c r="AA45" s="3">
        <f t="shared" si="24"/>
        <v>0</v>
      </c>
    </row>
    <row r="46" spans="1:27" x14ac:dyDescent="0.35">
      <c r="A46" s="684"/>
      <c r="B46" s="11" t="str">
        <f t="shared" si="19"/>
        <v>Heating</v>
      </c>
      <c r="C46" s="3">
        <v>0</v>
      </c>
      <c r="D46" s="3">
        <v>0</v>
      </c>
      <c r="E46" s="3">
        <v>0</v>
      </c>
      <c r="F46" s="3">
        <v>0</v>
      </c>
      <c r="G46" s="3">
        <f t="shared" ref="G46:AA46" si="25">F46</f>
        <v>0</v>
      </c>
      <c r="H46" s="3">
        <f t="shared" si="25"/>
        <v>0</v>
      </c>
      <c r="I46" s="3">
        <f t="shared" si="25"/>
        <v>0</v>
      </c>
      <c r="J46" s="3">
        <f t="shared" si="25"/>
        <v>0</v>
      </c>
      <c r="K46" s="3">
        <f t="shared" si="25"/>
        <v>0</v>
      </c>
      <c r="L46" s="3">
        <f t="shared" si="25"/>
        <v>0</v>
      </c>
      <c r="M46" s="3">
        <f t="shared" si="25"/>
        <v>0</v>
      </c>
      <c r="N46" s="3">
        <f t="shared" si="25"/>
        <v>0</v>
      </c>
      <c r="O46" s="3">
        <f t="shared" si="25"/>
        <v>0</v>
      </c>
      <c r="P46" s="3">
        <f t="shared" si="25"/>
        <v>0</v>
      </c>
      <c r="Q46" s="3">
        <f t="shared" si="25"/>
        <v>0</v>
      </c>
      <c r="R46" s="3">
        <f t="shared" si="25"/>
        <v>0</v>
      </c>
      <c r="S46" s="3">
        <f t="shared" si="25"/>
        <v>0</v>
      </c>
      <c r="T46" s="3">
        <f t="shared" si="25"/>
        <v>0</v>
      </c>
      <c r="U46" s="3">
        <f t="shared" si="25"/>
        <v>0</v>
      </c>
      <c r="V46" s="3">
        <f t="shared" si="25"/>
        <v>0</v>
      </c>
      <c r="W46" s="3">
        <f t="shared" si="25"/>
        <v>0</v>
      </c>
      <c r="X46" s="3">
        <f t="shared" si="25"/>
        <v>0</v>
      </c>
      <c r="Y46" s="3">
        <f t="shared" si="25"/>
        <v>0</v>
      </c>
      <c r="Z46" s="3">
        <f t="shared" si="25"/>
        <v>0</v>
      </c>
      <c r="AA46" s="3">
        <f t="shared" si="25"/>
        <v>0</v>
      </c>
    </row>
    <row r="47" spans="1:27" x14ac:dyDescent="0.35">
      <c r="A47" s="684"/>
      <c r="B47" s="11" t="str">
        <f t="shared" si="19"/>
        <v>HVAC</v>
      </c>
      <c r="C47" s="3">
        <v>0</v>
      </c>
      <c r="D47" s="3">
        <v>0</v>
      </c>
      <c r="E47" s="3">
        <v>0</v>
      </c>
      <c r="F47" s="3">
        <v>0</v>
      </c>
      <c r="G47" s="3">
        <f t="shared" ref="G47:AA47" si="26">F47</f>
        <v>0</v>
      </c>
      <c r="H47" s="3">
        <f t="shared" si="26"/>
        <v>0</v>
      </c>
      <c r="I47" s="3">
        <f t="shared" si="26"/>
        <v>0</v>
      </c>
      <c r="J47" s="3">
        <f t="shared" si="26"/>
        <v>0</v>
      </c>
      <c r="K47" s="3">
        <f t="shared" si="26"/>
        <v>0</v>
      </c>
      <c r="L47" s="3">
        <f t="shared" si="26"/>
        <v>0</v>
      </c>
      <c r="M47" s="3">
        <f t="shared" si="26"/>
        <v>0</v>
      </c>
      <c r="N47" s="3">
        <f t="shared" si="26"/>
        <v>0</v>
      </c>
      <c r="O47" s="3">
        <f t="shared" si="26"/>
        <v>0</v>
      </c>
      <c r="P47" s="3">
        <f t="shared" si="26"/>
        <v>0</v>
      </c>
      <c r="Q47" s="3">
        <f t="shared" si="26"/>
        <v>0</v>
      </c>
      <c r="R47" s="3">
        <f t="shared" si="26"/>
        <v>0</v>
      </c>
      <c r="S47" s="3">
        <f t="shared" si="26"/>
        <v>0</v>
      </c>
      <c r="T47" s="3">
        <f t="shared" si="26"/>
        <v>0</v>
      </c>
      <c r="U47" s="3">
        <f t="shared" si="26"/>
        <v>0</v>
      </c>
      <c r="V47" s="3">
        <f t="shared" si="26"/>
        <v>0</v>
      </c>
      <c r="W47" s="3">
        <f t="shared" si="26"/>
        <v>0</v>
      </c>
      <c r="X47" s="3">
        <f t="shared" si="26"/>
        <v>0</v>
      </c>
      <c r="Y47" s="3">
        <f t="shared" si="26"/>
        <v>0</v>
      </c>
      <c r="Z47" s="3">
        <f t="shared" si="26"/>
        <v>0</v>
      </c>
      <c r="AA47" s="3">
        <f t="shared" si="26"/>
        <v>0</v>
      </c>
    </row>
    <row r="48" spans="1:27" x14ac:dyDescent="0.35">
      <c r="A48" s="684"/>
      <c r="B48" s="11" t="str">
        <f t="shared" si="19"/>
        <v>Lighting</v>
      </c>
      <c r="C48" s="3">
        <v>0</v>
      </c>
      <c r="D48" s="3">
        <v>0</v>
      </c>
      <c r="E48" s="3">
        <v>0</v>
      </c>
      <c r="F48" s="3">
        <v>0</v>
      </c>
      <c r="G48" s="3">
        <f t="shared" ref="G48:AA48" si="27">F48</f>
        <v>0</v>
      </c>
      <c r="H48" s="3">
        <f t="shared" si="27"/>
        <v>0</v>
      </c>
      <c r="I48" s="3">
        <f t="shared" si="27"/>
        <v>0</v>
      </c>
      <c r="J48" s="3">
        <f t="shared" si="27"/>
        <v>0</v>
      </c>
      <c r="K48" s="3">
        <f t="shared" si="27"/>
        <v>0</v>
      </c>
      <c r="L48" s="3">
        <f t="shared" si="27"/>
        <v>0</v>
      </c>
      <c r="M48" s="3">
        <f t="shared" si="27"/>
        <v>0</v>
      </c>
      <c r="N48" s="3">
        <f t="shared" si="27"/>
        <v>0</v>
      </c>
      <c r="O48" s="3">
        <f t="shared" si="27"/>
        <v>0</v>
      </c>
      <c r="P48" s="3">
        <f t="shared" si="27"/>
        <v>0</v>
      </c>
      <c r="Q48" s="3">
        <f t="shared" si="27"/>
        <v>0</v>
      </c>
      <c r="R48" s="3">
        <f t="shared" si="27"/>
        <v>0</v>
      </c>
      <c r="S48" s="3">
        <f t="shared" si="27"/>
        <v>0</v>
      </c>
      <c r="T48" s="3">
        <f t="shared" si="27"/>
        <v>0</v>
      </c>
      <c r="U48" s="3">
        <f t="shared" si="27"/>
        <v>0</v>
      </c>
      <c r="V48" s="3">
        <f t="shared" si="27"/>
        <v>0</v>
      </c>
      <c r="W48" s="3">
        <f t="shared" si="27"/>
        <v>0</v>
      </c>
      <c r="X48" s="3">
        <f t="shared" si="27"/>
        <v>0</v>
      </c>
      <c r="Y48" s="3">
        <f t="shared" si="27"/>
        <v>0</v>
      </c>
      <c r="Z48" s="3">
        <f t="shared" si="27"/>
        <v>0</v>
      </c>
      <c r="AA48" s="3">
        <f t="shared" si="27"/>
        <v>0</v>
      </c>
    </row>
    <row r="49" spans="1:27" x14ac:dyDescent="0.35">
      <c r="A49" s="684"/>
      <c r="B49" s="11" t="str">
        <f t="shared" si="19"/>
        <v>Miscellaneous</v>
      </c>
      <c r="C49" s="3">
        <v>0</v>
      </c>
      <c r="D49" s="3">
        <v>0</v>
      </c>
      <c r="E49" s="3">
        <v>0</v>
      </c>
      <c r="F49" s="3">
        <v>0</v>
      </c>
      <c r="G49" s="3">
        <f t="shared" ref="G49:AA49" si="28">F49</f>
        <v>0</v>
      </c>
      <c r="H49" s="3">
        <f t="shared" si="28"/>
        <v>0</v>
      </c>
      <c r="I49" s="3">
        <f t="shared" si="28"/>
        <v>0</v>
      </c>
      <c r="J49" s="3">
        <f t="shared" si="28"/>
        <v>0</v>
      </c>
      <c r="K49" s="3">
        <f t="shared" si="28"/>
        <v>0</v>
      </c>
      <c r="L49" s="3">
        <f t="shared" si="28"/>
        <v>0</v>
      </c>
      <c r="M49" s="3">
        <f t="shared" si="28"/>
        <v>0</v>
      </c>
      <c r="N49" s="3">
        <f t="shared" si="28"/>
        <v>0</v>
      </c>
      <c r="O49" s="3">
        <f t="shared" si="28"/>
        <v>0</v>
      </c>
      <c r="P49" s="3">
        <f t="shared" si="28"/>
        <v>0</v>
      </c>
      <c r="Q49" s="3">
        <f t="shared" si="28"/>
        <v>0</v>
      </c>
      <c r="R49" s="3">
        <f t="shared" si="28"/>
        <v>0</v>
      </c>
      <c r="S49" s="3">
        <f t="shared" si="28"/>
        <v>0</v>
      </c>
      <c r="T49" s="3">
        <f t="shared" si="28"/>
        <v>0</v>
      </c>
      <c r="U49" s="3">
        <f t="shared" si="28"/>
        <v>0</v>
      </c>
      <c r="V49" s="3">
        <f t="shared" si="28"/>
        <v>0</v>
      </c>
      <c r="W49" s="3">
        <f t="shared" si="28"/>
        <v>0</v>
      </c>
      <c r="X49" s="3">
        <f t="shared" si="28"/>
        <v>0</v>
      </c>
      <c r="Y49" s="3">
        <f t="shared" si="28"/>
        <v>0</v>
      </c>
      <c r="Z49" s="3">
        <f t="shared" si="28"/>
        <v>0</v>
      </c>
      <c r="AA49" s="3">
        <f t="shared" si="28"/>
        <v>0</v>
      </c>
    </row>
    <row r="50" spans="1:27" ht="15" customHeight="1" x14ac:dyDescent="0.35">
      <c r="A50" s="684"/>
      <c r="B50" s="11" t="str">
        <f t="shared" si="19"/>
        <v>Motors</v>
      </c>
      <c r="C50" s="3">
        <v>0</v>
      </c>
      <c r="D50" s="3">
        <v>0</v>
      </c>
      <c r="E50" s="3">
        <v>0</v>
      </c>
      <c r="F50" s="3">
        <v>0</v>
      </c>
      <c r="G50" s="3">
        <f t="shared" ref="G50:AA50" si="29">F50</f>
        <v>0</v>
      </c>
      <c r="H50" s="3">
        <f t="shared" si="29"/>
        <v>0</v>
      </c>
      <c r="I50" s="3">
        <f t="shared" si="29"/>
        <v>0</v>
      </c>
      <c r="J50" s="3">
        <f t="shared" si="29"/>
        <v>0</v>
      </c>
      <c r="K50" s="3">
        <f t="shared" si="29"/>
        <v>0</v>
      </c>
      <c r="L50" s="3">
        <f t="shared" si="29"/>
        <v>0</v>
      </c>
      <c r="M50" s="3">
        <f t="shared" si="29"/>
        <v>0</v>
      </c>
      <c r="N50" s="3">
        <f t="shared" si="29"/>
        <v>0</v>
      </c>
      <c r="O50" s="3">
        <f t="shared" si="29"/>
        <v>0</v>
      </c>
      <c r="P50" s="3">
        <f t="shared" si="29"/>
        <v>0</v>
      </c>
      <c r="Q50" s="3">
        <f t="shared" si="29"/>
        <v>0</v>
      </c>
      <c r="R50" s="3">
        <f t="shared" si="29"/>
        <v>0</v>
      </c>
      <c r="S50" s="3">
        <f t="shared" si="29"/>
        <v>0</v>
      </c>
      <c r="T50" s="3">
        <f t="shared" si="29"/>
        <v>0</v>
      </c>
      <c r="U50" s="3">
        <f t="shared" si="29"/>
        <v>0</v>
      </c>
      <c r="V50" s="3">
        <f t="shared" si="29"/>
        <v>0</v>
      </c>
      <c r="W50" s="3">
        <f t="shared" si="29"/>
        <v>0</v>
      </c>
      <c r="X50" s="3">
        <f t="shared" si="29"/>
        <v>0</v>
      </c>
      <c r="Y50" s="3">
        <f t="shared" si="29"/>
        <v>0</v>
      </c>
      <c r="Z50" s="3">
        <f t="shared" si="29"/>
        <v>0</v>
      </c>
      <c r="AA50" s="3">
        <f t="shared" si="29"/>
        <v>0</v>
      </c>
    </row>
    <row r="51" spans="1:27" x14ac:dyDescent="0.35">
      <c r="A51" s="684"/>
      <c r="B51" s="11" t="str">
        <f t="shared" si="19"/>
        <v>Process</v>
      </c>
      <c r="C51" s="3">
        <v>0</v>
      </c>
      <c r="D51" s="3">
        <v>0</v>
      </c>
      <c r="E51" s="3">
        <v>0</v>
      </c>
      <c r="F51" s="3">
        <v>0</v>
      </c>
      <c r="G51" s="3">
        <f t="shared" ref="G51:AA51" si="30">F51</f>
        <v>0</v>
      </c>
      <c r="H51" s="3">
        <f t="shared" si="30"/>
        <v>0</v>
      </c>
      <c r="I51" s="3">
        <f t="shared" si="30"/>
        <v>0</v>
      </c>
      <c r="J51" s="3">
        <f t="shared" si="30"/>
        <v>0</v>
      </c>
      <c r="K51" s="3">
        <f t="shared" si="30"/>
        <v>0</v>
      </c>
      <c r="L51" s="3">
        <f t="shared" si="30"/>
        <v>0</v>
      </c>
      <c r="M51" s="3">
        <f t="shared" si="30"/>
        <v>0</v>
      </c>
      <c r="N51" s="3">
        <f t="shared" si="30"/>
        <v>0</v>
      </c>
      <c r="O51" s="3">
        <f t="shared" si="30"/>
        <v>0</v>
      </c>
      <c r="P51" s="3">
        <f t="shared" si="30"/>
        <v>0</v>
      </c>
      <c r="Q51" s="3">
        <f t="shared" si="30"/>
        <v>0</v>
      </c>
      <c r="R51" s="3">
        <f t="shared" si="30"/>
        <v>0</v>
      </c>
      <c r="S51" s="3">
        <f t="shared" si="30"/>
        <v>0</v>
      </c>
      <c r="T51" s="3">
        <f t="shared" si="30"/>
        <v>0</v>
      </c>
      <c r="U51" s="3">
        <f t="shared" si="30"/>
        <v>0</v>
      </c>
      <c r="V51" s="3">
        <f t="shared" si="30"/>
        <v>0</v>
      </c>
      <c r="W51" s="3">
        <f t="shared" si="30"/>
        <v>0</v>
      </c>
      <c r="X51" s="3">
        <f t="shared" si="30"/>
        <v>0</v>
      </c>
      <c r="Y51" s="3">
        <f t="shared" si="30"/>
        <v>0</v>
      </c>
      <c r="Z51" s="3">
        <f t="shared" si="30"/>
        <v>0</v>
      </c>
      <c r="AA51" s="3">
        <f t="shared" si="30"/>
        <v>0</v>
      </c>
    </row>
    <row r="52" spans="1:27" x14ac:dyDescent="0.35">
      <c r="A52" s="684"/>
      <c r="B52" s="11" t="str">
        <f t="shared" si="19"/>
        <v>Refrigeration</v>
      </c>
      <c r="C52" s="3">
        <v>0</v>
      </c>
      <c r="D52" s="3">
        <v>0</v>
      </c>
      <c r="E52" s="3">
        <v>0</v>
      </c>
      <c r="F52" s="3">
        <v>0</v>
      </c>
      <c r="G52" s="3">
        <f t="shared" ref="G52:AA52" si="31">F52</f>
        <v>0</v>
      </c>
      <c r="H52" s="3">
        <f t="shared" si="31"/>
        <v>0</v>
      </c>
      <c r="I52" s="3">
        <f t="shared" si="31"/>
        <v>0</v>
      </c>
      <c r="J52" s="3">
        <f t="shared" si="31"/>
        <v>0</v>
      </c>
      <c r="K52" s="3">
        <f t="shared" si="31"/>
        <v>0</v>
      </c>
      <c r="L52" s="3">
        <f t="shared" si="31"/>
        <v>0</v>
      </c>
      <c r="M52" s="3">
        <f t="shared" si="31"/>
        <v>0</v>
      </c>
      <c r="N52" s="3">
        <f t="shared" si="31"/>
        <v>0</v>
      </c>
      <c r="O52" s="3">
        <f t="shared" si="31"/>
        <v>0</v>
      </c>
      <c r="P52" s="3">
        <f t="shared" si="31"/>
        <v>0</v>
      </c>
      <c r="Q52" s="3">
        <f t="shared" si="31"/>
        <v>0</v>
      </c>
      <c r="R52" s="3">
        <f t="shared" si="31"/>
        <v>0</v>
      </c>
      <c r="S52" s="3">
        <f t="shared" si="31"/>
        <v>0</v>
      </c>
      <c r="T52" s="3">
        <f t="shared" si="31"/>
        <v>0</v>
      </c>
      <c r="U52" s="3">
        <f t="shared" si="31"/>
        <v>0</v>
      </c>
      <c r="V52" s="3">
        <f t="shared" si="31"/>
        <v>0</v>
      </c>
      <c r="W52" s="3">
        <f t="shared" si="31"/>
        <v>0</v>
      </c>
      <c r="X52" s="3">
        <f t="shared" si="31"/>
        <v>0</v>
      </c>
      <c r="Y52" s="3">
        <f t="shared" si="31"/>
        <v>0</v>
      </c>
      <c r="Z52" s="3">
        <f t="shared" si="31"/>
        <v>0</v>
      </c>
      <c r="AA52" s="3">
        <f t="shared" si="31"/>
        <v>0</v>
      </c>
    </row>
    <row r="53" spans="1:27" x14ac:dyDescent="0.35">
      <c r="A53" s="684"/>
      <c r="B53" s="11" t="str">
        <f t="shared" si="19"/>
        <v>Water Heating</v>
      </c>
      <c r="C53" s="3">
        <v>0</v>
      </c>
      <c r="D53" s="3">
        <v>0</v>
      </c>
      <c r="E53" s="3">
        <v>0</v>
      </c>
      <c r="F53" s="3">
        <v>0</v>
      </c>
      <c r="G53" s="3">
        <f t="shared" ref="G53:AA53" si="32">F53</f>
        <v>0</v>
      </c>
      <c r="H53" s="3">
        <f t="shared" si="32"/>
        <v>0</v>
      </c>
      <c r="I53" s="3">
        <f t="shared" si="32"/>
        <v>0</v>
      </c>
      <c r="J53" s="3">
        <f t="shared" si="32"/>
        <v>0</v>
      </c>
      <c r="K53" s="3">
        <f t="shared" si="32"/>
        <v>0</v>
      </c>
      <c r="L53" s="3">
        <f t="shared" si="32"/>
        <v>0</v>
      </c>
      <c r="M53" s="3">
        <f t="shared" si="32"/>
        <v>0</v>
      </c>
      <c r="N53" s="3">
        <f t="shared" si="32"/>
        <v>0</v>
      </c>
      <c r="O53" s="3">
        <f t="shared" si="32"/>
        <v>0</v>
      </c>
      <c r="P53" s="3">
        <f t="shared" si="32"/>
        <v>0</v>
      </c>
      <c r="Q53" s="3">
        <f t="shared" si="32"/>
        <v>0</v>
      </c>
      <c r="R53" s="3">
        <f t="shared" si="32"/>
        <v>0</v>
      </c>
      <c r="S53" s="3">
        <f t="shared" si="32"/>
        <v>0</v>
      </c>
      <c r="T53" s="3">
        <f t="shared" si="32"/>
        <v>0</v>
      </c>
      <c r="U53" s="3">
        <f t="shared" si="32"/>
        <v>0</v>
      </c>
      <c r="V53" s="3">
        <f t="shared" si="32"/>
        <v>0</v>
      </c>
      <c r="W53" s="3">
        <f t="shared" si="32"/>
        <v>0</v>
      </c>
      <c r="X53" s="3">
        <f t="shared" si="32"/>
        <v>0</v>
      </c>
      <c r="Y53" s="3">
        <f t="shared" si="32"/>
        <v>0</v>
      </c>
      <c r="Z53" s="3">
        <f t="shared" si="32"/>
        <v>0</v>
      </c>
      <c r="AA53" s="3">
        <f t="shared" si="32"/>
        <v>0</v>
      </c>
    </row>
    <row r="54" spans="1:27" ht="15" customHeight="1" x14ac:dyDescent="0.35">
      <c r="A54" s="684"/>
      <c r="B54" s="11" t="str">
        <f t="shared" si="19"/>
        <v xml:space="preserve"> </v>
      </c>
      <c r="C54" s="3"/>
      <c r="D54" s="3"/>
      <c r="E54" s="3"/>
      <c r="F54" s="3"/>
      <c r="G54" s="3"/>
      <c r="H54" s="3"/>
      <c r="I54" s="3"/>
      <c r="J54" s="3"/>
      <c r="K54" s="3"/>
      <c r="L54" s="3"/>
      <c r="M54" s="3"/>
      <c r="N54" s="3"/>
      <c r="O54" s="3"/>
      <c r="P54" s="3"/>
      <c r="Q54" s="3"/>
      <c r="R54" s="3"/>
      <c r="S54" s="3"/>
      <c r="T54" s="3"/>
      <c r="U54" s="3"/>
      <c r="V54" s="3"/>
      <c r="W54" s="3"/>
      <c r="X54" s="3"/>
      <c r="Y54" s="3"/>
      <c r="Z54" s="3"/>
      <c r="AA54" s="3"/>
    </row>
    <row r="55" spans="1:27" ht="15" customHeight="1" thickBot="1" x14ac:dyDescent="0.4">
      <c r="A55" s="685"/>
      <c r="B55" s="188" t="str">
        <f t="shared" si="19"/>
        <v>Monthly kWh</v>
      </c>
      <c r="C55" s="232">
        <f>SUM(C41:C54)</f>
        <v>0</v>
      </c>
      <c r="D55" s="232">
        <f t="shared" ref="D55:AA55" si="33">SUM(D41:D54)</f>
        <v>0</v>
      </c>
      <c r="E55" s="232">
        <f t="shared" si="33"/>
        <v>0</v>
      </c>
      <c r="F55" s="232">
        <f t="shared" si="33"/>
        <v>0</v>
      </c>
      <c r="G55" s="232">
        <f t="shared" si="33"/>
        <v>0</v>
      </c>
      <c r="H55" s="232">
        <f t="shared" si="33"/>
        <v>0</v>
      </c>
      <c r="I55" s="232">
        <f t="shared" si="33"/>
        <v>0</v>
      </c>
      <c r="J55" s="232">
        <f t="shared" si="33"/>
        <v>0</v>
      </c>
      <c r="K55" s="232">
        <f t="shared" si="33"/>
        <v>0</v>
      </c>
      <c r="L55" s="232">
        <f t="shared" si="33"/>
        <v>0</v>
      </c>
      <c r="M55" s="232">
        <f t="shared" si="33"/>
        <v>0</v>
      </c>
      <c r="N55" s="232">
        <f t="shared" si="33"/>
        <v>0</v>
      </c>
      <c r="O55" s="232">
        <f t="shared" si="33"/>
        <v>0</v>
      </c>
      <c r="P55" s="232">
        <f t="shared" si="33"/>
        <v>0</v>
      </c>
      <c r="Q55" s="232">
        <f t="shared" si="33"/>
        <v>0</v>
      </c>
      <c r="R55" s="232">
        <f t="shared" si="33"/>
        <v>0</v>
      </c>
      <c r="S55" s="232">
        <f t="shared" si="33"/>
        <v>0</v>
      </c>
      <c r="T55" s="232">
        <f t="shared" si="33"/>
        <v>0</v>
      </c>
      <c r="U55" s="232">
        <f t="shared" si="33"/>
        <v>0</v>
      </c>
      <c r="V55" s="232">
        <f t="shared" si="33"/>
        <v>0</v>
      </c>
      <c r="W55" s="232">
        <f t="shared" si="33"/>
        <v>0</v>
      </c>
      <c r="X55" s="232">
        <f t="shared" si="33"/>
        <v>0</v>
      </c>
      <c r="Y55" s="232">
        <f t="shared" si="33"/>
        <v>0</v>
      </c>
      <c r="Z55" s="232">
        <f t="shared" si="33"/>
        <v>0</v>
      </c>
      <c r="AA55" s="232">
        <f t="shared" si="33"/>
        <v>0</v>
      </c>
    </row>
    <row r="56" spans="1:27" x14ac:dyDescent="0.35">
      <c r="A56" s="8"/>
      <c r="B56" s="252"/>
      <c r="C56" s="9"/>
      <c r="D56" s="252"/>
      <c r="E56" s="9"/>
      <c r="F56" s="252"/>
      <c r="G56" s="252"/>
      <c r="H56" s="9"/>
      <c r="I56" s="252"/>
      <c r="J56" s="252"/>
      <c r="K56" s="9"/>
      <c r="L56" s="252"/>
      <c r="M56" s="252"/>
      <c r="N56" s="9"/>
      <c r="O56" s="252"/>
      <c r="P56" s="252"/>
      <c r="Q56" s="9"/>
      <c r="R56" s="252"/>
      <c r="S56" s="252"/>
      <c r="T56" s="9"/>
      <c r="U56" s="252"/>
      <c r="V56" s="252"/>
      <c r="W56" s="9"/>
      <c r="X56" s="252"/>
      <c r="Y56" s="252"/>
      <c r="Z56" s="9"/>
      <c r="AA56" s="252"/>
    </row>
    <row r="57" spans="1:27" ht="15" thickBot="1" x14ac:dyDescent="0.4">
      <c r="A57" s="203" t="s">
        <v>182</v>
      </c>
      <c r="B57" s="203"/>
      <c r="C57" s="203"/>
      <c r="D57" s="203"/>
      <c r="E57" s="203"/>
      <c r="F57" s="203"/>
      <c r="G57" s="203"/>
      <c r="H57" s="203"/>
      <c r="I57" s="203"/>
      <c r="J57" s="203"/>
      <c r="K57" s="129"/>
      <c r="L57" s="129"/>
      <c r="M57" s="129"/>
      <c r="N57" s="129"/>
      <c r="O57" s="129"/>
      <c r="P57" s="129"/>
      <c r="Q57" s="129"/>
      <c r="R57" s="129"/>
      <c r="S57" s="129"/>
      <c r="T57" s="129"/>
      <c r="U57" s="129"/>
      <c r="V57" s="129"/>
      <c r="W57" s="129"/>
      <c r="X57" s="129"/>
      <c r="Y57" s="129"/>
      <c r="Z57" s="129"/>
      <c r="AA57" s="129"/>
    </row>
    <row r="58" spans="1:27" ht="16" thickBot="1" x14ac:dyDescent="0.4">
      <c r="A58" s="686" t="s">
        <v>17</v>
      </c>
      <c r="B58" s="17" t="s">
        <v>10</v>
      </c>
      <c r="C58" s="145">
        <f>C$4</f>
        <v>44927</v>
      </c>
      <c r="D58" s="145">
        <f t="shared" ref="D58:AA58" si="34">D$4</f>
        <v>44958</v>
      </c>
      <c r="E58" s="145">
        <f t="shared" si="34"/>
        <v>44986</v>
      </c>
      <c r="F58" s="145">
        <f t="shared" si="34"/>
        <v>45017</v>
      </c>
      <c r="G58" s="145">
        <f t="shared" si="34"/>
        <v>45047</v>
      </c>
      <c r="H58" s="145">
        <f t="shared" si="34"/>
        <v>45078</v>
      </c>
      <c r="I58" s="145">
        <f t="shared" si="34"/>
        <v>45108</v>
      </c>
      <c r="J58" s="145">
        <f t="shared" si="34"/>
        <v>45139</v>
      </c>
      <c r="K58" s="145">
        <f t="shared" si="34"/>
        <v>45170</v>
      </c>
      <c r="L58" s="145">
        <f t="shared" si="34"/>
        <v>45200</v>
      </c>
      <c r="M58" s="145">
        <f t="shared" si="34"/>
        <v>45231</v>
      </c>
      <c r="N58" s="145">
        <f t="shared" si="34"/>
        <v>45261</v>
      </c>
      <c r="O58" s="145">
        <f t="shared" si="34"/>
        <v>45292</v>
      </c>
      <c r="P58" s="145">
        <f t="shared" si="34"/>
        <v>45323</v>
      </c>
      <c r="Q58" s="145">
        <f t="shared" si="34"/>
        <v>45352</v>
      </c>
      <c r="R58" s="145">
        <f t="shared" si="34"/>
        <v>45383</v>
      </c>
      <c r="S58" s="145">
        <f t="shared" si="34"/>
        <v>45413</v>
      </c>
      <c r="T58" s="145">
        <f t="shared" si="34"/>
        <v>45444</v>
      </c>
      <c r="U58" s="145">
        <f t="shared" si="34"/>
        <v>45474</v>
      </c>
      <c r="V58" s="145">
        <f t="shared" si="34"/>
        <v>45505</v>
      </c>
      <c r="W58" s="145">
        <f t="shared" si="34"/>
        <v>45536</v>
      </c>
      <c r="X58" s="145">
        <f t="shared" si="34"/>
        <v>45566</v>
      </c>
      <c r="Y58" s="145">
        <f t="shared" si="34"/>
        <v>45597</v>
      </c>
      <c r="Z58" s="145">
        <f t="shared" si="34"/>
        <v>45627</v>
      </c>
      <c r="AA58" s="145">
        <f t="shared" si="34"/>
        <v>45658</v>
      </c>
    </row>
    <row r="59" spans="1:27" ht="15" customHeight="1" x14ac:dyDescent="0.35">
      <c r="A59" s="687"/>
      <c r="B59" s="13" t="str">
        <f t="shared" ref="B59:B72" si="35">B41</f>
        <v>Air Comp</v>
      </c>
      <c r="C59" s="26">
        <f>((C5*0.5)-C41)*C78*C93*C$2</f>
        <v>0</v>
      </c>
      <c r="D59" s="26">
        <f>((D5*0.5)+C23-D41)*D78*D93*D$2</f>
        <v>0</v>
      </c>
      <c r="E59" s="26">
        <f t="shared" ref="E59:AA59" si="36">((E5*0.5)+D23-E41)*E78*E93*E$2</f>
        <v>0</v>
      </c>
      <c r="F59" s="26">
        <f t="shared" si="36"/>
        <v>0</v>
      </c>
      <c r="G59" s="26">
        <f t="shared" si="36"/>
        <v>0</v>
      </c>
      <c r="H59" s="26">
        <f t="shared" si="36"/>
        <v>0</v>
      </c>
      <c r="I59" s="26">
        <f t="shared" si="36"/>
        <v>0</v>
      </c>
      <c r="J59" s="26">
        <f t="shared" si="36"/>
        <v>0</v>
      </c>
      <c r="K59" s="26">
        <f t="shared" si="36"/>
        <v>0</v>
      </c>
      <c r="L59" s="26">
        <f t="shared" si="36"/>
        <v>0</v>
      </c>
      <c r="M59" s="26">
        <f t="shared" si="36"/>
        <v>0</v>
      </c>
      <c r="N59" s="26">
        <f t="shared" si="36"/>
        <v>0</v>
      </c>
      <c r="O59" s="26">
        <f t="shared" si="36"/>
        <v>0</v>
      </c>
      <c r="P59" s="26">
        <f t="shared" si="36"/>
        <v>0</v>
      </c>
      <c r="Q59" s="26">
        <f t="shared" si="36"/>
        <v>0</v>
      </c>
      <c r="R59" s="26">
        <f t="shared" si="36"/>
        <v>0</v>
      </c>
      <c r="S59" s="26">
        <f t="shared" si="36"/>
        <v>0</v>
      </c>
      <c r="T59" s="26">
        <f t="shared" si="36"/>
        <v>0</v>
      </c>
      <c r="U59" s="26">
        <f t="shared" si="36"/>
        <v>0</v>
      </c>
      <c r="V59" s="26">
        <f t="shared" si="36"/>
        <v>0</v>
      </c>
      <c r="W59" s="26">
        <f t="shared" si="36"/>
        <v>0</v>
      </c>
      <c r="X59" s="26">
        <f t="shared" si="36"/>
        <v>0</v>
      </c>
      <c r="Y59" s="26">
        <f t="shared" si="36"/>
        <v>0</v>
      </c>
      <c r="Z59" s="26">
        <f t="shared" si="36"/>
        <v>0</v>
      </c>
      <c r="AA59" s="26">
        <f t="shared" si="36"/>
        <v>0</v>
      </c>
    </row>
    <row r="60" spans="1:27" ht="15.5" x14ac:dyDescent="0.35">
      <c r="A60" s="687"/>
      <c r="B60" s="13" t="str">
        <f t="shared" si="35"/>
        <v>Building Shell</v>
      </c>
      <c r="C60" s="26">
        <f t="shared" ref="C60:C71" si="37">((C6*0.5)-C42)*C79*C94*C$2</f>
        <v>0</v>
      </c>
      <c r="D60" s="26">
        <f t="shared" ref="D60:AA60" si="38">((D6*0.5)+C24-D42)*D79*D94*D$2</f>
        <v>0</v>
      </c>
      <c r="E60" s="26">
        <f t="shared" si="38"/>
        <v>0</v>
      </c>
      <c r="F60" s="26">
        <f t="shared" si="38"/>
        <v>0</v>
      </c>
      <c r="G60" s="26">
        <f t="shared" si="38"/>
        <v>0</v>
      </c>
      <c r="H60" s="26">
        <f t="shared" si="38"/>
        <v>0</v>
      </c>
      <c r="I60" s="26">
        <f t="shared" si="38"/>
        <v>0</v>
      </c>
      <c r="J60" s="26">
        <f t="shared" si="38"/>
        <v>0</v>
      </c>
      <c r="K60" s="26">
        <f t="shared" si="38"/>
        <v>0</v>
      </c>
      <c r="L60" s="26">
        <f t="shared" si="38"/>
        <v>0</v>
      </c>
      <c r="M60" s="26">
        <f t="shared" si="38"/>
        <v>0</v>
      </c>
      <c r="N60" s="26">
        <f t="shared" si="38"/>
        <v>0</v>
      </c>
      <c r="O60" s="26">
        <f t="shared" si="38"/>
        <v>0</v>
      </c>
      <c r="P60" s="26">
        <f t="shared" si="38"/>
        <v>0</v>
      </c>
      <c r="Q60" s="26">
        <f t="shared" si="38"/>
        <v>0</v>
      </c>
      <c r="R60" s="26">
        <f t="shared" si="38"/>
        <v>0</v>
      </c>
      <c r="S60" s="26">
        <f t="shared" si="38"/>
        <v>0</v>
      </c>
      <c r="T60" s="26">
        <f t="shared" si="38"/>
        <v>0</v>
      </c>
      <c r="U60" s="26">
        <f t="shared" si="38"/>
        <v>0</v>
      </c>
      <c r="V60" s="26">
        <f t="shared" si="38"/>
        <v>0</v>
      </c>
      <c r="W60" s="26">
        <f t="shared" si="38"/>
        <v>0</v>
      </c>
      <c r="X60" s="26">
        <f t="shared" si="38"/>
        <v>0</v>
      </c>
      <c r="Y60" s="26">
        <f t="shared" si="38"/>
        <v>0</v>
      </c>
      <c r="Z60" s="26">
        <f t="shared" si="38"/>
        <v>0</v>
      </c>
      <c r="AA60" s="26">
        <f t="shared" si="38"/>
        <v>0</v>
      </c>
    </row>
    <row r="61" spans="1:27" ht="15.5" x14ac:dyDescent="0.35">
      <c r="A61" s="687"/>
      <c r="B61" s="13" t="str">
        <f t="shared" si="35"/>
        <v>Cooking</v>
      </c>
      <c r="C61" s="26">
        <f t="shared" si="37"/>
        <v>0</v>
      </c>
      <c r="D61" s="26">
        <f t="shared" ref="D61:AA61" si="39">((D7*0.5)+C25-D43)*D80*D95*D$2</f>
        <v>0</v>
      </c>
      <c r="E61" s="26">
        <f t="shared" si="39"/>
        <v>0</v>
      </c>
      <c r="F61" s="26">
        <f t="shared" si="39"/>
        <v>0</v>
      </c>
      <c r="G61" s="26">
        <f t="shared" si="39"/>
        <v>0</v>
      </c>
      <c r="H61" s="26">
        <f t="shared" si="39"/>
        <v>0</v>
      </c>
      <c r="I61" s="26">
        <f t="shared" si="39"/>
        <v>0</v>
      </c>
      <c r="J61" s="26">
        <f t="shared" si="39"/>
        <v>0</v>
      </c>
      <c r="K61" s="26">
        <f t="shared" si="39"/>
        <v>0</v>
      </c>
      <c r="L61" s="26">
        <f t="shared" si="39"/>
        <v>0</v>
      </c>
      <c r="M61" s="26">
        <f t="shared" si="39"/>
        <v>0</v>
      </c>
      <c r="N61" s="26">
        <f t="shared" si="39"/>
        <v>0</v>
      </c>
      <c r="O61" s="26">
        <f t="shared" si="39"/>
        <v>0</v>
      </c>
      <c r="P61" s="26">
        <f t="shared" si="39"/>
        <v>0</v>
      </c>
      <c r="Q61" s="26">
        <f t="shared" si="39"/>
        <v>0</v>
      </c>
      <c r="R61" s="26">
        <f t="shared" si="39"/>
        <v>0</v>
      </c>
      <c r="S61" s="26">
        <f t="shared" si="39"/>
        <v>0</v>
      </c>
      <c r="T61" s="26">
        <f t="shared" si="39"/>
        <v>0</v>
      </c>
      <c r="U61" s="26">
        <f t="shared" si="39"/>
        <v>0</v>
      </c>
      <c r="V61" s="26">
        <f t="shared" si="39"/>
        <v>0</v>
      </c>
      <c r="W61" s="26">
        <f t="shared" si="39"/>
        <v>0</v>
      </c>
      <c r="X61" s="26">
        <f t="shared" si="39"/>
        <v>0</v>
      </c>
      <c r="Y61" s="26">
        <f t="shared" si="39"/>
        <v>0</v>
      </c>
      <c r="Z61" s="26">
        <f t="shared" si="39"/>
        <v>0</v>
      </c>
      <c r="AA61" s="26">
        <f t="shared" si="39"/>
        <v>0</v>
      </c>
    </row>
    <row r="62" spans="1:27" ht="15.5" x14ac:dyDescent="0.35">
      <c r="A62" s="687"/>
      <c r="B62" s="13" t="str">
        <f t="shared" si="35"/>
        <v>Cooling</v>
      </c>
      <c r="C62" s="26">
        <f t="shared" si="37"/>
        <v>0</v>
      </c>
      <c r="D62" s="26">
        <f t="shared" ref="D62:AA62" si="40">((D8*0.5)+C26-D44)*D81*D96*D$2</f>
        <v>0</v>
      </c>
      <c r="E62" s="26">
        <f t="shared" si="40"/>
        <v>0</v>
      </c>
      <c r="F62" s="26">
        <f t="shared" si="40"/>
        <v>0</v>
      </c>
      <c r="G62" s="26">
        <f t="shared" si="40"/>
        <v>0</v>
      </c>
      <c r="H62" s="26">
        <f t="shared" si="40"/>
        <v>7056.7283514298806</v>
      </c>
      <c r="I62" s="26">
        <f t="shared" si="40"/>
        <v>16644.303452715376</v>
      </c>
      <c r="J62" s="26">
        <f t="shared" si="40"/>
        <v>17089.48382472073</v>
      </c>
      <c r="K62" s="26">
        <f t="shared" si="40"/>
        <v>7984.2025846111892</v>
      </c>
      <c r="L62" s="26">
        <f t="shared" si="40"/>
        <v>570.50290996359377</v>
      </c>
      <c r="M62" s="26">
        <f t="shared" si="40"/>
        <v>113.84482868980368</v>
      </c>
      <c r="N62" s="26">
        <f t="shared" si="40"/>
        <v>1.5958524126262466</v>
      </c>
      <c r="O62" s="26">
        <f t="shared" si="40"/>
        <v>0.17397788699738656</v>
      </c>
      <c r="P62" s="26">
        <f t="shared" si="40"/>
        <v>7.1620896813924135</v>
      </c>
      <c r="Q62" s="26">
        <f t="shared" si="40"/>
        <v>209.81733171884818</v>
      </c>
      <c r="R62" s="26">
        <f t="shared" si="40"/>
        <v>1036.9877885834983</v>
      </c>
      <c r="S62" s="26">
        <f t="shared" si="40"/>
        <v>5119.1742714907077</v>
      </c>
      <c r="T62" s="26">
        <f t="shared" si="40"/>
        <v>26184.731689790238</v>
      </c>
      <c r="U62" s="26">
        <f t="shared" si="40"/>
        <v>28582.28422377073</v>
      </c>
      <c r="V62" s="26">
        <f t="shared" si="40"/>
        <v>29346.766315775909</v>
      </c>
      <c r="W62" s="26">
        <f t="shared" si="40"/>
        <v>13710.801910205013</v>
      </c>
      <c r="X62" s="26">
        <f t="shared" si="40"/>
        <v>979.69112191399563</v>
      </c>
      <c r="Y62" s="26">
        <f t="shared" si="40"/>
        <v>174.84777643237348</v>
      </c>
      <c r="Z62" s="26">
        <f t="shared" si="40"/>
        <v>1.8557641279721231</v>
      </c>
      <c r="AA62" s="26">
        <f t="shared" si="40"/>
        <v>0.17397788699738656</v>
      </c>
    </row>
    <row r="63" spans="1:27" ht="15.5" x14ac:dyDescent="0.35">
      <c r="A63" s="687"/>
      <c r="B63" s="13" t="str">
        <f t="shared" si="35"/>
        <v>Ext Lighting</v>
      </c>
      <c r="C63" s="26">
        <f t="shared" si="37"/>
        <v>0</v>
      </c>
      <c r="D63" s="26">
        <f t="shared" ref="D63:AA63" si="41">((D9*0.5)+C27-D45)*D82*D97*D$2</f>
        <v>0</v>
      </c>
      <c r="E63" s="26">
        <f t="shared" si="41"/>
        <v>0</v>
      </c>
      <c r="F63" s="26">
        <f t="shared" si="41"/>
        <v>0</v>
      </c>
      <c r="G63" s="26">
        <f t="shared" si="41"/>
        <v>0</v>
      </c>
      <c r="H63" s="26">
        <f t="shared" si="41"/>
        <v>0</v>
      </c>
      <c r="I63" s="26">
        <f t="shared" si="41"/>
        <v>0</v>
      </c>
      <c r="J63" s="26">
        <f t="shared" si="41"/>
        <v>0</v>
      </c>
      <c r="K63" s="26">
        <f t="shared" si="41"/>
        <v>0</v>
      </c>
      <c r="L63" s="26">
        <f t="shared" si="41"/>
        <v>0</v>
      </c>
      <c r="M63" s="26">
        <f t="shared" si="41"/>
        <v>0</v>
      </c>
      <c r="N63" s="26">
        <f t="shared" si="41"/>
        <v>0</v>
      </c>
      <c r="O63" s="26">
        <f t="shared" si="41"/>
        <v>0</v>
      </c>
      <c r="P63" s="26">
        <f t="shared" si="41"/>
        <v>0</v>
      </c>
      <c r="Q63" s="26">
        <f t="shared" si="41"/>
        <v>0</v>
      </c>
      <c r="R63" s="26">
        <f t="shared" si="41"/>
        <v>0</v>
      </c>
      <c r="S63" s="26">
        <f t="shared" si="41"/>
        <v>0</v>
      </c>
      <c r="T63" s="26">
        <f t="shared" si="41"/>
        <v>0</v>
      </c>
      <c r="U63" s="26">
        <f t="shared" si="41"/>
        <v>0</v>
      </c>
      <c r="V63" s="26">
        <f t="shared" si="41"/>
        <v>0</v>
      </c>
      <c r="W63" s="26">
        <f t="shared" si="41"/>
        <v>0</v>
      </c>
      <c r="X63" s="26">
        <f t="shared" si="41"/>
        <v>0</v>
      </c>
      <c r="Y63" s="26">
        <f t="shared" si="41"/>
        <v>0</v>
      </c>
      <c r="Z63" s="26">
        <f t="shared" si="41"/>
        <v>0</v>
      </c>
      <c r="AA63" s="26">
        <f t="shared" si="41"/>
        <v>0</v>
      </c>
    </row>
    <row r="64" spans="1:27" ht="15.5" x14ac:dyDescent="0.35">
      <c r="A64" s="687"/>
      <c r="B64" s="13" t="str">
        <f t="shared" si="35"/>
        <v>Heating</v>
      </c>
      <c r="C64" s="26">
        <f t="shared" si="37"/>
        <v>0</v>
      </c>
      <c r="D64" s="26">
        <f t="shared" ref="D64:AA64" si="42">((D10*0.5)+C28-D46)*D83*D98*D$2</f>
        <v>0</v>
      </c>
      <c r="E64" s="26">
        <f t="shared" si="42"/>
        <v>0</v>
      </c>
      <c r="F64" s="26">
        <f t="shared" si="42"/>
        <v>0</v>
      </c>
      <c r="G64" s="26">
        <f t="shared" si="42"/>
        <v>0</v>
      </c>
      <c r="H64" s="26">
        <f t="shared" si="42"/>
        <v>0</v>
      </c>
      <c r="I64" s="26">
        <f t="shared" si="42"/>
        <v>0</v>
      </c>
      <c r="J64" s="26">
        <f t="shared" si="42"/>
        <v>0</v>
      </c>
      <c r="K64" s="26">
        <f t="shared" si="42"/>
        <v>0</v>
      </c>
      <c r="L64" s="26">
        <f t="shared" si="42"/>
        <v>0</v>
      </c>
      <c r="M64" s="26">
        <f t="shared" si="42"/>
        <v>0</v>
      </c>
      <c r="N64" s="26">
        <f t="shared" si="42"/>
        <v>0</v>
      </c>
      <c r="O64" s="26">
        <f t="shared" si="42"/>
        <v>0</v>
      </c>
      <c r="P64" s="26">
        <f t="shared" si="42"/>
        <v>0</v>
      </c>
      <c r="Q64" s="26">
        <f t="shared" si="42"/>
        <v>0</v>
      </c>
      <c r="R64" s="26">
        <f t="shared" si="42"/>
        <v>0</v>
      </c>
      <c r="S64" s="26">
        <f t="shared" si="42"/>
        <v>0</v>
      </c>
      <c r="T64" s="26">
        <f t="shared" si="42"/>
        <v>0</v>
      </c>
      <c r="U64" s="26">
        <f t="shared" si="42"/>
        <v>0</v>
      </c>
      <c r="V64" s="26">
        <f t="shared" si="42"/>
        <v>0</v>
      </c>
      <c r="W64" s="26">
        <f t="shared" si="42"/>
        <v>0</v>
      </c>
      <c r="X64" s="26">
        <f t="shared" si="42"/>
        <v>0</v>
      </c>
      <c r="Y64" s="26">
        <f t="shared" si="42"/>
        <v>0</v>
      </c>
      <c r="Z64" s="26">
        <f t="shared" si="42"/>
        <v>0</v>
      </c>
      <c r="AA64" s="26">
        <f t="shared" si="42"/>
        <v>0</v>
      </c>
    </row>
    <row r="65" spans="1:27" ht="15.5" x14ac:dyDescent="0.35">
      <c r="A65" s="687"/>
      <c r="B65" s="13" t="str">
        <f t="shared" si="35"/>
        <v>HVAC</v>
      </c>
      <c r="C65" s="26">
        <f t="shared" si="37"/>
        <v>0</v>
      </c>
      <c r="D65" s="26">
        <f t="shared" ref="D65:AA65" si="43">((D11*0.5)+C29-D47)*D84*D99*D$2</f>
        <v>0</v>
      </c>
      <c r="E65" s="26">
        <f t="shared" si="43"/>
        <v>0</v>
      </c>
      <c r="F65" s="26">
        <f t="shared" si="43"/>
        <v>0</v>
      </c>
      <c r="G65" s="26">
        <f t="shared" si="43"/>
        <v>0</v>
      </c>
      <c r="H65" s="26">
        <f t="shared" si="43"/>
        <v>0</v>
      </c>
      <c r="I65" s="26">
        <f t="shared" si="43"/>
        <v>0</v>
      </c>
      <c r="J65" s="26">
        <f t="shared" si="43"/>
        <v>0</v>
      </c>
      <c r="K65" s="26">
        <f t="shared" si="43"/>
        <v>0</v>
      </c>
      <c r="L65" s="26">
        <f t="shared" si="43"/>
        <v>0</v>
      </c>
      <c r="M65" s="26">
        <f t="shared" si="43"/>
        <v>7.142617099645447</v>
      </c>
      <c r="N65" s="26">
        <f t="shared" si="43"/>
        <v>59.112351836401821</v>
      </c>
      <c r="O65" s="26">
        <f t="shared" si="43"/>
        <v>123.17036815697288</v>
      </c>
      <c r="P65" s="26">
        <f t="shared" si="43"/>
        <v>98.341263042912217</v>
      </c>
      <c r="Q65" s="26">
        <f t="shared" si="43"/>
        <v>76.60944093431209</v>
      </c>
      <c r="R65" s="26">
        <f t="shared" si="43"/>
        <v>47.218792546478554</v>
      </c>
      <c r="S65" s="26">
        <f t="shared" si="43"/>
        <v>71.390927143661685</v>
      </c>
      <c r="T65" s="26">
        <f t="shared" si="43"/>
        <v>315.16267173525591</v>
      </c>
      <c r="U65" s="26">
        <f t="shared" si="43"/>
        <v>343.04354778484486</v>
      </c>
      <c r="V65" s="26">
        <f t="shared" si="43"/>
        <v>352.47466314774829</v>
      </c>
      <c r="W65" s="26">
        <f t="shared" si="43"/>
        <v>167.78512296934525</v>
      </c>
      <c r="X65" s="26">
        <f t="shared" si="43"/>
        <v>46.800850769326566</v>
      </c>
      <c r="Y65" s="26">
        <f t="shared" si="43"/>
        <v>83.272610916823893</v>
      </c>
      <c r="Z65" s="26">
        <f t="shared" si="43"/>
        <v>100.91325549456997</v>
      </c>
      <c r="AA65" s="26">
        <f t="shared" si="43"/>
        <v>123.17036815697288</v>
      </c>
    </row>
    <row r="66" spans="1:27" ht="15.5" x14ac:dyDescent="0.35">
      <c r="A66" s="687"/>
      <c r="B66" s="13" t="str">
        <f t="shared" si="35"/>
        <v>Lighting</v>
      </c>
      <c r="C66" s="26">
        <f t="shared" si="37"/>
        <v>0</v>
      </c>
      <c r="D66" s="26">
        <f t="shared" ref="D66:AA66" si="44">((D12*0.5)+C30-D48)*D85*D100*D$2</f>
        <v>0</v>
      </c>
      <c r="E66" s="26">
        <f t="shared" si="44"/>
        <v>114.67939048859617</v>
      </c>
      <c r="F66" s="26">
        <f t="shared" si="44"/>
        <v>231.02368346101443</v>
      </c>
      <c r="G66" s="26">
        <f t="shared" si="44"/>
        <v>370.89319900871453</v>
      </c>
      <c r="H66" s="26">
        <f t="shared" si="44"/>
        <v>602.93701313005784</v>
      </c>
      <c r="I66" s="26">
        <f t="shared" si="44"/>
        <v>822.89251758284991</v>
      </c>
      <c r="J66" s="26">
        <f t="shared" si="44"/>
        <v>1006.8248688662528</v>
      </c>
      <c r="K66" s="26">
        <f t="shared" si="44"/>
        <v>1940.7390328603431</v>
      </c>
      <c r="L66" s="26">
        <f t="shared" si="44"/>
        <v>2003.7008808717717</v>
      </c>
      <c r="M66" s="26">
        <f t="shared" si="44"/>
        <v>1388.033039442859</v>
      </c>
      <c r="N66" s="26">
        <f t="shared" si="44"/>
        <v>1512.2647448587213</v>
      </c>
      <c r="O66" s="26">
        <f t="shared" si="44"/>
        <v>1850.6998539172293</v>
      </c>
      <c r="P66" s="26">
        <f t="shared" si="44"/>
        <v>1348.1838929694077</v>
      </c>
      <c r="Q66" s="26">
        <f t="shared" si="44"/>
        <v>1537.1425780933505</v>
      </c>
      <c r="R66" s="26">
        <f t="shared" si="44"/>
        <v>1820.4724813534949</v>
      </c>
      <c r="S66" s="26">
        <f t="shared" si="44"/>
        <v>2469.692582712782</v>
      </c>
      <c r="T66" s="26">
        <f t="shared" si="44"/>
        <v>3250.844507398368</v>
      </c>
      <c r="U66" s="26">
        <f t="shared" si="44"/>
        <v>4013.0005406532314</v>
      </c>
      <c r="V66" s="26">
        <f t="shared" si="44"/>
        <v>3141.7700306791658</v>
      </c>
      <c r="W66" s="26">
        <f t="shared" si="44"/>
        <v>3219.2731354681359</v>
      </c>
      <c r="X66" s="26">
        <f t="shared" si="44"/>
        <v>2524.3764978490408</v>
      </c>
      <c r="Y66" s="26">
        <f t="shared" si="44"/>
        <v>1676.152362522681</v>
      </c>
      <c r="Z66" s="26">
        <f t="shared" si="44"/>
        <v>1639.992281711106</v>
      </c>
      <c r="AA66" s="26">
        <f t="shared" si="44"/>
        <v>1850.6998539172293</v>
      </c>
    </row>
    <row r="67" spans="1:27" ht="15.5" x14ac:dyDescent="0.35">
      <c r="A67" s="687"/>
      <c r="B67" s="13" t="str">
        <f t="shared" si="35"/>
        <v>Miscellaneous</v>
      </c>
      <c r="C67" s="26">
        <f t="shared" si="37"/>
        <v>0</v>
      </c>
      <c r="D67" s="26">
        <f t="shared" ref="D67:AA67" si="45">((D13*0.5)+C31-D49)*D86*D101*D$2</f>
        <v>0</v>
      </c>
      <c r="E67" s="26">
        <f t="shared" si="45"/>
        <v>0</v>
      </c>
      <c r="F67" s="26">
        <f t="shared" si="45"/>
        <v>0</v>
      </c>
      <c r="G67" s="26">
        <f t="shared" si="45"/>
        <v>0</v>
      </c>
      <c r="H67" s="26">
        <f t="shared" si="45"/>
        <v>0</v>
      </c>
      <c r="I67" s="26">
        <f t="shared" si="45"/>
        <v>0</v>
      </c>
      <c r="J67" s="26">
        <f t="shared" si="45"/>
        <v>0</v>
      </c>
      <c r="K67" s="26">
        <f t="shared" si="45"/>
        <v>0</v>
      </c>
      <c r="L67" s="26">
        <f t="shared" si="45"/>
        <v>0</v>
      </c>
      <c r="M67" s="26">
        <f t="shared" si="45"/>
        <v>11.662175314428072</v>
      </c>
      <c r="N67" s="26">
        <f t="shared" si="45"/>
        <v>74.947060654483252</v>
      </c>
      <c r="O67" s="26">
        <f t="shared" si="45"/>
        <v>126.15073697773117</v>
      </c>
      <c r="P67" s="26">
        <f t="shared" si="45"/>
        <v>111.04699480855166</v>
      </c>
      <c r="Q67" s="26">
        <f t="shared" si="45"/>
        <v>128.71164993428641</v>
      </c>
      <c r="R67" s="26">
        <f t="shared" si="45"/>
        <v>135.23206836270415</v>
      </c>
      <c r="S67" s="26">
        <f t="shared" si="45"/>
        <v>161.51316795291498</v>
      </c>
      <c r="T67" s="26">
        <f t="shared" si="45"/>
        <v>251.37553202425784</v>
      </c>
      <c r="U67" s="26">
        <f t="shared" si="45"/>
        <v>256.88386349147856</v>
      </c>
      <c r="V67" s="26">
        <f t="shared" si="45"/>
        <v>251.99544263360119</v>
      </c>
      <c r="W67" s="26">
        <f t="shared" si="45"/>
        <v>243.96159305141501</v>
      </c>
      <c r="X67" s="26">
        <f t="shared" si="45"/>
        <v>162.79732168820792</v>
      </c>
      <c r="Y67" s="26">
        <f t="shared" si="45"/>
        <v>135.96413945392138</v>
      </c>
      <c r="Z67" s="26">
        <f t="shared" si="45"/>
        <v>127.94537259022501</v>
      </c>
      <c r="AA67" s="26">
        <f t="shared" si="45"/>
        <v>126.15073697773117</v>
      </c>
    </row>
    <row r="68" spans="1:27" ht="15.75" customHeight="1" x14ac:dyDescent="0.35">
      <c r="A68" s="687"/>
      <c r="B68" s="13" t="str">
        <f t="shared" si="35"/>
        <v>Motors</v>
      </c>
      <c r="C68" s="26">
        <f t="shared" si="37"/>
        <v>0</v>
      </c>
      <c r="D68" s="26">
        <f t="shared" ref="D68:AA68" si="46">((D14*0.5)+C32-D50)*D87*D102*D$2</f>
        <v>0</v>
      </c>
      <c r="E68" s="26">
        <f t="shared" si="46"/>
        <v>0</v>
      </c>
      <c r="F68" s="26">
        <f t="shared" si="46"/>
        <v>0</v>
      </c>
      <c r="G68" s="26">
        <f t="shared" si="46"/>
        <v>0</v>
      </c>
      <c r="H68" s="26">
        <f t="shared" si="46"/>
        <v>0</v>
      </c>
      <c r="I68" s="26">
        <f t="shared" si="46"/>
        <v>0</v>
      </c>
      <c r="J68" s="26">
        <f t="shared" si="46"/>
        <v>0</v>
      </c>
      <c r="K68" s="26">
        <f t="shared" si="46"/>
        <v>0</v>
      </c>
      <c r="L68" s="26">
        <f t="shared" si="46"/>
        <v>0</v>
      </c>
      <c r="M68" s="26">
        <f t="shared" si="46"/>
        <v>0</v>
      </c>
      <c r="N68" s="26">
        <f t="shared" si="46"/>
        <v>0</v>
      </c>
      <c r="O68" s="26">
        <f t="shared" si="46"/>
        <v>0</v>
      </c>
      <c r="P68" s="26">
        <f t="shared" si="46"/>
        <v>0</v>
      </c>
      <c r="Q68" s="26">
        <f t="shared" si="46"/>
        <v>0</v>
      </c>
      <c r="R68" s="26">
        <f t="shared" si="46"/>
        <v>0</v>
      </c>
      <c r="S68" s="26">
        <f t="shared" si="46"/>
        <v>0</v>
      </c>
      <c r="T68" s="26">
        <f t="shared" si="46"/>
        <v>0</v>
      </c>
      <c r="U68" s="26">
        <f t="shared" si="46"/>
        <v>0</v>
      </c>
      <c r="V68" s="26">
        <f t="shared" si="46"/>
        <v>0</v>
      </c>
      <c r="W68" s="26">
        <f t="shared" si="46"/>
        <v>0</v>
      </c>
      <c r="X68" s="26">
        <f t="shared" si="46"/>
        <v>0</v>
      </c>
      <c r="Y68" s="26">
        <f t="shared" si="46"/>
        <v>0</v>
      </c>
      <c r="Z68" s="26">
        <f t="shared" si="46"/>
        <v>0</v>
      </c>
      <c r="AA68" s="26">
        <f t="shared" si="46"/>
        <v>0</v>
      </c>
    </row>
    <row r="69" spans="1:27" ht="15.5" x14ac:dyDescent="0.35">
      <c r="A69" s="687"/>
      <c r="B69" s="13" t="str">
        <f t="shared" si="35"/>
        <v>Process</v>
      </c>
      <c r="C69" s="26">
        <f t="shared" si="37"/>
        <v>0</v>
      </c>
      <c r="D69" s="26">
        <f t="shared" ref="D69:AA69" si="47">((D15*0.5)+C33-D51)*D88*D103*D$2</f>
        <v>0</v>
      </c>
      <c r="E69" s="26">
        <f t="shared" si="47"/>
        <v>0</v>
      </c>
      <c r="F69" s="26">
        <f t="shared" si="47"/>
        <v>0</v>
      </c>
      <c r="G69" s="26">
        <f t="shared" si="47"/>
        <v>0</v>
      </c>
      <c r="H69" s="26">
        <f t="shared" si="47"/>
        <v>0</v>
      </c>
      <c r="I69" s="26">
        <f t="shared" si="47"/>
        <v>0</v>
      </c>
      <c r="J69" s="26">
        <f t="shared" si="47"/>
        <v>0</v>
      </c>
      <c r="K69" s="26">
        <f t="shared" si="47"/>
        <v>0</v>
      </c>
      <c r="L69" s="26">
        <f t="shared" si="47"/>
        <v>0</v>
      </c>
      <c r="M69" s="26">
        <f t="shared" si="47"/>
        <v>20.948141902252132</v>
      </c>
      <c r="N69" s="26">
        <f t="shared" si="47"/>
        <v>79.383063475742503</v>
      </c>
      <c r="O69" s="26">
        <f t="shared" si="47"/>
        <v>117.6668209018742</v>
      </c>
      <c r="P69" s="26">
        <f t="shared" si="47"/>
        <v>103.57883879929911</v>
      </c>
      <c r="Q69" s="26">
        <f t="shared" si="47"/>
        <v>120.05550679799754</v>
      </c>
      <c r="R69" s="26">
        <f t="shared" si="47"/>
        <v>126.13741266555779</v>
      </c>
      <c r="S69" s="26">
        <f t="shared" si="47"/>
        <v>150.6510501810607</v>
      </c>
      <c r="T69" s="26">
        <f t="shared" si="47"/>
        <v>234.46997151537093</v>
      </c>
      <c r="U69" s="26">
        <f t="shared" si="47"/>
        <v>239.60785550835976</v>
      </c>
      <c r="V69" s="26">
        <f t="shared" si="47"/>
        <v>235.04819176514764</v>
      </c>
      <c r="W69" s="26">
        <f t="shared" si="47"/>
        <v>227.55463633624379</v>
      </c>
      <c r="X69" s="26">
        <f t="shared" si="47"/>
        <v>151.84884173742603</v>
      </c>
      <c r="Y69" s="26">
        <f t="shared" si="47"/>
        <v>126.82025035673118</v>
      </c>
      <c r="Z69" s="26">
        <f t="shared" si="47"/>
        <v>119.34076330013947</v>
      </c>
      <c r="AA69" s="26">
        <f t="shared" si="47"/>
        <v>117.6668209018742</v>
      </c>
    </row>
    <row r="70" spans="1:27" ht="15.5" x14ac:dyDescent="0.35">
      <c r="A70" s="687"/>
      <c r="B70" s="13" t="str">
        <f t="shared" si="35"/>
        <v>Refrigeration</v>
      </c>
      <c r="C70" s="26">
        <f t="shared" si="37"/>
        <v>0</v>
      </c>
      <c r="D70" s="26">
        <f t="shared" ref="D70:AA70" si="48">((D16*0.5)+C34-D52)*D89*D104*D$2</f>
        <v>0</v>
      </c>
      <c r="E70" s="26">
        <f t="shared" si="48"/>
        <v>0</v>
      </c>
      <c r="F70" s="26">
        <f t="shared" si="48"/>
        <v>0</v>
      </c>
      <c r="G70" s="26">
        <f t="shared" si="48"/>
        <v>0</v>
      </c>
      <c r="H70" s="26">
        <f t="shared" si="48"/>
        <v>0</v>
      </c>
      <c r="I70" s="26">
        <f t="shared" si="48"/>
        <v>0</v>
      </c>
      <c r="J70" s="26">
        <f t="shared" si="48"/>
        <v>0</v>
      </c>
      <c r="K70" s="26">
        <f t="shared" si="48"/>
        <v>0</v>
      </c>
      <c r="L70" s="26">
        <f t="shared" si="48"/>
        <v>0</v>
      </c>
      <c r="M70" s="26">
        <f t="shared" si="48"/>
        <v>0</v>
      </c>
      <c r="N70" s="26">
        <f t="shared" si="48"/>
        <v>0</v>
      </c>
      <c r="O70" s="26">
        <f t="shared" si="48"/>
        <v>0</v>
      </c>
      <c r="P70" s="26">
        <f t="shared" si="48"/>
        <v>0</v>
      </c>
      <c r="Q70" s="26">
        <f t="shared" si="48"/>
        <v>0</v>
      </c>
      <c r="R70" s="26">
        <f t="shared" si="48"/>
        <v>0</v>
      </c>
      <c r="S70" s="26">
        <f t="shared" si="48"/>
        <v>0</v>
      </c>
      <c r="T70" s="26">
        <f t="shared" si="48"/>
        <v>0</v>
      </c>
      <c r="U70" s="26">
        <f t="shared" si="48"/>
        <v>0</v>
      </c>
      <c r="V70" s="26">
        <f t="shared" si="48"/>
        <v>0</v>
      </c>
      <c r="W70" s="26">
        <f t="shared" si="48"/>
        <v>0</v>
      </c>
      <c r="X70" s="26">
        <f t="shared" si="48"/>
        <v>0</v>
      </c>
      <c r="Y70" s="26">
        <f t="shared" si="48"/>
        <v>0</v>
      </c>
      <c r="Z70" s="26">
        <f t="shared" si="48"/>
        <v>0</v>
      </c>
      <c r="AA70" s="26">
        <f t="shared" si="48"/>
        <v>0</v>
      </c>
    </row>
    <row r="71" spans="1:27" ht="15.5" x14ac:dyDescent="0.35">
      <c r="A71" s="687"/>
      <c r="B71" s="13" t="str">
        <f t="shared" si="35"/>
        <v>Water Heating</v>
      </c>
      <c r="C71" s="26">
        <f t="shared" si="37"/>
        <v>0</v>
      </c>
      <c r="D71" s="26">
        <f t="shared" ref="D71:AA71" si="49">((D17*0.5)+C35-D53)*D90*D105*D$2</f>
        <v>0</v>
      </c>
      <c r="E71" s="26">
        <f t="shared" si="49"/>
        <v>0</v>
      </c>
      <c r="F71" s="26">
        <f t="shared" si="49"/>
        <v>0</v>
      </c>
      <c r="G71" s="26">
        <f t="shared" si="49"/>
        <v>0</v>
      </c>
      <c r="H71" s="26">
        <f t="shared" si="49"/>
        <v>0</v>
      </c>
      <c r="I71" s="26">
        <f t="shared" si="49"/>
        <v>0</v>
      </c>
      <c r="J71" s="26">
        <f t="shared" si="49"/>
        <v>0</v>
      </c>
      <c r="K71" s="26">
        <f t="shared" si="49"/>
        <v>0</v>
      </c>
      <c r="L71" s="26">
        <f t="shared" si="49"/>
        <v>0</v>
      </c>
      <c r="M71" s="26">
        <f t="shared" si="49"/>
        <v>0</v>
      </c>
      <c r="N71" s="26">
        <f t="shared" si="49"/>
        <v>0</v>
      </c>
      <c r="O71" s="26">
        <f t="shared" si="49"/>
        <v>0</v>
      </c>
      <c r="P71" s="26">
        <f t="shared" si="49"/>
        <v>0</v>
      </c>
      <c r="Q71" s="26">
        <f t="shared" si="49"/>
        <v>0</v>
      </c>
      <c r="R71" s="26">
        <f t="shared" si="49"/>
        <v>0</v>
      </c>
      <c r="S71" s="26">
        <f t="shared" si="49"/>
        <v>0</v>
      </c>
      <c r="T71" s="26">
        <f t="shared" si="49"/>
        <v>0</v>
      </c>
      <c r="U71" s="26">
        <f t="shared" si="49"/>
        <v>0</v>
      </c>
      <c r="V71" s="26">
        <f t="shared" si="49"/>
        <v>0</v>
      </c>
      <c r="W71" s="26">
        <f t="shared" si="49"/>
        <v>0</v>
      </c>
      <c r="X71" s="26">
        <f t="shared" si="49"/>
        <v>0</v>
      </c>
      <c r="Y71" s="26">
        <f t="shared" si="49"/>
        <v>0</v>
      </c>
      <c r="Z71" s="26">
        <f t="shared" si="49"/>
        <v>0</v>
      </c>
      <c r="AA71" s="26">
        <f t="shared" si="49"/>
        <v>0</v>
      </c>
    </row>
    <row r="72" spans="1:27" ht="15.75" customHeight="1" x14ac:dyDescent="0.35">
      <c r="A72" s="687"/>
      <c r="B72" s="13" t="str">
        <f t="shared" si="35"/>
        <v xml:space="preserve"> </v>
      </c>
      <c r="C72" s="3"/>
      <c r="D72" s="3"/>
      <c r="E72" s="3"/>
      <c r="F72" s="3"/>
      <c r="G72" s="3"/>
      <c r="H72" s="3"/>
      <c r="I72" s="3"/>
      <c r="J72" s="3"/>
      <c r="K72" s="3"/>
      <c r="L72" s="3"/>
      <c r="M72" s="3"/>
      <c r="N72" s="3"/>
      <c r="O72" s="3"/>
      <c r="P72" s="3"/>
      <c r="Q72" s="3"/>
      <c r="R72" s="3"/>
      <c r="S72" s="3"/>
      <c r="T72" s="3"/>
      <c r="U72" s="3"/>
      <c r="V72" s="3"/>
      <c r="W72" s="3"/>
      <c r="X72" s="3"/>
      <c r="Y72" s="3"/>
      <c r="Z72" s="3"/>
      <c r="AA72" s="3"/>
    </row>
    <row r="73" spans="1:27" ht="15.75" customHeight="1" x14ac:dyDescent="0.35">
      <c r="A73" s="687"/>
      <c r="B73" s="235" t="s">
        <v>26</v>
      </c>
      <c r="C73" s="26">
        <f>SUM(C59:C72)</f>
        <v>0</v>
      </c>
      <c r="D73" s="26">
        <f>SUM(D59:D72)</f>
        <v>0</v>
      </c>
      <c r="E73" s="26">
        <f t="shared" ref="E73:AA73" si="50">SUM(E59:E72)</f>
        <v>114.67939048859617</v>
      </c>
      <c r="F73" s="26">
        <f t="shared" si="50"/>
        <v>231.02368346101443</v>
      </c>
      <c r="G73" s="26">
        <f t="shared" si="50"/>
        <v>370.89319900871453</v>
      </c>
      <c r="H73" s="26">
        <f t="shared" si="50"/>
        <v>7659.6653645599381</v>
      </c>
      <c r="I73" s="26">
        <f t="shared" si="50"/>
        <v>17467.195970298228</v>
      </c>
      <c r="J73" s="26">
        <f t="shared" si="50"/>
        <v>18096.308693586983</v>
      </c>
      <c r="K73" s="26">
        <f t="shared" si="50"/>
        <v>9924.9416174715316</v>
      </c>
      <c r="L73" s="26">
        <f t="shared" si="50"/>
        <v>2574.2037908353655</v>
      </c>
      <c r="M73" s="26">
        <f t="shared" si="50"/>
        <v>1541.6308024489886</v>
      </c>
      <c r="N73" s="26">
        <f t="shared" si="50"/>
        <v>1727.3030732379752</v>
      </c>
      <c r="O73" s="26">
        <f t="shared" si="50"/>
        <v>2217.8617578408052</v>
      </c>
      <c r="P73" s="26">
        <f t="shared" si="50"/>
        <v>1668.3130793015632</v>
      </c>
      <c r="Q73" s="26">
        <f t="shared" si="50"/>
        <v>2072.3365074787948</v>
      </c>
      <c r="R73" s="26">
        <f t="shared" si="50"/>
        <v>3166.0485435117339</v>
      </c>
      <c r="S73" s="26">
        <f t="shared" si="50"/>
        <v>7972.4219994811265</v>
      </c>
      <c r="T73" s="26">
        <f t="shared" si="50"/>
        <v>30236.584372463487</v>
      </c>
      <c r="U73" s="26">
        <f t="shared" si="50"/>
        <v>33434.820031208641</v>
      </c>
      <c r="V73" s="26">
        <f t="shared" si="50"/>
        <v>33328.054644001575</v>
      </c>
      <c r="W73" s="26">
        <f t="shared" si="50"/>
        <v>17569.376398030156</v>
      </c>
      <c r="X73" s="26">
        <f t="shared" si="50"/>
        <v>3865.5146339579969</v>
      </c>
      <c r="Y73" s="26">
        <f t="shared" si="50"/>
        <v>2197.0571396825308</v>
      </c>
      <c r="Z73" s="26">
        <f t="shared" si="50"/>
        <v>1990.0474372240126</v>
      </c>
      <c r="AA73" s="26">
        <f t="shared" si="50"/>
        <v>2217.8617578408052</v>
      </c>
    </row>
    <row r="74" spans="1:27" ht="16.5" customHeight="1" thickBot="1" x14ac:dyDescent="0.4">
      <c r="A74" s="688"/>
      <c r="B74" s="137" t="s">
        <v>27</v>
      </c>
      <c r="C74" s="27">
        <f>C73</f>
        <v>0</v>
      </c>
      <c r="D74" s="27">
        <f>C74+D73</f>
        <v>0</v>
      </c>
      <c r="E74" s="27">
        <f t="shared" ref="E74:AA74" si="51">D74+E73</f>
        <v>114.67939048859617</v>
      </c>
      <c r="F74" s="27">
        <f t="shared" si="51"/>
        <v>345.7030739496106</v>
      </c>
      <c r="G74" s="27">
        <f t="shared" si="51"/>
        <v>716.59627295832513</v>
      </c>
      <c r="H74" s="27">
        <f t="shared" si="51"/>
        <v>8376.2616375182624</v>
      </c>
      <c r="I74" s="27">
        <f t="shared" si="51"/>
        <v>25843.45760781649</v>
      </c>
      <c r="J74" s="27">
        <f t="shared" si="51"/>
        <v>43939.766301403477</v>
      </c>
      <c r="K74" s="27">
        <f t="shared" si="51"/>
        <v>53864.707918875007</v>
      </c>
      <c r="L74" s="27">
        <f t="shared" si="51"/>
        <v>56438.911709710374</v>
      </c>
      <c r="M74" s="27">
        <f t="shared" si="51"/>
        <v>57980.542512159365</v>
      </c>
      <c r="N74" s="27">
        <f t="shared" si="51"/>
        <v>59707.845585397343</v>
      </c>
      <c r="O74" s="27">
        <f t="shared" si="51"/>
        <v>61925.707343238151</v>
      </c>
      <c r="P74" s="27">
        <f t="shared" si="51"/>
        <v>63594.020422539717</v>
      </c>
      <c r="Q74" s="27">
        <f t="shared" si="51"/>
        <v>65666.356930018519</v>
      </c>
      <c r="R74" s="27">
        <f t="shared" si="51"/>
        <v>68832.405473530249</v>
      </c>
      <c r="S74" s="27">
        <f t="shared" si="51"/>
        <v>76804.827473011377</v>
      </c>
      <c r="T74" s="27">
        <f t="shared" si="51"/>
        <v>107041.41184547487</v>
      </c>
      <c r="U74" s="27">
        <f t="shared" si="51"/>
        <v>140476.23187668351</v>
      </c>
      <c r="V74" s="27">
        <f t="shared" si="51"/>
        <v>173804.28652068507</v>
      </c>
      <c r="W74" s="27">
        <f t="shared" si="51"/>
        <v>191373.66291871521</v>
      </c>
      <c r="X74" s="27">
        <f t="shared" si="51"/>
        <v>195239.17755267321</v>
      </c>
      <c r="Y74" s="27">
        <f t="shared" si="51"/>
        <v>197436.23469235573</v>
      </c>
      <c r="Z74" s="27">
        <f t="shared" si="51"/>
        <v>199426.28212957975</v>
      </c>
      <c r="AA74" s="27">
        <f t="shared" si="51"/>
        <v>201644.14388742056</v>
      </c>
    </row>
    <row r="75" spans="1:27" x14ac:dyDescent="0.35">
      <c r="A75" s="8"/>
      <c r="B75" s="33"/>
      <c r="C75" s="206"/>
      <c r="D75" s="207"/>
      <c r="E75" s="206"/>
      <c r="F75" s="207"/>
      <c r="G75" s="206"/>
      <c r="H75" s="207"/>
      <c r="I75" s="206"/>
      <c r="J75" s="207"/>
      <c r="K75" s="206"/>
      <c r="L75" s="207"/>
      <c r="M75" s="206"/>
      <c r="N75" s="207"/>
      <c r="O75" s="206"/>
      <c r="P75" s="207"/>
      <c r="Q75" s="206"/>
      <c r="R75" s="207"/>
      <c r="S75" s="206"/>
      <c r="T75" s="207"/>
      <c r="U75" s="206"/>
      <c r="V75" s="207"/>
      <c r="W75" s="206"/>
      <c r="X75" s="207"/>
      <c r="Y75" s="206"/>
      <c r="Z75" s="207"/>
      <c r="AA75" s="206"/>
    </row>
    <row r="76" spans="1:27" ht="15" thickBot="1" x14ac:dyDescent="0.4">
      <c r="B76" s="16"/>
      <c r="C76" s="8"/>
      <c r="D76" s="8"/>
      <c r="E76" s="8"/>
      <c r="F76" s="8"/>
      <c r="G76" s="8"/>
      <c r="H76" s="8"/>
      <c r="I76" s="8"/>
      <c r="J76" s="8"/>
      <c r="K76" s="8"/>
      <c r="L76" s="8"/>
      <c r="M76" s="8"/>
      <c r="N76" s="8"/>
      <c r="O76" s="8"/>
      <c r="P76" s="8"/>
      <c r="Q76" s="8"/>
      <c r="R76" s="8"/>
      <c r="S76" s="8"/>
      <c r="T76" s="8"/>
      <c r="U76" s="8"/>
      <c r="V76" s="8"/>
      <c r="W76" s="8"/>
      <c r="X76" s="8"/>
      <c r="Y76" s="8"/>
      <c r="Z76" s="8"/>
      <c r="AA76" s="8"/>
    </row>
    <row r="77" spans="1:27" ht="16" thickBot="1" x14ac:dyDescent="0.4">
      <c r="A77" s="716" t="s">
        <v>12</v>
      </c>
      <c r="B77" s="17" t="s">
        <v>12</v>
      </c>
      <c r="C77" s="145">
        <f>C$4</f>
        <v>44927</v>
      </c>
      <c r="D77" s="145">
        <f t="shared" ref="D77:AA77" si="52">D$4</f>
        <v>44958</v>
      </c>
      <c r="E77" s="145">
        <f t="shared" si="52"/>
        <v>44986</v>
      </c>
      <c r="F77" s="145">
        <f t="shared" si="52"/>
        <v>45017</v>
      </c>
      <c r="G77" s="145">
        <f t="shared" si="52"/>
        <v>45047</v>
      </c>
      <c r="H77" s="145">
        <f t="shared" si="52"/>
        <v>45078</v>
      </c>
      <c r="I77" s="145">
        <f t="shared" si="52"/>
        <v>45108</v>
      </c>
      <c r="J77" s="145">
        <f t="shared" si="52"/>
        <v>45139</v>
      </c>
      <c r="K77" s="145">
        <f t="shared" si="52"/>
        <v>45170</v>
      </c>
      <c r="L77" s="145">
        <f t="shared" si="52"/>
        <v>45200</v>
      </c>
      <c r="M77" s="145">
        <f t="shared" si="52"/>
        <v>45231</v>
      </c>
      <c r="N77" s="145">
        <f t="shared" si="52"/>
        <v>45261</v>
      </c>
      <c r="O77" s="145">
        <f t="shared" si="52"/>
        <v>45292</v>
      </c>
      <c r="P77" s="145">
        <f t="shared" si="52"/>
        <v>45323</v>
      </c>
      <c r="Q77" s="145">
        <f t="shared" si="52"/>
        <v>45352</v>
      </c>
      <c r="R77" s="145">
        <f t="shared" si="52"/>
        <v>45383</v>
      </c>
      <c r="S77" s="145">
        <f t="shared" si="52"/>
        <v>45413</v>
      </c>
      <c r="T77" s="145">
        <f t="shared" si="52"/>
        <v>45444</v>
      </c>
      <c r="U77" s="145">
        <f t="shared" si="52"/>
        <v>45474</v>
      </c>
      <c r="V77" s="145">
        <f t="shared" si="52"/>
        <v>45505</v>
      </c>
      <c r="W77" s="145">
        <f t="shared" si="52"/>
        <v>45536</v>
      </c>
      <c r="X77" s="145">
        <f t="shared" si="52"/>
        <v>45566</v>
      </c>
      <c r="Y77" s="145">
        <f t="shared" si="52"/>
        <v>45597</v>
      </c>
      <c r="Z77" s="145">
        <f t="shared" si="52"/>
        <v>45627</v>
      </c>
      <c r="AA77" s="145">
        <f t="shared" si="52"/>
        <v>45658</v>
      </c>
    </row>
    <row r="78" spans="1:27" ht="15.75" customHeight="1" x14ac:dyDescent="0.35">
      <c r="A78" s="717"/>
      <c r="B78" s="13" t="str">
        <f>B59</f>
        <v>Air Comp</v>
      </c>
      <c r="C78" s="295">
        <f>'2M - SGS'!C78</f>
        <v>8.5109000000000004E-2</v>
      </c>
      <c r="D78" s="295">
        <f>'2M - SGS'!D78</f>
        <v>7.7715000000000006E-2</v>
      </c>
      <c r="E78" s="295">
        <f>'2M - SGS'!E78</f>
        <v>8.6136000000000004E-2</v>
      </c>
      <c r="F78" s="295">
        <f>'2M - SGS'!F78</f>
        <v>7.9796000000000006E-2</v>
      </c>
      <c r="G78" s="295">
        <f>'2M - SGS'!G78</f>
        <v>8.5334999999999994E-2</v>
      </c>
      <c r="H78" s="295">
        <f>'2M - SGS'!H78</f>
        <v>8.1994999999999998E-2</v>
      </c>
      <c r="I78" s="295">
        <f>'2M - SGS'!I78</f>
        <v>8.4098999999999993E-2</v>
      </c>
      <c r="J78" s="295">
        <f>'2M - SGS'!J78</f>
        <v>8.4198999999999996E-2</v>
      </c>
      <c r="K78" s="295">
        <f>'2M - SGS'!K78</f>
        <v>8.2512000000000002E-2</v>
      </c>
      <c r="L78" s="295">
        <f>'2M - SGS'!L78</f>
        <v>8.5277000000000006E-2</v>
      </c>
      <c r="M78" s="295">
        <f>'2M - SGS'!M78</f>
        <v>8.2588999999999996E-2</v>
      </c>
      <c r="N78" s="295">
        <f>'2M - SGS'!N78</f>
        <v>8.5237999999999994E-2</v>
      </c>
      <c r="O78" s="295">
        <f>'2M - SGS'!O78</f>
        <v>8.5109000000000004E-2</v>
      </c>
      <c r="P78" s="295">
        <f>'2M - SGS'!P78</f>
        <v>7.7715000000000006E-2</v>
      </c>
      <c r="Q78" s="295">
        <f>'2M - SGS'!Q78</f>
        <v>8.6136000000000004E-2</v>
      </c>
      <c r="R78" s="295">
        <f>'2M - SGS'!R78</f>
        <v>7.9796000000000006E-2</v>
      </c>
      <c r="S78" s="295">
        <f>'2M - SGS'!S78</f>
        <v>8.5334999999999994E-2</v>
      </c>
      <c r="T78" s="295">
        <f>'2M - SGS'!T78</f>
        <v>8.1994999999999998E-2</v>
      </c>
      <c r="U78" s="295">
        <f>'2M - SGS'!U78</f>
        <v>8.4098999999999993E-2</v>
      </c>
      <c r="V78" s="295">
        <f>'2M - SGS'!V78</f>
        <v>8.4198999999999996E-2</v>
      </c>
      <c r="W78" s="295">
        <f>'2M - SGS'!W78</f>
        <v>8.2512000000000002E-2</v>
      </c>
      <c r="X78" s="295">
        <f>'2M - SGS'!X78</f>
        <v>8.5277000000000006E-2</v>
      </c>
      <c r="Y78" s="295">
        <f>'2M - SGS'!Y78</f>
        <v>8.2588999999999996E-2</v>
      </c>
      <c r="Z78" s="295">
        <f>'2M - SGS'!Z78</f>
        <v>8.5237999999999994E-2</v>
      </c>
      <c r="AA78" s="295">
        <f>'2M - SGS'!AA78</f>
        <v>8.5109000000000004E-2</v>
      </c>
    </row>
    <row r="79" spans="1:27" ht="15.5" x14ac:dyDescent="0.35">
      <c r="A79" s="717"/>
      <c r="B79" s="13" t="str">
        <f t="shared" ref="B79:B90" si="53">B60</f>
        <v>Building Shell</v>
      </c>
      <c r="C79" s="295">
        <f>'2M - SGS'!C79</f>
        <v>0.107824</v>
      </c>
      <c r="D79" s="295">
        <f>'2M - SGS'!D79</f>
        <v>9.1051999999999994E-2</v>
      </c>
      <c r="E79" s="295">
        <f>'2M - SGS'!E79</f>
        <v>7.1135000000000004E-2</v>
      </c>
      <c r="F79" s="295">
        <f>'2M - SGS'!F79</f>
        <v>4.1179E-2</v>
      </c>
      <c r="G79" s="295">
        <f>'2M - SGS'!G79</f>
        <v>4.4423999999999998E-2</v>
      </c>
      <c r="H79" s="295">
        <f>'2M - SGS'!H79</f>
        <v>0.106128</v>
      </c>
      <c r="I79" s="295">
        <f>'2M - SGS'!I79</f>
        <v>0.14288100000000001</v>
      </c>
      <c r="J79" s="295">
        <f>'2M - SGS'!J79</f>
        <v>0.133494</v>
      </c>
      <c r="K79" s="295">
        <f>'2M - SGS'!K79</f>
        <v>5.781E-2</v>
      </c>
      <c r="L79" s="295">
        <f>'2M - SGS'!L79</f>
        <v>3.8018000000000003E-2</v>
      </c>
      <c r="M79" s="295">
        <f>'2M - SGS'!M79</f>
        <v>6.2103999999999999E-2</v>
      </c>
      <c r="N79" s="295">
        <f>'2M - SGS'!N79</f>
        <v>0.10395</v>
      </c>
      <c r="O79" s="295">
        <f>'2M - SGS'!O79</f>
        <v>0.107824</v>
      </c>
      <c r="P79" s="295">
        <f>'2M - SGS'!P79</f>
        <v>9.1051999999999994E-2</v>
      </c>
      <c r="Q79" s="295">
        <f>'2M - SGS'!Q79</f>
        <v>7.1135000000000004E-2</v>
      </c>
      <c r="R79" s="295">
        <f>'2M - SGS'!R79</f>
        <v>4.1179E-2</v>
      </c>
      <c r="S79" s="295">
        <f>'2M - SGS'!S79</f>
        <v>4.4423999999999998E-2</v>
      </c>
      <c r="T79" s="295">
        <f>'2M - SGS'!T79</f>
        <v>0.106128</v>
      </c>
      <c r="U79" s="295">
        <f>'2M - SGS'!U79</f>
        <v>0.14288100000000001</v>
      </c>
      <c r="V79" s="295">
        <f>'2M - SGS'!V79</f>
        <v>0.133494</v>
      </c>
      <c r="W79" s="295">
        <f>'2M - SGS'!W79</f>
        <v>5.781E-2</v>
      </c>
      <c r="X79" s="295">
        <f>'2M - SGS'!X79</f>
        <v>3.8018000000000003E-2</v>
      </c>
      <c r="Y79" s="295">
        <f>'2M - SGS'!Y79</f>
        <v>6.2103999999999999E-2</v>
      </c>
      <c r="Z79" s="295">
        <f>'2M - SGS'!Z79</f>
        <v>0.10395</v>
      </c>
      <c r="AA79" s="295">
        <f>'2M - SGS'!AA79</f>
        <v>0.107824</v>
      </c>
    </row>
    <row r="80" spans="1:27" ht="15.5" x14ac:dyDescent="0.35">
      <c r="A80" s="717"/>
      <c r="B80" s="13" t="str">
        <f t="shared" si="53"/>
        <v>Cooking</v>
      </c>
      <c r="C80" s="295">
        <f>'2M - SGS'!C80</f>
        <v>8.6096000000000006E-2</v>
      </c>
      <c r="D80" s="295">
        <f>'2M - SGS'!D80</f>
        <v>7.8608999999999998E-2</v>
      </c>
      <c r="E80" s="295">
        <f>'2M - SGS'!E80</f>
        <v>8.1547999999999995E-2</v>
      </c>
      <c r="F80" s="295">
        <f>'2M - SGS'!F80</f>
        <v>7.2947999999999999E-2</v>
      </c>
      <c r="G80" s="295">
        <f>'2M - SGS'!G80</f>
        <v>8.6277000000000006E-2</v>
      </c>
      <c r="H80" s="295">
        <f>'2M - SGS'!H80</f>
        <v>8.3294000000000007E-2</v>
      </c>
      <c r="I80" s="295">
        <f>'2M - SGS'!I80</f>
        <v>8.5859000000000005E-2</v>
      </c>
      <c r="J80" s="295">
        <f>'2M - SGS'!J80</f>
        <v>8.5885000000000003E-2</v>
      </c>
      <c r="K80" s="295">
        <f>'2M - SGS'!K80</f>
        <v>8.3474999999999994E-2</v>
      </c>
      <c r="L80" s="295">
        <f>'2M - SGS'!L80</f>
        <v>8.6262000000000005E-2</v>
      </c>
      <c r="M80" s="295">
        <f>'2M - SGS'!M80</f>
        <v>8.3496000000000001E-2</v>
      </c>
      <c r="N80" s="295">
        <f>'2M - SGS'!N80</f>
        <v>8.6250999999999994E-2</v>
      </c>
      <c r="O80" s="295">
        <f>'2M - SGS'!O80</f>
        <v>8.6096000000000006E-2</v>
      </c>
      <c r="P80" s="295">
        <f>'2M - SGS'!P80</f>
        <v>7.8608999999999998E-2</v>
      </c>
      <c r="Q80" s="295">
        <f>'2M - SGS'!Q80</f>
        <v>8.1547999999999995E-2</v>
      </c>
      <c r="R80" s="295">
        <f>'2M - SGS'!R80</f>
        <v>7.2947999999999999E-2</v>
      </c>
      <c r="S80" s="295">
        <f>'2M - SGS'!S80</f>
        <v>8.6277000000000006E-2</v>
      </c>
      <c r="T80" s="295">
        <f>'2M - SGS'!T80</f>
        <v>8.3294000000000007E-2</v>
      </c>
      <c r="U80" s="295">
        <f>'2M - SGS'!U80</f>
        <v>8.5859000000000005E-2</v>
      </c>
      <c r="V80" s="295">
        <f>'2M - SGS'!V80</f>
        <v>8.5885000000000003E-2</v>
      </c>
      <c r="W80" s="295">
        <f>'2M - SGS'!W80</f>
        <v>8.3474999999999994E-2</v>
      </c>
      <c r="X80" s="295">
        <f>'2M - SGS'!X80</f>
        <v>8.6262000000000005E-2</v>
      </c>
      <c r="Y80" s="295">
        <f>'2M - SGS'!Y80</f>
        <v>8.3496000000000001E-2</v>
      </c>
      <c r="Z80" s="295">
        <f>'2M - SGS'!Z80</f>
        <v>8.6250999999999994E-2</v>
      </c>
      <c r="AA80" s="295">
        <f>'2M - SGS'!AA80</f>
        <v>8.6096000000000006E-2</v>
      </c>
    </row>
    <row r="81" spans="1:27" ht="15.5" x14ac:dyDescent="0.35">
      <c r="A81" s="717"/>
      <c r="B81" s="13" t="str">
        <f t="shared" si="53"/>
        <v>Cooling</v>
      </c>
      <c r="C81" s="295">
        <f>'2M - SGS'!C81</f>
        <v>6.0000000000000002E-6</v>
      </c>
      <c r="D81" s="295">
        <f>'2M - SGS'!D81</f>
        <v>2.4699999999999999E-4</v>
      </c>
      <c r="E81" s="295">
        <f>'2M - SGS'!E81</f>
        <v>7.2360000000000002E-3</v>
      </c>
      <c r="F81" s="295">
        <f>'2M - SGS'!F81</f>
        <v>2.1690999999999998E-2</v>
      </c>
      <c r="G81" s="295">
        <f>'2M - SGS'!G81</f>
        <v>6.2979999999999994E-2</v>
      </c>
      <c r="H81" s="295">
        <f>'2M - SGS'!H81</f>
        <v>0.21317</v>
      </c>
      <c r="I81" s="295">
        <f>'2M - SGS'!I81</f>
        <v>0.29002899999999998</v>
      </c>
      <c r="J81" s="295">
        <f>'2M - SGS'!J81</f>
        <v>0.270206</v>
      </c>
      <c r="K81" s="295">
        <f>'2M - SGS'!K81</f>
        <v>0.108695</v>
      </c>
      <c r="L81" s="295">
        <f>'2M - SGS'!L81</f>
        <v>1.9643000000000001E-2</v>
      </c>
      <c r="M81" s="295">
        <f>'2M - SGS'!M81</f>
        <v>6.0299999999999998E-3</v>
      </c>
      <c r="N81" s="295">
        <f>'2M - SGS'!N81</f>
        <v>6.3999999999999997E-5</v>
      </c>
      <c r="O81" s="295">
        <f>'2M - SGS'!O81</f>
        <v>6.0000000000000002E-6</v>
      </c>
      <c r="P81" s="295">
        <f>'2M - SGS'!P81</f>
        <v>2.4699999999999999E-4</v>
      </c>
      <c r="Q81" s="295">
        <f>'2M - SGS'!Q81</f>
        <v>7.2360000000000002E-3</v>
      </c>
      <c r="R81" s="295">
        <f>'2M - SGS'!R81</f>
        <v>2.1690999999999998E-2</v>
      </c>
      <c r="S81" s="295">
        <f>'2M - SGS'!S81</f>
        <v>6.2979999999999994E-2</v>
      </c>
      <c r="T81" s="295">
        <f>'2M - SGS'!T81</f>
        <v>0.21317</v>
      </c>
      <c r="U81" s="295">
        <f>'2M - SGS'!U81</f>
        <v>0.29002899999999998</v>
      </c>
      <c r="V81" s="295">
        <f>'2M - SGS'!V81</f>
        <v>0.270206</v>
      </c>
      <c r="W81" s="295">
        <f>'2M - SGS'!W81</f>
        <v>0.108695</v>
      </c>
      <c r="X81" s="295">
        <f>'2M - SGS'!X81</f>
        <v>1.9643000000000001E-2</v>
      </c>
      <c r="Y81" s="295">
        <f>'2M - SGS'!Y81</f>
        <v>6.0299999999999998E-3</v>
      </c>
      <c r="Z81" s="295">
        <f>'2M - SGS'!Z81</f>
        <v>6.3999999999999997E-5</v>
      </c>
      <c r="AA81" s="295">
        <f>'2M - SGS'!AA81</f>
        <v>6.0000000000000002E-6</v>
      </c>
    </row>
    <row r="82" spans="1:27" ht="15.5" x14ac:dyDescent="0.35">
      <c r="A82" s="717"/>
      <c r="B82" s="13" t="str">
        <f t="shared" si="53"/>
        <v>Ext Lighting</v>
      </c>
      <c r="C82" s="295">
        <f>'2M - SGS'!C82</f>
        <v>0.106265</v>
      </c>
      <c r="D82" s="295">
        <f>'2M - SGS'!D82</f>
        <v>8.2161999999999999E-2</v>
      </c>
      <c r="E82" s="295">
        <f>'2M - SGS'!E82</f>
        <v>7.0887000000000006E-2</v>
      </c>
      <c r="F82" s="295">
        <f>'2M - SGS'!F82</f>
        <v>6.8145999999999998E-2</v>
      </c>
      <c r="G82" s="295">
        <f>'2M - SGS'!G82</f>
        <v>8.1852999999999995E-2</v>
      </c>
      <c r="H82" s="295">
        <f>'2M - SGS'!H82</f>
        <v>6.7163E-2</v>
      </c>
      <c r="I82" s="295">
        <f>'2M - SGS'!I82</f>
        <v>8.6751999999999996E-2</v>
      </c>
      <c r="J82" s="295">
        <f>'2M - SGS'!J82</f>
        <v>6.9401000000000004E-2</v>
      </c>
      <c r="K82" s="295">
        <f>'2M - SGS'!K82</f>
        <v>8.2907999999999996E-2</v>
      </c>
      <c r="L82" s="295">
        <f>'2M - SGS'!L82</f>
        <v>0.100507</v>
      </c>
      <c r="M82" s="295">
        <f>'2M - SGS'!M82</f>
        <v>8.7251999999999996E-2</v>
      </c>
      <c r="N82" s="295">
        <f>'2M - SGS'!N82</f>
        <v>9.6703999999999998E-2</v>
      </c>
      <c r="O82" s="295">
        <f>'2M - SGS'!O82</f>
        <v>0.106265</v>
      </c>
      <c r="P82" s="295">
        <f>'2M - SGS'!P82</f>
        <v>8.2161999999999999E-2</v>
      </c>
      <c r="Q82" s="295">
        <f>'2M - SGS'!Q82</f>
        <v>7.0887000000000006E-2</v>
      </c>
      <c r="R82" s="295">
        <f>'2M - SGS'!R82</f>
        <v>6.8145999999999998E-2</v>
      </c>
      <c r="S82" s="295">
        <f>'2M - SGS'!S82</f>
        <v>8.1852999999999995E-2</v>
      </c>
      <c r="T82" s="295">
        <f>'2M - SGS'!T82</f>
        <v>6.7163E-2</v>
      </c>
      <c r="U82" s="295">
        <f>'2M - SGS'!U82</f>
        <v>8.6751999999999996E-2</v>
      </c>
      <c r="V82" s="295">
        <f>'2M - SGS'!V82</f>
        <v>6.9401000000000004E-2</v>
      </c>
      <c r="W82" s="295">
        <f>'2M - SGS'!W82</f>
        <v>8.2907999999999996E-2</v>
      </c>
      <c r="X82" s="295">
        <f>'2M - SGS'!X82</f>
        <v>0.100507</v>
      </c>
      <c r="Y82" s="295">
        <f>'2M - SGS'!Y82</f>
        <v>8.7251999999999996E-2</v>
      </c>
      <c r="Z82" s="295">
        <f>'2M - SGS'!Z82</f>
        <v>9.6703999999999998E-2</v>
      </c>
      <c r="AA82" s="295">
        <f>'2M - SGS'!AA82</f>
        <v>0.106265</v>
      </c>
    </row>
    <row r="83" spans="1:27" ht="15.5" x14ac:dyDescent="0.35">
      <c r="A83" s="717"/>
      <c r="B83" s="13" t="str">
        <f t="shared" si="53"/>
        <v>Heating</v>
      </c>
      <c r="C83" s="295">
        <f>'2M - SGS'!C83</f>
        <v>0.210397</v>
      </c>
      <c r="D83" s="295">
        <f>'2M - SGS'!D83</f>
        <v>0.17743600000000001</v>
      </c>
      <c r="E83" s="295">
        <f>'2M - SGS'!E83</f>
        <v>0.13192400000000001</v>
      </c>
      <c r="F83" s="295">
        <f>'2M - SGS'!F83</f>
        <v>5.9718E-2</v>
      </c>
      <c r="G83" s="295">
        <f>'2M - SGS'!G83</f>
        <v>2.6769000000000001E-2</v>
      </c>
      <c r="H83" s="295">
        <f>'2M - SGS'!H83</f>
        <v>4.2950000000000002E-3</v>
      </c>
      <c r="I83" s="295">
        <f>'2M - SGS'!I83</f>
        <v>2.895E-3</v>
      </c>
      <c r="J83" s="295">
        <f>'2M - SGS'!J83</f>
        <v>3.4320000000000002E-3</v>
      </c>
      <c r="K83" s="295">
        <f>'2M - SGS'!K83</f>
        <v>9.4020000000000006E-3</v>
      </c>
      <c r="L83" s="295">
        <f>'2M - SGS'!L83</f>
        <v>5.5496999999999998E-2</v>
      </c>
      <c r="M83" s="295">
        <f>'2M - SGS'!M83</f>
        <v>0.115452</v>
      </c>
      <c r="N83" s="295">
        <f>'2M - SGS'!N83</f>
        <v>0.20278099999999999</v>
      </c>
      <c r="O83" s="295">
        <f>'2M - SGS'!O83</f>
        <v>0.210397</v>
      </c>
      <c r="P83" s="295">
        <f>'2M - SGS'!P83</f>
        <v>0.17743600000000001</v>
      </c>
      <c r="Q83" s="295">
        <f>'2M - SGS'!Q83</f>
        <v>0.13192400000000001</v>
      </c>
      <c r="R83" s="295">
        <f>'2M - SGS'!R83</f>
        <v>5.9718E-2</v>
      </c>
      <c r="S83" s="295">
        <f>'2M - SGS'!S83</f>
        <v>2.6769000000000001E-2</v>
      </c>
      <c r="T83" s="295">
        <f>'2M - SGS'!T83</f>
        <v>4.2950000000000002E-3</v>
      </c>
      <c r="U83" s="295">
        <f>'2M - SGS'!U83</f>
        <v>2.895E-3</v>
      </c>
      <c r="V83" s="295">
        <f>'2M - SGS'!V83</f>
        <v>3.4320000000000002E-3</v>
      </c>
      <c r="W83" s="295">
        <f>'2M - SGS'!W83</f>
        <v>9.4020000000000006E-3</v>
      </c>
      <c r="X83" s="295">
        <f>'2M - SGS'!X83</f>
        <v>5.5496999999999998E-2</v>
      </c>
      <c r="Y83" s="295">
        <f>'2M - SGS'!Y83</f>
        <v>0.115452</v>
      </c>
      <c r="Z83" s="295">
        <f>'2M - SGS'!Z83</f>
        <v>0.20278099999999999</v>
      </c>
      <c r="AA83" s="295">
        <f>'2M - SGS'!AA83</f>
        <v>0.210397</v>
      </c>
    </row>
    <row r="84" spans="1:27" ht="15.5" x14ac:dyDescent="0.35">
      <c r="A84" s="717"/>
      <c r="B84" s="13" t="str">
        <f t="shared" si="53"/>
        <v>HVAC</v>
      </c>
      <c r="C84" s="295">
        <f>'2M - SGS'!C84</f>
        <v>0.107824</v>
      </c>
      <c r="D84" s="295">
        <f>'2M - SGS'!D84</f>
        <v>9.1051999999999994E-2</v>
      </c>
      <c r="E84" s="295">
        <f>'2M - SGS'!E84</f>
        <v>7.1135000000000004E-2</v>
      </c>
      <c r="F84" s="295">
        <f>'2M - SGS'!F84</f>
        <v>4.1179E-2</v>
      </c>
      <c r="G84" s="295">
        <f>'2M - SGS'!G84</f>
        <v>4.4423999999999998E-2</v>
      </c>
      <c r="H84" s="295">
        <f>'2M - SGS'!H84</f>
        <v>0.106128</v>
      </c>
      <c r="I84" s="295">
        <f>'2M - SGS'!I84</f>
        <v>0.14288100000000001</v>
      </c>
      <c r="J84" s="295">
        <f>'2M - SGS'!J84</f>
        <v>0.133494</v>
      </c>
      <c r="K84" s="295">
        <f>'2M - SGS'!K84</f>
        <v>5.781E-2</v>
      </c>
      <c r="L84" s="295">
        <f>'2M - SGS'!L84</f>
        <v>3.8018000000000003E-2</v>
      </c>
      <c r="M84" s="295">
        <f>'2M - SGS'!M84</f>
        <v>6.2103999999999999E-2</v>
      </c>
      <c r="N84" s="295">
        <f>'2M - SGS'!N84</f>
        <v>0.10395</v>
      </c>
      <c r="O84" s="295">
        <f>'2M - SGS'!O84</f>
        <v>0.107824</v>
      </c>
      <c r="P84" s="295">
        <f>'2M - SGS'!P84</f>
        <v>9.1051999999999994E-2</v>
      </c>
      <c r="Q84" s="295">
        <f>'2M - SGS'!Q84</f>
        <v>7.1135000000000004E-2</v>
      </c>
      <c r="R84" s="295">
        <f>'2M - SGS'!R84</f>
        <v>4.1179E-2</v>
      </c>
      <c r="S84" s="295">
        <f>'2M - SGS'!S84</f>
        <v>4.4423999999999998E-2</v>
      </c>
      <c r="T84" s="295">
        <f>'2M - SGS'!T84</f>
        <v>0.106128</v>
      </c>
      <c r="U84" s="295">
        <f>'2M - SGS'!U84</f>
        <v>0.14288100000000001</v>
      </c>
      <c r="V84" s="295">
        <f>'2M - SGS'!V84</f>
        <v>0.133494</v>
      </c>
      <c r="W84" s="295">
        <f>'2M - SGS'!W84</f>
        <v>5.781E-2</v>
      </c>
      <c r="X84" s="295">
        <f>'2M - SGS'!X84</f>
        <v>3.8018000000000003E-2</v>
      </c>
      <c r="Y84" s="295">
        <f>'2M - SGS'!Y84</f>
        <v>6.2103999999999999E-2</v>
      </c>
      <c r="Z84" s="295">
        <f>'2M - SGS'!Z84</f>
        <v>0.10395</v>
      </c>
      <c r="AA84" s="295">
        <f>'2M - SGS'!AA84</f>
        <v>0.107824</v>
      </c>
    </row>
    <row r="85" spans="1:27" ht="15.5" x14ac:dyDescent="0.35">
      <c r="A85" s="717"/>
      <c r="B85" s="13" t="str">
        <f t="shared" si="53"/>
        <v>Lighting</v>
      </c>
      <c r="C85" s="295">
        <f>'2M - SGS'!C85</f>
        <v>9.3563999999999994E-2</v>
      </c>
      <c r="D85" s="295">
        <f>'2M - SGS'!D85</f>
        <v>7.2162000000000004E-2</v>
      </c>
      <c r="E85" s="295">
        <f>'2M - SGS'!E85</f>
        <v>7.8372999999999998E-2</v>
      </c>
      <c r="F85" s="295">
        <f>'2M - SGS'!F85</f>
        <v>7.6534000000000005E-2</v>
      </c>
      <c r="G85" s="295">
        <f>'2M - SGS'!G85</f>
        <v>9.4246999999999997E-2</v>
      </c>
      <c r="H85" s="295">
        <f>'2M - SGS'!H85</f>
        <v>7.5599E-2</v>
      </c>
      <c r="I85" s="295">
        <f>'2M - SGS'!I85</f>
        <v>9.6199999999999994E-2</v>
      </c>
      <c r="J85" s="295">
        <f>'2M - SGS'!J85</f>
        <v>7.7077999999999994E-2</v>
      </c>
      <c r="K85" s="295">
        <f>'2M - SGS'!K85</f>
        <v>8.1374000000000002E-2</v>
      </c>
      <c r="L85" s="295">
        <f>'2M - SGS'!L85</f>
        <v>9.4072000000000003E-2</v>
      </c>
      <c r="M85" s="295">
        <f>'2M - SGS'!M85</f>
        <v>7.6706999999999997E-2</v>
      </c>
      <c r="N85" s="295">
        <f>'2M - SGS'!N85</f>
        <v>8.4089999999999998E-2</v>
      </c>
      <c r="O85" s="295">
        <f>'2M - SGS'!O85</f>
        <v>9.3563999999999994E-2</v>
      </c>
      <c r="P85" s="295">
        <f>'2M - SGS'!P85</f>
        <v>7.2162000000000004E-2</v>
      </c>
      <c r="Q85" s="295">
        <f>'2M - SGS'!Q85</f>
        <v>7.8372999999999998E-2</v>
      </c>
      <c r="R85" s="295">
        <f>'2M - SGS'!R85</f>
        <v>7.6534000000000005E-2</v>
      </c>
      <c r="S85" s="295">
        <f>'2M - SGS'!S85</f>
        <v>9.4246999999999997E-2</v>
      </c>
      <c r="T85" s="295">
        <f>'2M - SGS'!T85</f>
        <v>7.5599E-2</v>
      </c>
      <c r="U85" s="295">
        <f>'2M - SGS'!U85</f>
        <v>9.6199999999999994E-2</v>
      </c>
      <c r="V85" s="295">
        <f>'2M - SGS'!V85</f>
        <v>7.7077999999999994E-2</v>
      </c>
      <c r="W85" s="295">
        <f>'2M - SGS'!W85</f>
        <v>8.1374000000000002E-2</v>
      </c>
      <c r="X85" s="295">
        <f>'2M - SGS'!X85</f>
        <v>9.4072000000000003E-2</v>
      </c>
      <c r="Y85" s="295">
        <f>'2M - SGS'!Y85</f>
        <v>7.6706999999999997E-2</v>
      </c>
      <c r="Z85" s="295">
        <f>'2M - SGS'!Z85</f>
        <v>8.4089999999999998E-2</v>
      </c>
      <c r="AA85" s="295">
        <f>'2M - SGS'!AA85</f>
        <v>9.3563999999999994E-2</v>
      </c>
    </row>
    <row r="86" spans="1:27" ht="15.5" x14ac:dyDescent="0.35">
      <c r="A86" s="717"/>
      <c r="B86" s="13" t="str">
        <f t="shared" si="53"/>
        <v>Miscellaneous</v>
      </c>
      <c r="C86" s="295">
        <f>'2M - SGS'!C86</f>
        <v>8.5109000000000004E-2</v>
      </c>
      <c r="D86" s="295">
        <f>'2M - SGS'!D86</f>
        <v>7.7715000000000006E-2</v>
      </c>
      <c r="E86" s="295">
        <f>'2M - SGS'!E86</f>
        <v>8.6136000000000004E-2</v>
      </c>
      <c r="F86" s="295">
        <f>'2M - SGS'!F86</f>
        <v>7.9796000000000006E-2</v>
      </c>
      <c r="G86" s="295">
        <f>'2M - SGS'!G86</f>
        <v>8.5334999999999994E-2</v>
      </c>
      <c r="H86" s="295">
        <f>'2M - SGS'!H86</f>
        <v>8.1994999999999998E-2</v>
      </c>
      <c r="I86" s="295">
        <f>'2M - SGS'!I86</f>
        <v>8.4098999999999993E-2</v>
      </c>
      <c r="J86" s="295">
        <f>'2M - SGS'!J86</f>
        <v>8.4198999999999996E-2</v>
      </c>
      <c r="K86" s="295">
        <f>'2M - SGS'!K86</f>
        <v>8.2512000000000002E-2</v>
      </c>
      <c r="L86" s="295">
        <f>'2M - SGS'!L86</f>
        <v>8.5277000000000006E-2</v>
      </c>
      <c r="M86" s="295">
        <f>'2M - SGS'!M86</f>
        <v>8.2588999999999996E-2</v>
      </c>
      <c r="N86" s="295">
        <f>'2M - SGS'!N86</f>
        <v>8.5237999999999994E-2</v>
      </c>
      <c r="O86" s="295">
        <f>'2M - SGS'!O86</f>
        <v>8.5109000000000004E-2</v>
      </c>
      <c r="P86" s="295">
        <f>'2M - SGS'!P86</f>
        <v>7.7715000000000006E-2</v>
      </c>
      <c r="Q86" s="295">
        <f>'2M - SGS'!Q86</f>
        <v>8.6136000000000004E-2</v>
      </c>
      <c r="R86" s="295">
        <f>'2M - SGS'!R86</f>
        <v>7.9796000000000006E-2</v>
      </c>
      <c r="S86" s="295">
        <f>'2M - SGS'!S86</f>
        <v>8.5334999999999994E-2</v>
      </c>
      <c r="T86" s="295">
        <f>'2M - SGS'!T86</f>
        <v>8.1994999999999998E-2</v>
      </c>
      <c r="U86" s="295">
        <f>'2M - SGS'!U86</f>
        <v>8.4098999999999993E-2</v>
      </c>
      <c r="V86" s="295">
        <f>'2M - SGS'!V86</f>
        <v>8.4198999999999996E-2</v>
      </c>
      <c r="W86" s="295">
        <f>'2M - SGS'!W86</f>
        <v>8.2512000000000002E-2</v>
      </c>
      <c r="X86" s="295">
        <f>'2M - SGS'!X86</f>
        <v>8.5277000000000006E-2</v>
      </c>
      <c r="Y86" s="295">
        <f>'2M - SGS'!Y86</f>
        <v>8.2588999999999996E-2</v>
      </c>
      <c r="Z86" s="295">
        <f>'2M - SGS'!Z86</f>
        <v>8.5237999999999994E-2</v>
      </c>
      <c r="AA86" s="295">
        <f>'2M - SGS'!AA86</f>
        <v>8.5109000000000004E-2</v>
      </c>
    </row>
    <row r="87" spans="1:27" ht="15.5" x14ac:dyDescent="0.35">
      <c r="A87" s="717"/>
      <c r="B87" s="13" t="str">
        <f t="shared" si="53"/>
        <v>Motors</v>
      </c>
      <c r="C87" s="295">
        <f>'2M - SGS'!C87</f>
        <v>8.5109000000000004E-2</v>
      </c>
      <c r="D87" s="295">
        <f>'2M - SGS'!D87</f>
        <v>7.7715000000000006E-2</v>
      </c>
      <c r="E87" s="295">
        <f>'2M - SGS'!E87</f>
        <v>8.6136000000000004E-2</v>
      </c>
      <c r="F87" s="295">
        <f>'2M - SGS'!F87</f>
        <v>7.9796000000000006E-2</v>
      </c>
      <c r="G87" s="295">
        <f>'2M - SGS'!G87</f>
        <v>8.5334999999999994E-2</v>
      </c>
      <c r="H87" s="295">
        <f>'2M - SGS'!H87</f>
        <v>8.1994999999999998E-2</v>
      </c>
      <c r="I87" s="295">
        <f>'2M - SGS'!I87</f>
        <v>8.4098999999999993E-2</v>
      </c>
      <c r="J87" s="295">
        <f>'2M - SGS'!J87</f>
        <v>8.4198999999999996E-2</v>
      </c>
      <c r="K87" s="295">
        <f>'2M - SGS'!K87</f>
        <v>8.2512000000000002E-2</v>
      </c>
      <c r="L87" s="295">
        <f>'2M - SGS'!L87</f>
        <v>8.5277000000000006E-2</v>
      </c>
      <c r="M87" s="295">
        <f>'2M - SGS'!M87</f>
        <v>8.2588999999999996E-2</v>
      </c>
      <c r="N87" s="295">
        <f>'2M - SGS'!N87</f>
        <v>8.5237999999999994E-2</v>
      </c>
      <c r="O87" s="295">
        <f>'2M - SGS'!O87</f>
        <v>8.5109000000000004E-2</v>
      </c>
      <c r="P87" s="295">
        <f>'2M - SGS'!P87</f>
        <v>7.7715000000000006E-2</v>
      </c>
      <c r="Q87" s="295">
        <f>'2M - SGS'!Q87</f>
        <v>8.6136000000000004E-2</v>
      </c>
      <c r="R87" s="295">
        <f>'2M - SGS'!R87</f>
        <v>7.9796000000000006E-2</v>
      </c>
      <c r="S87" s="295">
        <f>'2M - SGS'!S87</f>
        <v>8.5334999999999994E-2</v>
      </c>
      <c r="T87" s="295">
        <f>'2M - SGS'!T87</f>
        <v>8.1994999999999998E-2</v>
      </c>
      <c r="U87" s="295">
        <f>'2M - SGS'!U87</f>
        <v>8.4098999999999993E-2</v>
      </c>
      <c r="V87" s="295">
        <f>'2M - SGS'!V87</f>
        <v>8.4198999999999996E-2</v>
      </c>
      <c r="W87" s="295">
        <f>'2M - SGS'!W87</f>
        <v>8.2512000000000002E-2</v>
      </c>
      <c r="X87" s="295">
        <f>'2M - SGS'!X87</f>
        <v>8.5277000000000006E-2</v>
      </c>
      <c r="Y87" s="295">
        <f>'2M - SGS'!Y87</f>
        <v>8.2588999999999996E-2</v>
      </c>
      <c r="Z87" s="295">
        <f>'2M - SGS'!Z87</f>
        <v>8.5237999999999994E-2</v>
      </c>
      <c r="AA87" s="295">
        <f>'2M - SGS'!AA87</f>
        <v>8.5109000000000004E-2</v>
      </c>
    </row>
    <row r="88" spans="1:27" ht="15.5" x14ac:dyDescent="0.35">
      <c r="A88" s="717"/>
      <c r="B88" s="13" t="str">
        <f t="shared" si="53"/>
        <v>Process</v>
      </c>
      <c r="C88" s="295">
        <f>'2M - SGS'!C88</f>
        <v>8.5109000000000004E-2</v>
      </c>
      <c r="D88" s="295">
        <f>'2M - SGS'!D88</f>
        <v>7.7715000000000006E-2</v>
      </c>
      <c r="E88" s="295">
        <f>'2M - SGS'!E88</f>
        <v>8.6136000000000004E-2</v>
      </c>
      <c r="F88" s="295">
        <f>'2M - SGS'!F88</f>
        <v>7.9796000000000006E-2</v>
      </c>
      <c r="G88" s="295">
        <f>'2M - SGS'!G88</f>
        <v>8.5334999999999994E-2</v>
      </c>
      <c r="H88" s="295">
        <f>'2M - SGS'!H88</f>
        <v>8.1994999999999998E-2</v>
      </c>
      <c r="I88" s="295">
        <f>'2M - SGS'!I88</f>
        <v>8.4098999999999993E-2</v>
      </c>
      <c r="J88" s="295">
        <f>'2M - SGS'!J88</f>
        <v>8.4198999999999996E-2</v>
      </c>
      <c r="K88" s="295">
        <f>'2M - SGS'!K88</f>
        <v>8.2512000000000002E-2</v>
      </c>
      <c r="L88" s="295">
        <f>'2M - SGS'!L88</f>
        <v>8.5277000000000006E-2</v>
      </c>
      <c r="M88" s="295">
        <f>'2M - SGS'!M88</f>
        <v>8.2588999999999996E-2</v>
      </c>
      <c r="N88" s="295">
        <f>'2M - SGS'!N88</f>
        <v>8.5237999999999994E-2</v>
      </c>
      <c r="O88" s="295">
        <f>'2M - SGS'!O88</f>
        <v>8.5109000000000004E-2</v>
      </c>
      <c r="P88" s="295">
        <f>'2M - SGS'!P88</f>
        <v>7.7715000000000006E-2</v>
      </c>
      <c r="Q88" s="295">
        <f>'2M - SGS'!Q88</f>
        <v>8.6136000000000004E-2</v>
      </c>
      <c r="R88" s="295">
        <f>'2M - SGS'!R88</f>
        <v>7.9796000000000006E-2</v>
      </c>
      <c r="S88" s="295">
        <f>'2M - SGS'!S88</f>
        <v>8.5334999999999994E-2</v>
      </c>
      <c r="T88" s="295">
        <f>'2M - SGS'!T88</f>
        <v>8.1994999999999998E-2</v>
      </c>
      <c r="U88" s="295">
        <f>'2M - SGS'!U88</f>
        <v>8.4098999999999993E-2</v>
      </c>
      <c r="V88" s="295">
        <f>'2M - SGS'!V88</f>
        <v>8.4198999999999996E-2</v>
      </c>
      <c r="W88" s="295">
        <f>'2M - SGS'!W88</f>
        <v>8.2512000000000002E-2</v>
      </c>
      <c r="X88" s="295">
        <f>'2M - SGS'!X88</f>
        <v>8.5277000000000006E-2</v>
      </c>
      <c r="Y88" s="295">
        <f>'2M - SGS'!Y88</f>
        <v>8.2588999999999996E-2</v>
      </c>
      <c r="Z88" s="295">
        <f>'2M - SGS'!Z88</f>
        <v>8.5237999999999994E-2</v>
      </c>
      <c r="AA88" s="295">
        <f>'2M - SGS'!AA88</f>
        <v>8.5109000000000004E-2</v>
      </c>
    </row>
    <row r="89" spans="1:27" ht="15.5" x14ac:dyDescent="0.35">
      <c r="A89" s="717"/>
      <c r="B89" s="13" t="str">
        <f t="shared" si="53"/>
        <v>Refrigeration</v>
      </c>
      <c r="C89" s="295">
        <f>'2M - SGS'!C89</f>
        <v>8.3486000000000005E-2</v>
      </c>
      <c r="D89" s="295">
        <f>'2M - SGS'!D89</f>
        <v>7.6158000000000003E-2</v>
      </c>
      <c r="E89" s="295">
        <f>'2M - SGS'!E89</f>
        <v>8.3346000000000003E-2</v>
      </c>
      <c r="F89" s="295">
        <f>'2M - SGS'!F89</f>
        <v>8.0782999999999994E-2</v>
      </c>
      <c r="G89" s="295">
        <f>'2M - SGS'!G89</f>
        <v>8.5133E-2</v>
      </c>
      <c r="H89" s="295">
        <f>'2M - SGS'!H89</f>
        <v>8.4294999999999995E-2</v>
      </c>
      <c r="I89" s="295">
        <f>'2M - SGS'!I89</f>
        <v>8.7456999999999993E-2</v>
      </c>
      <c r="J89" s="295">
        <f>'2M - SGS'!J89</f>
        <v>8.7230000000000002E-2</v>
      </c>
      <c r="K89" s="295">
        <f>'2M - SGS'!K89</f>
        <v>8.3319000000000004E-2</v>
      </c>
      <c r="L89" s="295">
        <f>'2M - SGS'!L89</f>
        <v>8.4562999999999999E-2</v>
      </c>
      <c r="M89" s="295">
        <f>'2M - SGS'!M89</f>
        <v>8.1112000000000004E-2</v>
      </c>
      <c r="N89" s="295">
        <f>'2M - SGS'!N89</f>
        <v>8.3118999999999998E-2</v>
      </c>
      <c r="O89" s="295">
        <f>'2M - SGS'!O89</f>
        <v>8.3486000000000005E-2</v>
      </c>
      <c r="P89" s="295">
        <f>'2M - SGS'!P89</f>
        <v>7.6158000000000003E-2</v>
      </c>
      <c r="Q89" s="295">
        <f>'2M - SGS'!Q89</f>
        <v>8.3346000000000003E-2</v>
      </c>
      <c r="R89" s="295">
        <f>'2M - SGS'!R89</f>
        <v>8.0782999999999994E-2</v>
      </c>
      <c r="S89" s="295">
        <f>'2M - SGS'!S89</f>
        <v>8.5133E-2</v>
      </c>
      <c r="T89" s="295">
        <f>'2M - SGS'!T89</f>
        <v>8.4294999999999995E-2</v>
      </c>
      <c r="U89" s="295">
        <f>'2M - SGS'!U89</f>
        <v>8.7456999999999993E-2</v>
      </c>
      <c r="V89" s="295">
        <f>'2M - SGS'!V89</f>
        <v>8.7230000000000002E-2</v>
      </c>
      <c r="W89" s="295">
        <f>'2M - SGS'!W89</f>
        <v>8.3319000000000004E-2</v>
      </c>
      <c r="X89" s="295">
        <f>'2M - SGS'!X89</f>
        <v>8.4562999999999999E-2</v>
      </c>
      <c r="Y89" s="295">
        <f>'2M - SGS'!Y89</f>
        <v>8.1112000000000004E-2</v>
      </c>
      <c r="Z89" s="295">
        <f>'2M - SGS'!Z89</f>
        <v>8.3118999999999998E-2</v>
      </c>
      <c r="AA89" s="295">
        <f>'2M - SGS'!AA89</f>
        <v>8.3486000000000005E-2</v>
      </c>
    </row>
    <row r="90" spans="1:27" ht="16" thickBot="1" x14ac:dyDescent="0.4">
      <c r="A90" s="718"/>
      <c r="B90" s="14" t="str">
        <f t="shared" si="53"/>
        <v>Water Heating</v>
      </c>
      <c r="C90" s="296">
        <f>'2M - SGS'!C90</f>
        <v>0.108255</v>
      </c>
      <c r="D90" s="296">
        <f>'2M - SGS'!D90</f>
        <v>9.1078000000000006E-2</v>
      </c>
      <c r="E90" s="296">
        <f>'2M - SGS'!E90</f>
        <v>8.5239999999999996E-2</v>
      </c>
      <c r="F90" s="296">
        <f>'2M - SGS'!F90</f>
        <v>7.2980000000000003E-2</v>
      </c>
      <c r="G90" s="296">
        <f>'2M - SGS'!G90</f>
        <v>7.9849000000000003E-2</v>
      </c>
      <c r="H90" s="296">
        <f>'2M - SGS'!H90</f>
        <v>7.2720999999999994E-2</v>
      </c>
      <c r="I90" s="296">
        <f>'2M - SGS'!I90</f>
        <v>7.4929999999999997E-2</v>
      </c>
      <c r="J90" s="296">
        <f>'2M - SGS'!J90</f>
        <v>7.5861999999999999E-2</v>
      </c>
      <c r="K90" s="296">
        <f>'2M - SGS'!K90</f>
        <v>7.5733999999999996E-2</v>
      </c>
      <c r="L90" s="296">
        <f>'2M - SGS'!L90</f>
        <v>8.2808000000000007E-2</v>
      </c>
      <c r="M90" s="296">
        <f>'2M - SGS'!M90</f>
        <v>8.6345000000000005E-2</v>
      </c>
      <c r="N90" s="296">
        <f>'2M - SGS'!N90</f>
        <v>9.4200000000000006E-2</v>
      </c>
      <c r="O90" s="296">
        <f>'2M - SGS'!O90</f>
        <v>0.108255</v>
      </c>
      <c r="P90" s="296">
        <f>'2M - SGS'!P90</f>
        <v>9.1078000000000006E-2</v>
      </c>
      <c r="Q90" s="296">
        <f>'2M - SGS'!Q90</f>
        <v>8.5239999999999996E-2</v>
      </c>
      <c r="R90" s="296">
        <f>'2M - SGS'!R90</f>
        <v>7.2980000000000003E-2</v>
      </c>
      <c r="S90" s="296">
        <f>'2M - SGS'!S90</f>
        <v>7.9849000000000003E-2</v>
      </c>
      <c r="T90" s="296">
        <f>'2M - SGS'!T90</f>
        <v>7.2720999999999994E-2</v>
      </c>
      <c r="U90" s="296">
        <f>'2M - SGS'!U90</f>
        <v>7.4929999999999997E-2</v>
      </c>
      <c r="V90" s="296">
        <f>'2M - SGS'!V90</f>
        <v>7.5861999999999999E-2</v>
      </c>
      <c r="W90" s="296">
        <f>'2M - SGS'!W90</f>
        <v>7.5733999999999996E-2</v>
      </c>
      <c r="X90" s="296">
        <f>'2M - SGS'!X90</f>
        <v>8.2808000000000007E-2</v>
      </c>
      <c r="Y90" s="296">
        <f>'2M - SGS'!Y90</f>
        <v>8.6345000000000005E-2</v>
      </c>
      <c r="Z90" s="296">
        <f>'2M - SGS'!Z90</f>
        <v>9.4200000000000006E-2</v>
      </c>
      <c r="AA90" s="296">
        <f>'2M - SGS'!AA90</f>
        <v>0.108255</v>
      </c>
    </row>
    <row r="91" spans="1:27" ht="15" thickBot="1" x14ac:dyDescent="0.4"/>
    <row r="92" spans="1:27" ht="15" customHeight="1" thickBot="1" x14ac:dyDescent="0.4">
      <c r="A92" s="692" t="s">
        <v>28</v>
      </c>
      <c r="B92" s="256" t="s">
        <v>33</v>
      </c>
      <c r="C92" s="145">
        <f>C$4</f>
        <v>44927</v>
      </c>
      <c r="D92" s="145">
        <f t="shared" ref="D92:AA92" si="54">D$4</f>
        <v>44958</v>
      </c>
      <c r="E92" s="145">
        <f t="shared" si="54"/>
        <v>44986</v>
      </c>
      <c r="F92" s="145">
        <f t="shared" si="54"/>
        <v>45017</v>
      </c>
      <c r="G92" s="145">
        <f t="shared" si="54"/>
        <v>45047</v>
      </c>
      <c r="H92" s="145">
        <f t="shared" si="54"/>
        <v>45078</v>
      </c>
      <c r="I92" s="145">
        <f t="shared" si="54"/>
        <v>45108</v>
      </c>
      <c r="J92" s="145">
        <f t="shared" si="54"/>
        <v>45139</v>
      </c>
      <c r="K92" s="145">
        <f t="shared" si="54"/>
        <v>45170</v>
      </c>
      <c r="L92" s="145">
        <f t="shared" si="54"/>
        <v>45200</v>
      </c>
      <c r="M92" s="145">
        <f t="shared" si="54"/>
        <v>45231</v>
      </c>
      <c r="N92" s="145">
        <f t="shared" si="54"/>
        <v>45261</v>
      </c>
      <c r="O92" s="145">
        <f t="shared" si="54"/>
        <v>45292</v>
      </c>
      <c r="P92" s="145">
        <f t="shared" si="54"/>
        <v>45323</v>
      </c>
      <c r="Q92" s="145">
        <f t="shared" si="54"/>
        <v>45352</v>
      </c>
      <c r="R92" s="145">
        <f t="shared" si="54"/>
        <v>45383</v>
      </c>
      <c r="S92" s="145">
        <f t="shared" si="54"/>
        <v>45413</v>
      </c>
      <c r="T92" s="145">
        <f t="shared" si="54"/>
        <v>45444</v>
      </c>
      <c r="U92" s="145">
        <f t="shared" si="54"/>
        <v>45474</v>
      </c>
      <c r="V92" s="145">
        <f t="shared" si="54"/>
        <v>45505</v>
      </c>
      <c r="W92" s="145">
        <f t="shared" si="54"/>
        <v>45536</v>
      </c>
      <c r="X92" s="145">
        <f t="shared" si="54"/>
        <v>45566</v>
      </c>
      <c r="Y92" s="145">
        <f t="shared" si="54"/>
        <v>45597</v>
      </c>
      <c r="Z92" s="145">
        <f t="shared" si="54"/>
        <v>45627</v>
      </c>
      <c r="AA92" s="145">
        <f t="shared" si="54"/>
        <v>45658</v>
      </c>
    </row>
    <row r="93" spans="1:27" ht="15.75" customHeight="1" x14ac:dyDescent="0.35">
      <c r="A93" s="693"/>
      <c r="B93" s="11" t="s">
        <v>20</v>
      </c>
      <c r="C93" s="369">
        <v>2.9121000000000001E-2</v>
      </c>
      <c r="D93" s="369">
        <v>2.8996000000000001E-2</v>
      </c>
      <c r="E93" s="369">
        <v>3.0048999999999999E-2</v>
      </c>
      <c r="F93" s="369">
        <v>2.9555999999999999E-2</v>
      </c>
      <c r="G93" s="369">
        <v>3.1981000000000002E-2</v>
      </c>
      <c r="H93" s="369">
        <v>5.3499999999999999E-2</v>
      </c>
      <c r="I93" s="398">
        <v>5.6994999999999997E-2</v>
      </c>
      <c r="J93" s="398">
        <v>5.5843999999999998E-2</v>
      </c>
      <c r="K93" s="398">
        <v>5.5169000000000003E-2</v>
      </c>
      <c r="L93" s="398">
        <v>3.5621E-2</v>
      </c>
      <c r="M93" s="398">
        <v>3.0717999999999999E-2</v>
      </c>
      <c r="N93" s="398">
        <v>2.8008000000000002E-2</v>
      </c>
      <c r="O93" s="398">
        <v>2.7657000000000001E-2</v>
      </c>
      <c r="P93" s="398">
        <v>2.6662000000000002E-2</v>
      </c>
      <c r="Q93" s="398">
        <v>2.7882000000000001E-2</v>
      </c>
      <c r="R93" s="398">
        <v>3.1621999999999997E-2</v>
      </c>
      <c r="S93" s="398">
        <v>3.5316E-2</v>
      </c>
      <c r="T93" s="398">
        <v>5.7203999999999998E-2</v>
      </c>
      <c r="U93" s="398">
        <v>5.6994999999999997E-2</v>
      </c>
      <c r="V93" s="398">
        <v>5.5843999999999998E-2</v>
      </c>
      <c r="W93" s="398">
        <v>5.5169000000000003E-2</v>
      </c>
      <c r="X93" s="398">
        <v>3.5621E-2</v>
      </c>
      <c r="Y93" s="398">
        <v>3.0717999999999999E-2</v>
      </c>
      <c r="Z93" s="398">
        <v>2.8008000000000002E-2</v>
      </c>
      <c r="AA93" s="398">
        <v>2.7657000000000001E-2</v>
      </c>
    </row>
    <row r="94" spans="1:27" x14ac:dyDescent="0.35">
      <c r="A94" s="693"/>
      <c r="B94" s="11" t="s">
        <v>0</v>
      </c>
      <c r="C94" s="369">
        <v>3.4140999999999998E-2</v>
      </c>
      <c r="D94" s="369">
        <v>3.3355000000000003E-2</v>
      </c>
      <c r="E94" s="369">
        <v>3.2818E-2</v>
      </c>
      <c r="F94" s="369">
        <v>3.0006000000000001E-2</v>
      </c>
      <c r="G94" s="369">
        <v>3.9079000000000003E-2</v>
      </c>
      <c r="H94" s="369">
        <v>7.7214000000000005E-2</v>
      </c>
      <c r="I94" s="398">
        <v>6.7433000000000007E-2</v>
      </c>
      <c r="J94" s="398">
        <v>7.4159000000000003E-2</v>
      </c>
      <c r="K94" s="398">
        <v>8.1517000000000006E-2</v>
      </c>
      <c r="L94" s="398">
        <v>3.4575000000000002E-2</v>
      </c>
      <c r="M94" s="398">
        <v>3.7659999999999999E-2</v>
      </c>
      <c r="N94" s="398">
        <v>2.7265999999999999E-2</v>
      </c>
      <c r="O94" s="398">
        <v>3.2084000000000001E-2</v>
      </c>
      <c r="P94" s="398">
        <v>3.0335000000000001E-2</v>
      </c>
      <c r="Q94" s="398">
        <v>3.0248000000000001E-2</v>
      </c>
      <c r="R94" s="398">
        <v>3.2205999999999999E-2</v>
      </c>
      <c r="S94" s="398">
        <v>4.5136000000000003E-2</v>
      </c>
      <c r="T94" s="398">
        <v>8.3406999999999995E-2</v>
      </c>
      <c r="U94" s="398">
        <v>6.7433000000000007E-2</v>
      </c>
      <c r="V94" s="398">
        <v>7.4159000000000003E-2</v>
      </c>
      <c r="W94" s="398">
        <v>8.1517000000000006E-2</v>
      </c>
      <c r="X94" s="398">
        <v>3.4575000000000002E-2</v>
      </c>
      <c r="Y94" s="398">
        <v>3.7659999999999999E-2</v>
      </c>
      <c r="Z94" s="398">
        <v>2.7265999999999999E-2</v>
      </c>
      <c r="AA94" s="398">
        <v>3.2084000000000001E-2</v>
      </c>
    </row>
    <row r="95" spans="1:27" x14ac:dyDescent="0.35">
      <c r="A95" s="693"/>
      <c r="B95" s="11" t="s">
        <v>21</v>
      </c>
      <c r="C95" s="369">
        <v>2.8787E-2</v>
      </c>
      <c r="D95" s="369">
        <v>2.8711E-2</v>
      </c>
      <c r="E95" s="369">
        <v>3.2619000000000002E-2</v>
      </c>
      <c r="F95" s="369">
        <v>3.2872999999999999E-2</v>
      </c>
      <c r="G95" s="369">
        <v>3.3993000000000002E-2</v>
      </c>
      <c r="H95" s="369">
        <v>6.0467E-2</v>
      </c>
      <c r="I95" s="398">
        <v>5.6918000000000003E-2</v>
      </c>
      <c r="J95" s="398">
        <v>5.9726000000000001E-2</v>
      </c>
      <c r="K95" s="398">
        <v>6.1537000000000001E-2</v>
      </c>
      <c r="L95" s="398">
        <v>3.8774999999999997E-2</v>
      </c>
      <c r="M95" s="398">
        <v>3.0751000000000001E-2</v>
      </c>
      <c r="N95" s="398">
        <v>2.9420000000000002E-2</v>
      </c>
      <c r="O95" s="398">
        <v>2.7354E-2</v>
      </c>
      <c r="P95" s="398">
        <v>2.6422000000000001E-2</v>
      </c>
      <c r="Q95" s="398">
        <v>3.0078000000000001E-2</v>
      </c>
      <c r="R95" s="398">
        <v>3.5929999999999997E-2</v>
      </c>
      <c r="S95" s="398">
        <v>3.8129000000000003E-2</v>
      </c>
      <c r="T95" s="398">
        <v>6.5105999999999997E-2</v>
      </c>
      <c r="U95" s="398">
        <v>5.6918000000000003E-2</v>
      </c>
      <c r="V95" s="398">
        <v>5.9726000000000001E-2</v>
      </c>
      <c r="W95" s="398">
        <v>6.1537000000000001E-2</v>
      </c>
      <c r="X95" s="398">
        <v>3.8774999999999997E-2</v>
      </c>
      <c r="Y95" s="398">
        <v>3.0751000000000001E-2</v>
      </c>
      <c r="Z95" s="398">
        <v>2.9420000000000002E-2</v>
      </c>
      <c r="AA95" s="398">
        <v>2.7354E-2</v>
      </c>
    </row>
    <row r="96" spans="1:27" x14ac:dyDescent="0.35">
      <c r="A96" s="693"/>
      <c r="B96" s="11" t="s">
        <v>1</v>
      </c>
      <c r="C96" s="369">
        <v>2.0648E-2</v>
      </c>
      <c r="D96" s="369">
        <v>2.0648E-2</v>
      </c>
      <c r="E96" s="369">
        <v>2.0648E-2</v>
      </c>
      <c r="F96" s="369">
        <v>3.0578999999999999E-2</v>
      </c>
      <c r="G96" s="369">
        <v>4.6979E-2</v>
      </c>
      <c r="H96" s="369">
        <v>7.8361E-2</v>
      </c>
      <c r="I96" s="398">
        <v>6.7922999999999997E-2</v>
      </c>
      <c r="J96" s="398">
        <v>7.4856000000000006E-2</v>
      </c>
      <c r="K96" s="398">
        <v>8.6939000000000002E-2</v>
      </c>
      <c r="L96" s="398">
        <v>3.4375000000000003E-2</v>
      </c>
      <c r="M96" s="398">
        <v>1.9984999999999999E-2</v>
      </c>
      <c r="N96" s="398">
        <v>1.9984999999999999E-2</v>
      </c>
      <c r="O96" s="398">
        <v>1.9984999999999999E-2</v>
      </c>
      <c r="P96" s="398">
        <v>1.9984999999999999E-2</v>
      </c>
      <c r="Q96" s="398">
        <v>1.9984999999999999E-2</v>
      </c>
      <c r="R96" s="398">
        <v>3.295E-2</v>
      </c>
      <c r="S96" s="398">
        <v>5.6022000000000002E-2</v>
      </c>
      <c r="T96" s="398">
        <v>8.4661E-2</v>
      </c>
      <c r="U96" s="398">
        <v>6.7922999999999997E-2</v>
      </c>
      <c r="V96" s="398">
        <v>7.4856000000000006E-2</v>
      </c>
      <c r="W96" s="398">
        <v>8.6939000000000002E-2</v>
      </c>
      <c r="X96" s="398">
        <v>3.4375000000000003E-2</v>
      </c>
      <c r="Y96" s="398">
        <v>1.9984999999999999E-2</v>
      </c>
      <c r="Z96" s="398">
        <v>1.9984999999999999E-2</v>
      </c>
      <c r="AA96" s="398">
        <v>1.9984999999999999E-2</v>
      </c>
    </row>
    <row r="97" spans="1:27" x14ac:dyDescent="0.35">
      <c r="A97" s="693"/>
      <c r="B97" s="11" t="s">
        <v>22</v>
      </c>
      <c r="C97" s="369">
        <v>2.2197000000000001E-2</v>
      </c>
      <c r="D97" s="369">
        <v>2.2082999999999998E-2</v>
      </c>
      <c r="E97" s="369">
        <v>2.0892999999999998E-2</v>
      </c>
      <c r="F97" s="369">
        <v>2.1996999999999999E-2</v>
      </c>
      <c r="G97" s="369">
        <v>2.0916000000000001E-2</v>
      </c>
      <c r="H97" s="369">
        <v>2.3053000000000001E-2</v>
      </c>
      <c r="I97" s="398">
        <v>2.2068000000000001E-2</v>
      </c>
      <c r="J97" s="398">
        <v>2.2741000000000001E-2</v>
      </c>
      <c r="K97" s="398">
        <v>2.2655999999999999E-2</v>
      </c>
      <c r="L97" s="398">
        <v>2.0244000000000002E-2</v>
      </c>
      <c r="M97" s="398">
        <v>2.0007E-2</v>
      </c>
      <c r="N97" s="398">
        <v>2.0132000000000001E-2</v>
      </c>
      <c r="O97" s="398">
        <v>2.1387E-2</v>
      </c>
      <c r="P97" s="398">
        <v>2.1129999999999999E-2</v>
      </c>
      <c r="Q97" s="398">
        <v>2.0184000000000001E-2</v>
      </c>
      <c r="R97" s="398">
        <v>2.1802999999999999E-2</v>
      </c>
      <c r="S97" s="398">
        <v>2.0313000000000001E-2</v>
      </c>
      <c r="T97" s="398">
        <v>2.2671E-2</v>
      </c>
      <c r="U97" s="398">
        <v>2.2068000000000001E-2</v>
      </c>
      <c r="V97" s="398">
        <v>2.2741000000000001E-2</v>
      </c>
      <c r="W97" s="398">
        <v>2.2655999999999999E-2</v>
      </c>
      <c r="X97" s="398">
        <v>2.0244000000000002E-2</v>
      </c>
      <c r="Y97" s="398">
        <v>2.0007E-2</v>
      </c>
      <c r="Z97" s="398">
        <v>2.0132000000000001E-2</v>
      </c>
      <c r="AA97" s="398">
        <v>2.1387E-2</v>
      </c>
    </row>
    <row r="98" spans="1:27" x14ac:dyDescent="0.35">
      <c r="A98" s="693"/>
      <c r="B98" s="11" t="s">
        <v>9</v>
      </c>
      <c r="C98" s="369">
        <v>3.4140999999999998E-2</v>
      </c>
      <c r="D98" s="369">
        <v>3.3374000000000001E-2</v>
      </c>
      <c r="E98" s="369">
        <v>3.3221000000000001E-2</v>
      </c>
      <c r="F98" s="369">
        <v>3.3128999999999999E-2</v>
      </c>
      <c r="G98" s="369">
        <v>3.0651000000000001E-2</v>
      </c>
      <c r="H98" s="369">
        <v>2.2435E-2</v>
      </c>
      <c r="I98" s="398">
        <v>2.1971999999999998E-2</v>
      </c>
      <c r="J98" s="398">
        <v>2.1971999999999998E-2</v>
      </c>
      <c r="K98" s="398">
        <v>5.8374000000000002E-2</v>
      </c>
      <c r="L98" s="398">
        <v>3.7201999999999999E-2</v>
      </c>
      <c r="M98" s="398">
        <v>3.8538000000000003E-2</v>
      </c>
      <c r="N98" s="398">
        <v>2.7269000000000002E-2</v>
      </c>
      <c r="O98" s="398">
        <v>3.2084000000000001E-2</v>
      </c>
      <c r="P98" s="398">
        <v>3.0349999999999999E-2</v>
      </c>
      <c r="Q98" s="398">
        <v>3.0592000000000001E-2</v>
      </c>
      <c r="R98" s="398">
        <v>3.6262000000000003E-2</v>
      </c>
      <c r="S98" s="398">
        <v>3.3402000000000001E-2</v>
      </c>
      <c r="T98" s="398">
        <v>2.1971999999999998E-2</v>
      </c>
      <c r="U98" s="398">
        <v>2.1971999999999998E-2</v>
      </c>
      <c r="V98" s="398">
        <v>2.1971999999999998E-2</v>
      </c>
      <c r="W98" s="398">
        <v>5.8374000000000002E-2</v>
      </c>
      <c r="X98" s="398">
        <v>3.7201999999999999E-2</v>
      </c>
      <c r="Y98" s="398">
        <v>3.8538000000000003E-2</v>
      </c>
      <c r="Z98" s="398">
        <v>2.7269000000000002E-2</v>
      </c>
      <c r="AA98" s="398">
        <v>3.2084000000000001E-2</v>
      </c>
    </row>
    <row r="99" spans="1:27" x14ac:dyDescent="0.35">
      <c r="A99" s="693"/>
      <c r="B99" s="11" t="s">
        <v>3</v>
      </c>
      <c r="C99" s="369">
        <v>3.4140999999999998E-2</v>
      </c>
      <c r="D99" s="369">
        <v>3.3355000000000003E-2</v>
      </c>
      <c r="E99" s="369">
        <v>3.2818E-2</v>
      </c>
      <c r="F99" s="369">
        <v>3.0006000000000001E-2</v>
      </c>
      <c r="G99" s="369">
        <v>3.9079000000000003E-2</v>
      </c>
      <c r="H99" s="369">
        <v>7.7214000000000005E-2</v>
      </c>
      <c r="I99" s="398">
        <v>6.7433000000000007E-2</v>
      </c>
      <c r="J99" s="398">
        <v>7.4159000000000003E-2</v>
      </c>
      <c r="K99" s="398">
        <v>8.1517000000000006E-2</v>
      </c>
      <c r="L99" s="398">
        <v>3.4575000000000002E-2</v>
      </c>
      <c r="M99" s="398">
        <v>3.7659999999999999E-2</v>
      </c>
      <c r="N99" s="398">
        <v>2.7265999999999999E-2</v>
      </c>
      <c r="O99" s="398">
        <v>3.2084000000000001E-2</v>
      </c>
      <c r="P99" s="398">
        <v>3.0335000000000001E-2</v>
      </c>
      <c r="Q99" s="398">
        <v>3.0248000000000001E-2</v>
      </c>
      <c r="R99" s="398">
        <v>3.2205999999999999E-2</v>
      </c>
      <c r="S99" s="398">
        <v>4.5136000000000003E-2</v>
      </c>
      <c r="T99" s="398">
        <v>8.3406999999999995E-2</v>
      </c>
      <c r="U99" s="398">
        <v>6.7433000000000007E-2</v>
      </c>
      <c r="V99" s="398">
        <v>7.4159000000000003E-2</v>
      </c>
      <c r="W99" s="398">
        <v>8.1517000000000006E-2</v>
      </c>
      <c r="X99" s="398">
        <v>3.4575000000000002E-2</v>
      </c>
      <c r="Y99" s="398">
        <v>3.7659999999999999E-2</v>
      </c>
      <c r="Z99" s="398">
        <v>2.7265999999999999E-2</v>
      </c>
      <c r="AA99" s="398">
        <v>3.2084000000000001E-2</v>
      </c>
    </row>
    <row r="100" spans="1:27" x14ac:dyDescent="0.35">
      <c r="A100" s="693"/>
      <c r="B100" s="11" t="s">
        <v>4</v>
      </c>
      <c r="C100" s="369">
        <v>3.0648000000000002E-2</v>
      </c>
      <c r="D100" s="369">
        <v>2.9905999999999999E-2</v>
      </c>
      <c r="E100" s="369">
        <v>3.1116999999999999E-2</v>
      </c>
      <c r="F100" s="369">
        <v>3.2096E-2</v>
      </c>
      <c r="G100" s="369">
        <v>3.4242000000000002E-2</v>
      </c>
      <c r="H100" s="369">
        <v>5.8727000000000001E-2</v>
      </c>
      <c r="I100" s="398">
        <v>6.1244E-2</v>
      </c>
      <c r="J100" s="398">
        <v>5.9843E-2</v>
      </c>
      <c r="K100" s="398">
        <v>5.8082000000000002E-2</v>
      </c>
      <c r="L100" s="398">
        <v>3.9397000000000001E-2</v>
      </c>
      <c r="M100" s="398">
        <v>3.2080999999999998E-2</v>
      </c>
      <c r="N100" s="398">
        <v>2.8632999999999999E-2</v>
      </c>
      <c r="O100" s="398">
        <v>2.904E-2</v>
      </c>
      <c r="P100" s="398">
        <v>2.7428999999999999E-2</v>
      </c>
      <c r="Q100" s="398">
        <v>2.8795000000000001E-2</v>
      </c>
      <c r="R100" s="398">
        <v>3.4922000000000002E-2</v>
      </c>
      <c r="S100" s="398">
        <v>3.8471999999999999E-2</v>
      </c>
      <c r="T100" s="398">
        <v>6.3131999999999994E-2</v>
      </c>
      <c r="U100" s="398">
        <v>6.1244E-2</v>
      </c>
      <c r="V100" s="398">
        <v>5.9843E-2</v>
      </c>
      <c r="W100" s="398">
        <v>5.8082000000000002E-2</v>
      </c>
      <c r="X100" s="398">
        <v>3.9397000000000001E-2</v>
      </c>
      <c r="Y100" s="398">
        <v>3.2080999999999998E-2</v>
      </c>
      <c r="Z100" s="398">
        <v>2.8632999999999999E-2</v>
      </c>
      <c r="AA100" s="398">
        <v>2.904E-2</v>
      </c>
    </row>
    <row r="101" spans="1:27" x14ac:dyDescent="0.35">
      <c r="A101" s="693"/>
      <c r="B101" s="11" t="s">
        <v>5</v>
      </c>
      <c r="C101" s="369">
        <v>2.9121000000000001E-2</v>
      </c>
      <c r="D101" s="369">
        <v>2.8996000000000001E-2</v>
      </c>
      <c r="E101" s="369">
        <v>3.0048999999999999E-2</v>
      </c>
      <c r="F101" s="369">
        <v>2.9555999999999999E-2</v>
      </c>
      <c r="G101" s="369">
        <v>3.1981000000000002E-2</v>
      </c>
      <c r="H101" s="369">
        <v>5.3499999999999999E-2</v>
      </c>
      <c r="I101" s="398">
        <v>5.6994999999999997E-2</v>
      </c>
      <c r="J101" s="398">
        <v>5.5843999999999998E-2</v>
      </c>
      <c r="K101" s="398">
        <v>5.5169000000000003E-2</v>
      </c>
      <c r="L101" s="398">
        <v>3.5621E-2</v>
      </c>
      <c r="M101" s="398">
        <v>3.0717999999999999E-2</v>
      </c>
      <c r="N101" s="398">
        <v>2.8008000000000002E-2</v>
      </c>
      <c r="O101" s="398">
        <v>2.7657000000000001E-2</v>
      </c>
      <c r="P101" s="398">
        <v>2.6662000000000002E-2</v>
      </c>
      <c r="Q101" s="398">
        <v>2.7882000000000001E-2</v>
      </c>
      <c r="R101" s="398">
        <v>3.1621999999999997E-2</v>
      </c>
      <c r="S101" s="398">
        <v>3.5316E-2</v>
      </c>
      <c r="T101" s="398">
        <v>5.7203999999999998E-2</v>
      </c>
      <c r="U101" s="398">
        <v>5.6994999999999997E-2</v>
      </c>
      <c r="V101" s="398">
        <v>5.5843999999999998E-2</v>
      </c>
      <c r="W101" s="398">
        <v>5.5169000000000003E-2</v>
      </c>
      <c r="X101" s="398">
        <v>3.5621E-2</v>
      </c>
      <c r="Y101" s="398">
        <v>3.0717999999999999E-2</v>
      </c>
      <c r="Z101" s="398">
        <v>2.8008000000000002E-2</v>
      </c>
      <c r="AA101" s="398">
        <v>2.7657000000000001E-2</v>
      </c>
    </row>
    <row r="102" spans="1:27" x14ac:dyDescent="0.35">
      <c r="A102" s="693"/>
      <c r="B102" s="11" t="s">
        <v>23</v>
      </c>
      <c r="C102" s="369">
        <v>2.9121000000000001E-2</v>
      </c>
      <c r="D102" s="369">
        <v>2.8996000000000001E-2</v>
      </c>
      <c r="E102" s="369">
        <v>3.0048999999999999E-2</v>
      </c>
      <c r="F102" s="369">
        <v>2.9555999999999999E-2</v>
      </c>
      <c r="G102" s="369">
        <v>3.1981000000000002E-2</v>
      </c>
      <c r="H102" s="369">
        <v>5.3499999999999999E-2</v>
      </c>
      <c r="I102" s="398">
        <v>5.6994999999999997E-2</v>
      </c>
      <c r="J102" s="398">
        <v>5.5843999999999998E-2</v>
      </c>
      <c r="K102" s="398">
        <v>5.5169000000000003E-2</v>
      </c>
      <c r="L102" s="398">
        <v>3.5621E-2</v>
      </c>
      <c r="M102" s="398">
        <v>3.0717999999999999E-2</v>
      </c>
      <c r="N102" s="398">
        <v>2.8008000000000002E-2</v>
      </c>
      <c r="O102" s="398">
        <v>2.7657000000000001E-2</v>
      </c>
      <c r="P102" s="398">
        <v>2.6662000000000002E-2</v>
      </c>
      <c r="Q102" s="398">
        <v>2.7882000000000001E-2</v>
      </c>
      <c r="R102" s="398">
        <v>3.1621999999999997E-2</v>
      </c>
      <c r="S102" s="398">
        <v>3.5316E-2</v>
      </c>
      <c r="T102" s="398">
        <v>5.7203999999999998E-2</v>
      </c>
      <c r="U102" s="398">
        <v>5.6994999999999997E-2</v>
      </c>
      <c r="V102" s="398">
        <v>5.5843999999999998E-2</v>
      </c>
      <c r="W102" s="398">
        <v>5.5169000000000003E-2</v>
      </c>
      <c r="X102" s="398">
        <v>3.5621E-2</v>
      </c>
      <c r="Y102" s="398">
        <v>3.0717999999999999E-2</v>
      </c>
      <c r="Z102" s="398">
        <v>2.8008000000000002E-2</v>
      </c>
      <c r="AA102" s="398">
        <v>2.7657000000000001E-2</v>
      </c>
    </row>
    <row r="103" spans="1:27" x14ac:dyDescent="0.35">
      <c r="A103" s="693"/>
      <c r="B103" s="11" t="s">
        <v>24</v>
      </c>
      <c r="C103" s="369">
        <v>2.9121000000000001E-2</v>
      </c>
      <c r="D103" s="369">
        <v>2.8996000000000001E-2</v>
      </c>
      <c r="E103" s="369">
        <v>3.0048999999999999E-2</v>
      </c>
      <c r="F103" s="369">
        <v>2.9555999999999999E-2</v>
      </c>
      <c r="G103" s="369">
        <v>3.1981000000000002E-2</v>
      </c>
      <c r="H103" s="369">
        <v>5.3499999999999999E-2</v>
      </c>
      <c r="I103" s="398">
        <v>5.6994999999999997E-2</v>
      </c>
      <c r="J103" s="398">
        <v>5.5843999999999998E-2</v>
      </c>
      <c r="K103" s="398">
        <v>5.5169000000000003E-2</v>
      </c>
      <c r="L103" s="398">
        <v>3.5621E-2</v>
      </c>
      <c r="M103" s="398">
        <v>3.0717999999999999E-2</v>
      </c>
      <c r="N103" s="398">
        <v>2.8008000000000002E-2</v>
      </c>
      <c r="O103" s="398">
        <v>2.7657000000000001E-2</v>
      </c>
      <c r="P103" s="398">
        <v>2.6662000000000002E-2</v>
      </c>
      <c r="Q103" s="398">
        <v>2.7882000000000001E-2</v>
      </c>
      <c r="R103" s="398">
        <v>3.1621999999999997E-2</v>
      </c>
      <c r="S103" s="398">
        <v>3.5316E-2</v>
      </c>
      <c r="T103" s="398">
        <v>5.7203999999999998E-2</v>
      </c>
      <c r="U103" s="398">
        <v>5.6994999999999997E-2</v>
      </c>
      <c r="V103" s="398">
        <v>5.5843999999999998E-2</v>
      </c>
      <c r="W103" s="398">
        <v>5.5169000000000003E-2</v>
      </c>
      <c r="X103" s="398">
        <v>3.5621E-2</v>
      </c>
      <c r="Y103" s="398">
        <v>3.0717999999999999E-2</v>
      </c>
      <c r="Z103" s="398">
        <v>2.8008000000000002E-2</v>
      </c>
      <c r="AA103" s="398">
        <v>2.7657000000000001E-2</v>
      </c>
    </row>
    <row r="104" spans="1:27" x14ac:dyDescent="0.35">
      <c r="A104" s="693"/>
      <c r="B104" s="11" t="s">
        <v>7</v>
      </c>
      <c r="C104" s="369">
        <v>2.7629999999999998E-2</v>
      </c>
      <c r="D104" s="369">
        <v>2.7564000000000002E-2</v>
      </c>
      <c r="E104" s="369">
        <v>2.9700000000000001E-2</v>
      </c>
      <c r="F104" s="369">
        <v>2.9179E-2</v>
      </c>
      <c r="G104" s="369">
        <v>3.0497E-2</v>
      </c>
      <c r="H104" s="369">
        <v>5.0507000000000003E-2</v>
      </c>
      <c r="I104" s="398">
        <v>5.0487999999999998E-2</v>
      </c>
      <c r="J104" s="398">
        <v>5.1031E-2</v>
      </c>
      <c r="K104" s="398">
        <v>5.0847000000000003E-2</v>
      </c>
      <c r="L104" s="398">
        <v>3.3487999999999997E-2</v>
      </c>
      <c r="M104" s="398">
        <v>2.8757000000000001E-2</v>
      </c>
      <c r="N104" s="398">
        <v>2.6939999999999999E-2</v>
      </c>
      <c r="O104" s="398">
        <v>2.6307000000000001E-2</v>
      </c>
      <c r="P104" s="398">
        <v>2.5505E-2</v>
      </c>
      <c r="Q104" s="398">
        <v>2.7584000000000001E-2</v>
      </c>
      <c r="R104" s="398">
        <v>3.1132E-2</v>
      </c>
      <c r="S104" s="398">
        <v>3.3181000000000002E-2</v>
      </c>
      <c r="T104" s="398">
        <v>5.3809999999999997E-2</v>
      </c>
      <c r="U104" s="398">
        <v>5.0487999999999998E-2</v>
      </c>
      <c r="V104" s="398">
        <v>5.1031E-2</v>
      </c>
      <c r="W104" s="398">
        <v>5.0847000000000003E-2</v>
      </c>
      <c r="X104" s="398">
        <v>3.3487999999999997E-2</v>
      </c>
      <c r="Y104" s="398">
        <v>2.8757000000000001E-2</v>
      </c>
      <c r="Z104" s="398">
        <v>2.6939999999999999E-2</v>
      </c>
      <c r="AA104" s="398">
        <v>2.6307000000000001E-2</v>
      </c>
    </row>
    <row r="105" spans="1:27" ht="15" thickBot="1" x14ac:dyDescent="0.4">
      <c r="A105" s="694"/>
      <c r="B105" s="15" t="s">
        <v>8</v>
      </c>
      <c r="C105" s="368">
        <v>2.7585999999999999E-2</v>
      </c>
      <c r="D105" s="368">
        <v>2.7536999999999999E-2</v>
      </c>
      <c r="E105" s="368">
        <v>3.1767999999999998E-2</v>
      </c>
      <c r="F105" s="368">
        <v>3.2106000000000003E-2</v>
      </c>
      <c r="G105" s="368">
        <v>3.3544999999999998E-2</v>
      </c>
      <c r="H105" s="368">
        <v>6.2475999999999997E-2</v>
      </c>
      <c r="I105" s="396">
        <v>5.3973E-2</v>
      </c>
      <c r="J105" s="396">
        <v>5.8883999999999999E-2</v>
      </c>
      <c r="K105" s="396">
        <v>6.0109999999999997E-2</v>
      </c>
      <c r="L105" s="396">
        <v>3.8740999999999998E-2</v>
      </c>
      <c r="M105" s="396">
        <v>2.9776E-2</v>
      </c>
      <c r="N105" s="396">
        <v>2.9106E-2</v>
      </c>
      <c r="O105" s="396">
        <v>2.6266999999999999E-2</v>
      </c>
      <c r="P105" s="396">
        <v>2.5484E-2</v>
      </c>
      <c r="Q105" s="396">
        <v>2.9350999999999999E-2</v>
      </c>
      <c r="R105" s="396">
        <v>3.4934E-2</v>
      </c>
      <c r="S105" s="396">
        <v>3.7511999999999997E-2</v>
      </c>
      <c r="T105" s="396">
        <v>6.7308999999999994E-2</v>
      </c>
      <c r="U105" s="396">
        <v>5.3973E-2</v>
      </c>
      <c r="V105" s="396">
        <v>5.8883999999999999E-2</v>
      </c>
      <c r="W105" s="396">
        <v>6.0109999999999997E-2</v>
      </c>
      <c r="X105" s="396">
        <v>3.8740999999999998E-2</v>
      </c>
      <c r="Y105" s="396">
        <v>2.9776E-2</v>
      </c>
      <c r="Z105" s="396">
        <v>2.9106E-2</v>
      </c>
      <c r="AA105" s="396">
        <v>2.6266999999999999E-2</v>
      </c>
    </row>
    <row r="106" spans="1:27" x14ac:dyDescent="0.35">
      <c r="C106" s="367" t="s">
        <v>238</v>
      </c>
      <c r="I106" s="397" t="s">
        <v>261</v>
      </c>
    </row>
    <row r="107" spans="1:27" ht="15" hidden="1" thickBot="1" x14ac:dyDescent="0.4">
      <c r="C107" s="720" t="s">
        <v>122</v>
      </c>
      <c r="D107" s="720"/>
      <c r="E107" s="720"/>
      <c r="F107" s="720"/>
      <c r="G107" s="720"/>
      <c r="H107" s="720"/>
      <c r="I107" s="720"/>
      <c r="J107" s="720"/>
      <c r="K107" s="720"/>
      <c r="L107" s="720"/>
      <c r="M107" s="720"/>
      <c r="N107" s="721"/>
      <c r="O107" s="719" t="s">
        <v>122</v>
      </c>
      <c r="P107" s="720"/>
      <c r="Q107" s="720"/>
      <c r="R107" s="720"/>
      <c r="S107" s="720"/>
      <c r="T107" s="720"/>
      <c r="U107" s="720"/>
      <c r="V107" s="720"/>
      <c r="W107" s="720"/>
      <c r="X107" s="720"/>
      <c r="Y107" s="720"/>
      <c r="Z107" s="720"/>
      <c r="AA107" s="572" t="s">
        <v>122</v>
      </c>
    </row>
    <row r="108" spans="1:27" ht="15" hidden="1" thickBot="1" x14ac:dyDescent="0.4">
      <c r="A108" s="695" t="s">
        <v>121</v>
      </c>
      <c r="B108" s="701" t="s">
        <v>239</v>
      </c>
      <c r="C108" s="702"/>
      <c r="D108" s="702"/>
      <c r="E108" s="702"/>
      <c r="F108" s="702"/>
      <c r="G108" s="702"/>
      <c r="H108" s="702"/>
      <c r="I108" s="702"/>
      <c r="J108" s="702"/>
      <c r="K108" s="702"/>
      <c r="L108" s="702"/>
      <c r="M108" s="702"/>
      <c r="N108" s="715"/>
      <c r="O108" s="701" t="s">
        <v>239</v>
      </c>
      <c r="P108" s="702"/>
      <c r="Q108" s="702"/>
      <c r="R108" s="702"/>
      <c r="S108" s="702"/>
      <c r="T108" s="702"/>
      <c r="U108" s="702"/>
      <c r="V108" s="702"/>
      <c r="W108" s="702"/>
      <c r="X108" s="702"/>
      <c r="Y108" s="702"/>
      <c r="Z108" s="702"/>
      <c r="AA108" s="569" t="s">
        <v>239</v>
      </c>
    </row>
    <row r="109" spans="1:27" ht="16" hidden="1" thickBot="1" x14ac:dyDescent="0.4">
      <c r="A109" s="697"/>
      <c r="B109" s="237" t="s">
        <v>143</v>
      </c>
      <c r="C109" s="145">
        <f>C$4</f>
        <v>44927</v>
      </c>
      <c r="D109" s="145">
        <f t="shared" ref="D109:AA109" si="55">D$4</f>
        <v>44958</v>
      </c>
      <c r="E109" s="145">
        <f t="shared" si="55"/>
        <v>44986</v>
      </c>
      <c r="F109" s="145">
        <f t="shared" si="55"/>
        <v>45017</v>
      </c>
      <c r="G109" s="145">
        <f t="shared" si="55"/>
        <v>45047</v>
      </c>
      <c r="H109" s="145">
        <f t="shared" si="55"/>
        <v>45078</v>
      </c>
      <c r="I109" s="145">
        <f t="shared" si="55"/>
        <v>45108</v>
      </c>
      <c r="J109" s="145">
        <f t="shared" si="55"/>
        <v>45139</v>
      </c>
      <c r="K109" s="145">
        <f t="shared" si="55"/>
        <v>45170</v>
      </c>
      <c r="L109" s="145">
        <f t="shared" si="55"/>
        <v>45200</v>
      </c>
      <c r="M109" s="145">
        <f t="shared" si="55"/>
        <v>45231</v>
      </c>
      <c r="N109" s="145">
        <f t="shared" si="55"/>
        <v>45261</v>
      </c>
      <c r="O109" s="145">
        <f t="shared" si="55"/>
        <v>45292</v>
      </c>
      <c r="P109" s="145">
        <f t="shared" si="55"/>
        <v>45323</v>
      </c>
      <c r="Q109" s="145">
        <f t="shared" si="55"/>
        <v>45352</v>
      </c>
      <c r="R109" s="145">
        <f t="shared" si="55"/>
        <v>45383</v>
      </c>
      <c r="S109" s="145">
        <f t="shared" si="55"/>
        <v>45413</v>
      </c>
      <c r="T109" s="145">
        <f t="shared" si="55"/>
        <v>45444</v>
      </c>
      <c r="U109" s="145">
        <f t="shared" si="55"/>
        <v>45474</v>
      </c>
      <c r="V109" s="145">
        <f t="shared" si="55"/>
        <v>45505</v>
      </c>
      <c r="W109" s="145">
        <f t="shared" si="55"/>
        <v>45536</v>
      </c>
      <c r="X109" s="145">
        <f t="shared" si="55"/>
        <v>45566</v>
      </c>
      <c r="Y109" s="145">
        <f t="shared" si="55"/>
        <v>45597</v>
      </c>
      <c r="Z109" s="145">
        <f t="shared" si="55"/>
        <v>45627</v>
      </c>
      <c r="AA109" s="145">
        <f t="shared" si="55"/>
        <v>45658</v>
      </c>
    </row>
    <row r="110" spans="1:27" hidden="1" x14ac:dyDescent="0.35">
      <c r="A110" s="697"/>
      <c r="B110" s="238" t="s">
        <v>20</v>
      </c>
      <c r="C110" s="370">
        <v>2.3113770630064437E-2</v>
      </c>
      <c r="D110" s="370">
        <v>2.308480619226886E-2</v>
      </c>
      <c r="E110" s="370">
        <v>2.3323293010974844E-2</v>
      </c>
      <c r="F110" s="370">
        <v>2.321311884647274E-2</v>
      </c>
      <c r="G110" s="370">
        <v>2.3731198013184747E-2</v>
      </c>
      <c r="H110" s="370">
        <v>2.8606933470298294E-2</v>
      </c>
      <c r="I110" s="399">
        <v>2.9046768289494204E-2</v>
      </c>
      <c r="J110" s="399">
        <v>2.8926223071207881E-2</v>
      </c>
      <c r="K110" s="399">
        <v>2.8853811928619136E-2</v>
      </c>
      <c r="L110" s="399">
        <v>2.423934325833732E-2</v>
      </c>
      <c r="M110" s="399">
        <v>2.3230451301046742E-2</v>
      </c>
      <c r="N110" s="399">
        <v>2.2569877249855298E-2</v>
      </c>
      <c r="O110" s="398">
        <v>2.2477983548236508E-2</v>
      </c>
      <c r="P110" s="398">
        <v>2.2208460096153619E-2</v>
      </c>
      <c r="Q110" s="398">
        <v>2.2537126025125254E-2</v>
      </c>
      <c r="R110" s="398">
        <v>2.3433158350103633E-2</v>
      </c>
      <c r="S110" s="398">
        <v>2.4182497583924868E-2</v>
      </c>
      <c r="T110" s="398">
        <v>2.9068192865801402E-2</v>
      </c>
      <c r="U110" s="398">
        <v>2.9046768289494204E-2</v>
      </c>
      <c r="V110" s="398">
        <v>2.8926223071207881E-2</v>
      </c>
      <c r="W110" s="398">
        <v>2.8853811928619136E-2</v>
      </c>
      <c r="X110" s="398">
        <v>2.423934325833732E-2</v>
      </c>
      <c r="Y110" s="398">
        <v>2.3230451301046742E-2</v>
      </c>
      <c r="Z110" s="398">
        <v>2.2569877249855298E-2</v>
      </c>
      <c r="AA110" s="398">
        <v>2.2477983548236508E-2</v>
      </c>
    </row>
    <row r="111" spans="1:27" hidden="1" x14ac:dyDescent="0.35">
      <c r="A111" s="697"/>
      <c r="B111" s="238" t="s">
        <v>0</v>
      </c>
      <c r="C111" s="370">
        <v>2.4146888775834336E-2</v>
      </c>
      <c r="D111" s="370">
        <v>2.4000297678319994E-2</v>
      </c>
      <c r="E111" s="370">
        <v>2.3897068756414595E-2</v>
      </c>
      <c r="F111" s="370">
        <v>2.3313829526834466E-2</v>
      </c>
      <c r="G111" s="370">
        <v>2.4964802170357413E-2</v>
      </c>
      <c r="H111" s="370">
        <v>3.0465985850291009E-2</v>
      </c>
      <c r="I111" s="399">
        <v>2.9984441915357631E-2</v>
      </c>
      <c r="J111" s="399">
        <v>3.0471574424974959E-2</v>
      </c>
      <c r="K111" s="399">
        <v>3.0926088288011609E-2</v>
      </c>
      <c r="L111" s="399">
        <v>2.404149729437715E-2</v>
      </c>
      <c r="M111" s="399">
        <v>2.4601707313038429E-2</v>
      </c>
      <c r="N111" s="399">
        <v>2.2373843244386227E-2</v>
      </c>
      <c r="O111" s="398">
        <v>2.3533320380090969E-2</v>
      </c>
      <c r="P111" s="398">
        <v>2.3142017932499443E-2</v>
      </c>
      <c r="Q111" s="398">
        <v>2.3121579475972376E-2</v>
      </c>
      <c r="R111" s="398">
        <v>2.3559368865515361E-2</v>
      </c>
      <c r="S111" s="398">
        <v>2.571424077420149E-2</v>
      </c>
      <c r="T111" s="398">
        <v>3.103180920060215E-2</v>
      </c>
      <c r="U111" s="398">
        <v>2.9984441915357631E-2</v>
      </c>
      <c r="V111" s="398">
        <v>3.0471574424974959E-2</v>
      </c>
      <c r="W111" s="398">
        <v>3.0926088288011609E-2</v>
      </c>
      <c r="X111" s="398">
        <v>2.404149729437715E-2</v>
      </c>
      <c r="Y111" s="398">
        <v>2.4601707313038429E-2</v>
      </c>
      <c r="Z111" s="398">
        <v>2.2373843244386227E-2</v>
      </c>
      <c r="AA111" s="398">
        <v>2.3533320380090969E-2</v>
      </c>
    </row>
    <row r="112" spans="1:27" hidden="1" x14ac:dyDescent="0.35">
      <c r="A112" s="697"/>
      <c r="B112" s="238" t="s">
        <v>21</v>
      </c>
      <c r="C112" s="370">
        <v>2.3035856275064787E-2</v>
      </c>
      <c r="D112" s="370">
        <v>2.3018097097034521E-2</v>
      </c>
      <c r="E112" s="370">
        <v>2.3858274435910272E-2</v>
      </c>
      <c r="F112" s="370">
        <v>2.39077296305596E-2</v>
      </c>
      <c r="G112" s="370">
        <v>2.4119712018997624E-2</v>
      </c>
      <c r="H112" s="370">
        <v>2.9277192076420381E-2</v>
      </c>
      <c r="I112" s="399">
        <v>2.9038923506189716E-2</v>
      </c>
      <c r="J112" s="399">
        <v>2.9317788800827208E-2</v>
      </c>
      <c r="K112" s="399">
        <v>2.9486607713799903E-2</v>
      </c>
      <c r="L112" s="399">
        <v>2.4787625849823691E-2</v>
      </c>
      <c r="M112" s="399">
        <v>2.3237877136096732E-2</v>
      </c>
      <c r="N112" s="399">
        <v>2.2924292710072274E-2</v>
      </c>
      <c r="O112" s="398">
        <v>2.2397351370130866E-2</v>
      </c>
      <c r="P112" s="398">
        <v>2.2141568526452406E-2</v>
      </c>
      <c r="Q112" s="398">
        <v>2.3081583856841188E-2</v>
      </c>
      <c r="R112" s="398">
        <v>2.4296108227819302E-2</v>
      </c>
      <c r="S112" s="398">
        <v>2.4680979039981447E-2</v>
      </c>
      <c r="T112" s="398">
        <v>2.9796764292535211E-2</v>
      </c>
      <c r="U112" s="398">
        <v>2.9038923506189716E-2</v>
      </c>
      <c r="V112" s="398">
        <v>2.9317788800827208E-2</v>
      </c>
      <c r="W112" s="398">
        <v>2.9486607713799903E-2</v>
      </c>
      <c r="X112" s="398">
        <v>2.4787625849823691E-2</v>
      </c>
      <c r="Y112" s="398">
        <v>2.3237877136096732E-2</v>
      </c>
      <c r="Z112" s="398">
        <v>2.2924292710072274E-2</v>
      </c>
      <c r="AA112" s="398">
        <v>2.2397351370130866E-2</v>
      </c>
    </row>
    <row r="113" spans="1:27" hidden="1" x14ac:dyDescent="0.35">
      <c r="A113" s="697"/>
      <c r="B113" s="238" t="s">
        <v>1</v>
      </c>
      <c r="C113" s="370">
        <v>2.0648262404000001E-2</v>
      </c>
      <c r="D113" s="370">
        <v>2.0648262404000101E-2</v>
      </c>
      <c r="E113" s="370">
        <v>2.0648262403999099E-2</v>
      </c>
      <c r="F113" s="370">
        <v>2.3438898061895055E-2</v>
      </c>
      <c r="G113" s="370">
        <v>2.5988402964995303E-2</v>
      </c>
      <c r="H113" s="370">
        <v>3.053153206925488E-2</v>
      </c>
      <c r="I113" s="399">
        <v>3.0022712846707791E-2</v>
      </c>
      <c r="J113" s="399">
        <v>3.0517888109185608E-2</v>
      </c>
      <c r="K113" s="399">
        <v>3.1218860173408587E-2</v>
      </c>
      <c r="L113" s="399">
        <v>2.4002541515172393E-2</v>
      </c>
      <c r="M113" s="399">
        <v>1.9984999999999999E-2</v>
      </c>
      <c r="N113" s="399">
        <v>1.9984999999999999E-2</v>
      </c>
      <c r="O113" s="398">
        <v>1.9984999999999999E-2</v>
      </c>
      <c r="P113" s="398">
        <v>1.9984999999999999E-2</v>
      </c>
      <c r="Q113" s="398">
        <v>1.9984999999999999E-2</v>
      </c>
      <c r="R113" s="398">
        <v>2.3715988314436956E-2</v>
      </c>
      <c r="S113" s="398">
        <v>2.6905301223005631E-2</v>
      </c>
      <c r="T113" s="398">
        <v>3.109993094783918E-2</v>
      </c>
      <c r="U113" s="398">
        <v>3.0022712846707791E-2</v>
      </c>
      <c r="V113" s="398">
        <v>3.0517888109185608E-2</v>
      </c>
      <c r="W113" s="398">
        <v>3.1218860173408587E-2</v>
      </c>
      <c r="X113" s="398">
        <v>2.4002541515172393E-2</v>
      </c>
      <c r="Y113" s="398">
        <v>1.9984999999999999E-2</v>
      </c>
      <c r="Z113" s="398">
        <v>1.9984999999999999E-2</v>
      </c>
      <c r="AA113" s="398">
        <v>1.9984999999999999E-2</v>
      </c>
    </row>
    <row r="114" spans="1:27" hidden="1" x14ac:dyDescent="0.35">
      <c r="A114" s="697"/>
      <c r="B114" s="238" t="s">
        <v>22</v>
      </c>
      <c r="C114" s="370">
        <v>2.1190254124629451E-2</v>
      </c>
      <c r="D114" s="370">
        <v>2.1152137229698852E-2</v>
      </c>
      <c r="E114" s="370">
        <v>2.0737176729359496E-2</v>
      </c>
      <c r="F114" s="370">
        <v>2.1123166806762524E-2</v>
      </c>
      <c r="G114" s="370">
        <v>2.0745647548548931E-2</v>
      </c>
      <c r="H114" s="370">
        <v>2.2660656295062944E-2</v>
      </c>
      <c r="I114" s="399">
        <v>2.2009841467541771E-2</v>
      </c>
      <c r="J114" s="399">
        <v>2.2270371252704167E-2</v>
      </c>
      <c r="K114" s="399">
        <v>2.2238193320867791E-2</v>
      </c>
      <c r="L114" s="399">
        <v>2.0087685574775006E-2</v>
      </c>
      <c r="M114" s="399">
        <v>1.999378187698049E-2</v>
      </c>
      <c r="N114" s="399">
        <v>2.0043592355983408E-2</v>
      </c>
      <c r="O114" s="398">
        <v>2.0522769194661113E-2</v>
      </c>
      <c r="P114" s="398">
        <v>2.0427354099479291E-2</v>
      </c>
      <c r="Q114" s="398">
        <v>2.0063649613109358E-2</v>
      </c>
      <c r="R114" s="398">
        <v>2.0673817345237166E-2</v>
      </c>
      <c r="S114" s="398">
        <v>2.0114657236084896E-2</v>
      </c>
      <c r="T114" s="398">
        <v>2.2243673567773445E-2</v>
      </c>
      <c r="U114" s="398">
        <v>2.2009841467541771E-2</v>
      </c>
      <c r="V114" s="398">
        <v>2.2270371252704167E-2</v>
      </c>
      <c r="W114" s="398">
        <v>2.2238193320867791E-2</v>
      </c>
      <c r="X114" s="398">
        <v>2.0087685574775006E-2</v>
      </c>
      <c r="Y114" s="398">
        <v>1.999378187698049E-2</v>
      </c>
      <c r="Z114" s="398">
        <v>2.0043592355983408E-2</v>
      </c>
      <c r="AA114" s="398">
        <v>2.0522769194661113E-2</v>
      </c>
    </row>
    <row r="115" spans="1:27" hidden="1" x14ac:dyDescent="0.35">
      <c r="A115" s="697"/>
      <c r="B115" s="81" t="s">
        <v>9</v>
      </c>
      <c r="C115" s="370">
        <v>2.4146971028530511E-2</v>
      </c>
      <c r="D115" s="370">
        <v>2.4003786443699406E-2</v>
      </c>
      <c r="E115" s="370">
        <v>2.397468672158775E-2</v>
      </c>
      <c r="F115" s="370">
        <v>2.3957072804052647E-2</v>
      </c>
      <c r="G115" s="370">
        <v>2.3454344374147309E-2</v>
      </c>
      <c r="H115" s="370">
        <v>2.2434774463499899E-2</v>
      </c>
      <c r="I115" s="399">
        <v>2.1971999999999998E-2</v>
      </c>
      <c r="J115" s="399">
        <v>2.1971999999999998E-2</v>
      </c>
      <c r="K115" s="399">
        <v>2.9186215545457354E-2</v>
      </c>
      <c r="L115" s="399">
        <v>2.4522718184811772E-2</v>
      </c>
      <c r="M115" s="399">
        <v>2.474881803232094E-2</v>
      </c>
      <c r="N115" s="399">
        <v>2.2374526940173813E-2</v>
      </c>
      <c r="O115" s="398">
        <v>2.3533125104223951E-2</v>
      </c>
      <c r="P115" s="398">
        <v>2.3145246955055283E-2</v>
      </c>
      <c r="Q115" s="398">
        <v>2.3201186158131569E-2</v>
      </c>
      <c r="R115" s="398">
        <v>2.4356205675658375E-2</v>
      </c>
      <c r="S115" s="398">
        <v>2.380876785601347E-2</v>
      </c>
      <c r="T115" s="398">
        <v>2.1971999999999998E-2</v>
      </c>
      <c r="U115" s="398">
        <v>2.1971999999999998E-2</v>
      </c>
      <c r="V115" s="398">
        <v>2.1971999999999998E-2</v>
      </c>
      <c r="W115" s="398">
        <v>2.9186215545457354E-2</v>
      </c>
      <c r="X115" s="398">
        <v>2.4522718184811772E-2</v>
      </c>
      <c r="Y115" s="398">
        <v>2.474881803232094E-2</v>
      </c>
      <c r="Z115" s="398">
        <v>2.2374526940173813E-2</v>
      </c>
      <c r="AA115" s="398">
        <v>2.3533125104223951E-2</v>
      </c>
    </row>
    <row r="116" spans="1:27" hidden="1" x14ac:dyDescent="0.35">
      <c r="A116" s="697"/>
      <c r="B116" s="81" t="s">
        <v>3</v>
      </c>
      <c r="C116" s="370">
        <v>2.4146888775834336E-2</v>
      </c>
      <c r="D116" s="370">
        <v>2.4000297678319994E-2</v>
      </c>
      <c r="E116" s="370">
        <v>2.3897068756414595E-2</v>
      </c>
      <c r="F116" s="370">
        <v>2.3313829526834466E-2</v>
      </c>
      <c r="G116" s="370">
        <v>2.4964802170357413E-2</v>
      </c>
      <c r="H116" s="370">
        <v>3.0465985850291009E-2</v>
      </c>
      <c r="I116" s="399">
        <v>2.9984441915357631E-2</v>
      </c>
      <c r="J116" s="399">
        <v>3.0471574424974959E-2</v>
      </c>
      <c r="K116" s="399">
        <v>3.0926088288011609E-2</v>
      </c>
      <c r="L116" s="399">
        <v>2.404149729437715E-2</v>
      </c>
      <c r="M116" s="399">
        <v>2.4601707313038429E-2</v>
      </c>
      <c r="N116" s="399">
        <v>2.2373843244386227E-2</v>
      </c>
      <c r="O116" s="398">
        <v>2.3533320380090969E-2</v>
      </c>
      <c r="P116" s="398">
        <v>2.3142017932499443E-2</v>
      </c>
      <c r="Q116" s="398">
        <v>2.3121579475972376E-2</v>
      </c>
      <c r="R116" s="398">
        <v>2.3559368865515361E-2</v>
      </c>
      <c r="S116" s="398">
        <v>2.571424077420149E-2</v>
      </c>
      <c r="T116" s="398">
        <v>3.103180920060215E-2</v>
      </c>
      <c r="U116" s="398">
        <v>2.9984441915357631E-2</v>
      </c>
      <c r="V116" s="398">
        <v>3.0471574424974959E-2</v>
      </c>
      <c r="W116" s="398">
        <v>3.0926088288011609E-2</v>
      </c>
      <c r="X116" s="398">
        <v>2.404149729437715E-2</v>
      </c>
      <c r="Y116" s="398">
        <v>2.4601707313038429E-2</v>
      </c>
      <c r="Z116" s="398">
        <v>2.2373843244386227E-2</v>
      </c>
      <c r="AA116" s="398">
        <v>2.3533320380090969E-2</v>
      </c>
    </row>
    <row r="117" spans="1:27" hidden="1" x14ac:dyDescent="0.35">
      <c r="A117" s="697"/>
      <c r="B117" s="81" t="s">
        <v>4</v>
      </c>
      <c r="C117" s="370">
        <v>2.3453850881604333E-2</v>
      </c>
      <c r="D117" s="370">
        <v>2.3291688777670631E-2</v>
      </c>
      <c r="E117" s="370">
        <v>2.3553415133076006E-2</v>
      </c>
      <c r="F117" s="370">
        <v>2.3754535894260277E-2</v>
      </c>
      <c r="G117" s="370">
        <v>2.4165371279916782E-2</v>
      </c>
      <c r="H117" s="370">
        <v>2.9121912626013276E-2</v>
      </c>
      <c r="I117" s="399">
        <v>2.9459800521413247E-2</v>
      </c>
      <c r="J117" s="399">
        <v>2.9328769096592003E-2</v>
      </c>
      <c r="K117" s="399">
        <v>2.9156822006933342E-2</v>
      </c>
      <c r="L117" s="399">
        <v>2.4888406070414815E-2</v>
      </c>
      <c r="M117" s="399">
        <v>2.3532584809416203E-2</v>
      </c>
      <c r="N117" s="399">
        <v>2.2729764967588894E-2</v>
      </c>
      <c r="O117" s="398">
        <v>2.2831381354378639E-2</v>
      </c>
      <c r="P117" s="398">
        <v>2.241739854927732E-2</v>
      </c>
      <c r="Q117" s="398">
        <v>2.2770506315008758E-2</v>
      </c>
      <c r="R117" s="398">
        <v>2.4108141034085314E-2</v>
      </c>
      <c r="S117" s="398">
        <v>2.4738210731892432E-2</v>
      </c>
      <c r="T117" s="398">
        <v>2.9628662744045547E-2</v>
      </c>
      <c r="U117" s="398">
        <v>2.9459800521413247E-2</v>
      </c>
      <c r="V117" s="398">
        <v>2.9328769096592003E-2</v>
      </c>
      <c r="W117" s="398">
        <v>2.9156822006933342E-2</v>
      </c>
      <c r="X117" s="398">
        <v>2.4888406070414815E-2</v>
      </c>
      <c r="Y117" s="398">
        <v>2.3532584809416203E-2</v>
      </c>
      <c r="Z117" s="398">
        <v>2.2729764967588894E-2</v>
      </c>
      <c r="AA117" s="398">
        <v>2.2831381354378639E-2</v>
      </c>
    </row>
    <row r="118" spans="1:27" hidden="1" x14ac:dyDescent="0.35">
      <c r="A118" s="697"/>
      <c r="B118" s="81" t="s">
        <v>5</v>
      </c>
      <c r="C118" s="370">
        <v>2.3113770630064437E-2</v>
      </c>
      <c r="D118" s="370">
        <v>2.308480619226886E-2</v>
      </c>
      <c r="E118" s="370">
        <v>2.3323293010974844E-2</v>
      </c>
      <c r="F118" s="370">
        <v>2.321311884647274E-2</v>
      </c>
      <c r="G118" s="370">
        <v>2.3731198013184747E-2</v>
      </c>
      <c r="H118" s="370">
        <v>2.8606933470298294E-2</v>
      </c>
      <c r="I118" s="399">
        <v>2.9046768289494204E-2</v>
      </c>
      <c r="J118" s="399">
        <v>2.8926223071207881E-2</v>
      </c>
      <c r="K118" s="399">
        <v>2.8853811928619136E-2</v>
      </c>
      <c r="L118" s="399">
        <v>2.423934325833732E-2</v>
      </c>
      <c r="M118" s="399">
        <v>2.3230451301046742E-2</v>
      </c>
      <c r="N118" s="399">
        <v>2.2569877249855298E-2</v>
      </c>
      <c r="O118" s="398">
        <v>2.2477983548236508E-2</v>
      </c>
      <c r="P118" s="398">
        <v>2.2208460096153619E-2</v>
      </c>
      <c r="Q118" s="398">
        <v>2.2537126025125254E-2</v>
      </c>
      <c r="R118" s="398">
        <v>2.3433158350103633E-2</v>
      </c>
      <c r="S118" s="398">
        <v>2.4182497583924868E-2</v>
      </c>
      <c r="T118" s="398">
        <v>2.9068192865801402E-2</v>
      </c>
      <c r="U118" s="398">
        <v>2.9046768289494204E-2</v>
      </c>
      <c r="V118" s="398">
        <v>2.8926223071207881E-2</v>
      </c>
      <c r="W118" s="398">
        <v>2.8853811928619136E-2</v>
      </c>
      <c r="X118" s="398">
        <v>2.423934325833732E-2</v>
      </c>
      <c r="Y118" s="398">
        <v>2.3230451301046742E-2</v>
      </c>
      <c r="Z118" s="398">
        <v>2.2569877249855298E-2</v>
      </c>
      <c r="AA118" s="398">
        <v>2.2477983548236508E-2</v>
      </c>
    </row>
    <row r="119" spans="1:27" hidden="1" x14ac:dyDescent="0.35">
      <c r="A119" s="697"/>
      <c r="B119" s="81" t="s">
        <v>23</v>
      </c>
      <c r="C119" s="370">
        <v>2.3113770630064437E-2</v>
      </c>
      <c r="D119" s="370">
        <v>2.308480619226886E-2</v>
      </c>
      <c r="E119" s="370">
        <v>2.3323293010974844E-2</v>
      </c>
      <c r="F119" s="370">
        <v>2.321311884647274E-2</v>
      </c>
      <c r="G119" s="370">
        <v>2.3731198013184747E-2</v>
      </c>
      <c r="H119" s="370">
        <v>2.8606933470298294E-2</v>
      </c>
      <c r="I119" s="399">
        <v>2.9046768289494204E-2</v>
      </c>
      <c r="J119" s="399">
        <v>2.8926223071207881E-2</v>
      </c>
      <c r="K119" s="399">
        <v>2.8853811928619136E-2</v>
      </c>
      <c r="L119" s="399">
        <v>2.423934325833732E-2</v>
      </c>
      <c r="M119" s="399">
        <v>2.3230451301046742E-2</v>
      </c>
      <c r="N119" s="399">
        <v>2.2569877249855298E-2</v>
      </c>
      <c r="O119" s="398">
        <v>2.2477983548236508E-2</v>
      </c>
      <c r="P119" s="398">
        <v>2.2208460096153619E-2</v>
      </c>
      <c r="Q119" s="398">
        <v>2.2537126025125254E-2</v>
      </c>
      <c r="R119" s="398">
        <v>2.3433158350103633E-2</v>
      </c>
      <c r="S119" s="398">
        <v>2.4182497583924868E-2</v>
      </c>
      <c r="T119" s="398">
        <v>2.9068192865801402E-2</v>
      </c>
      <c r="U119" s="398">
        <v>2.9046768289494204E-2</v>
      </c>
      <c r="V119" s="398">
        <v>2.8926223071207881E-2</v>
      </c>
      <c r="W119" s="398">
        <v>2.8853811928619136E-2</v>
      </c>
      <c r="X119" s="398">
        <v>2.423934325833732E-2</v>
      </c>
      <c r="Y119" s="398">
        <v>2.3230451301046742E-2</v>
      </c>
      <c r="Z119" s="398">
        <v>2.2569877249855298E-2</v>
      </c>
      <c r="AA119" s="398">
        <v>2.2477983548236508E-2</v>
      </c>
    </row>
    <row r="120" spans="1:27" hidden="1" x14ac:dyDescent="0.35">
      <c r="A120" s="697"/>
      <c r="B120" s="81" t="s">
        <v>24</v>
      </c>
      <c r="C120" s="370">
        <v>2.3113770630064437E-2</v>
      </c>
      <c r="D120" s="370">
        <v>2.308480619226886E-2</v>
      </c>
      <c r="E120" s="370">
        <v>2.3323293010974844E-2</v>
      </c>
      <c r="F120" s="370">
        <v>2.321311884647274E-2</v>
      </c>
      <c r="G120" s="370">
        <v>2.3731198013184747E-2</v>
      </c>
      <c r="H120" s="370">
        <v>2.8606933470298294E-2</v>
      </c>
      <c r="I120" s="399">
        <v>2.9046768289494204E-2</v>
      </c>
      <c r="J120" s="399">
        <v>2.8926223071207881E-2</v>
      </c>
      <c r="K120" s="399">
        <v>2.8853811928619136E-2</v>
      </c>
      <c r="L120" s="399">
        <v>2.423934325833732E-2</v>
      </c>
      <c r="M120" s="399">
        <v>2.3230451301046742E-2</v>
      </c>
      <c r="N120" s="399">
        <v>2.2569877249855298E-2</v>
      </c>
      <c r="O120" s="398">
        <v>2.2477983548236508E-2</v>
      </c>
      <c r="P120" s="398">
        <v>2.2208460096153619E-2</v>
      </c>
      <c r="Q120" s="398">
        <v>2.2537126025125254E-2</v>
      </c>
      <c r="R120" s="398">
        <v>2.3433158350103633E-2</v>
      </c>
      <c r="S120" s="398">
        <v>2.4182497583924868E-2</v>
      </c>
      <c r="T120" s="398">
        <v>2.9068192865801402E-2</v>
      </c>
      <c r="U120" s="398">
        <v>2.9046768289494204E-2</v>
      </c>
      <c r="V120" s="398">
        <v>2.8926223071207881E-2</v>
      </c>
      <c r="W120" s="398">
        <v>2.8853811928619136E-2</v>
      </c>
      <c r="X120" s="398">
        <v>2.423934325833732E-2</v>
      </c>
      <c r="Y120" s="398">
        <v>2.3230451301046742E-2</v>
      </c>
      <c r="Z120" s="398">
        <v>2.2569877249855298E-2</v>
      </c>
      <c r="AA120" s="398">
        <v>2.2477983548236508E-2</v>
      </c>
    </row>
    <row r="121" spans="1:27" hidden="1" x14ac:dyDescent="0.35">
      <c r="A121" s="697"/>
      <c r="B121" s="81" t="s">
        <v>7</v>
      </c>
      <c r="C121" s="370">
        <v>2.2756510058789724E-2</v>
      </c>
      <c r="D121" s="370">
        <v>2.2739855778448167E-2</v>
      </c>
      <c r="E121" s="370">
        <v>2.3245601221352157E-2</v>
      </c>
      <c r="F121" s="370">
        <v>2.3127027336541043E-2</v>
      </c>
      <c r="G121" s="370">
        <v>2.3421168850018034E-2</v>
      </c>
      <c r="H121" s="370">
        <v>2.8274064522205176E-2</v>
      </c>
      <c r="I121" s="399">
        <v>2.8309839289235212E-2</v>
      </c>
      <c r="J121" s="399">
        <v>2.8376993609927615E-2</v>
      </c>
      <c r="K121" s="399">
        <v>2.8354270870694132E-2</v>
      </c>
      <c r="L121" s="399">
        <v>2.3826293524526761E-2</v>
      </c>
      <c r="M121" s="399">
        <v>2.276075561584168E-2</v>
      </c>
      <c r="N121" s="399">
        <v>2.2285451390559173E-2</v>
      </c>
      <c r="O121" s="398">
        <v>2.2109192578663586E-2</v>
      </c>
      <c r="P121" s="398">
        <v>2.1878141721193581E-2</v>
      </c>
      <c r="Q121" s="398">
        <v>2.2458748993281256E-2</v>
      </c>
      <c r="R121" s="398">
        <v>2.3324375797169238E-2</v>
      </c>
      <c r="S121" s="398">
        <v>2.3763945148409186E-2</v>
      </c>
      <c r="T121" s="398">
        <v>2.870356213721911E-2</v>
      </c>
      <c r="U121" s="398">
        <v>2.8309839289235212E-2</v>
      </c>
      <c r="V121" s="398">
        <v>2.8376993609927615E-2</v>
      </c>
      <c r="W121" s="398">
        <v>2.8354270870694132E-2</v>
      </c>
      <c r="X121" s="398">
        <v>2.3826293524526761E-2</v>
      </c>
      <c r="Y121" s="398">
        <v>2.276075561584168E-2</v>
      </c>
      <c r="Z121" s="398">
        <v>2.2285451390559173E-2</v>
      </c>
      <c r="AA121" s="398">
        <v>2.2109192578663586E-2</v>
      </c>
    </row>
    <row r="122" spans="1:27" ht="15" hidden="1" thickBot="1" x14ac:dyDescent="0.4">
      <c r="A122" s="698"/>
      <c r="B122" s="83" t="s">
        <v>8</v>
      </c>
      <c r="C122" s="370">
        <v>2.2745359810713212E-2</v>
      </c>
      <c r="D122" s="370">
        <v>2.2733204229844931E-2</v>
      </c>
      <c r="E122" s="370">
        <v>2.3688133572165281E-2</v>
      </c>
      <c r="F122" s="370">
        <v>2.3756476729642553E-2</v>
      </c>
      <c r="G122" s="370">
        <v>2.4036187263574003E-2</v>
      </c>
      <c r="H122" s="370">
        <v>2.9447556712061913E-2</v>
      </c>
      <c r="I122" s="399">
        <v>2.8721794360525577E-2</v>
      </c>
      <c r="J122" s="399">
        <v>2.923638292655938E-2</v>
      </c>
      <c r="K122" s="399">
        <v>2.9354148766877561E-2</v>
      </c>
      <c r="L122" s="399">
        <v>2.4782445602694218E-2</v>
      </c>
      <c r="M122" s="399">
        <v>2.3010329043897968E-2</v>
      </c>
      <c r="N122" s="399">
        <v>2.2847717498970476E-2</v>
      </c>
      <c r="O122" s="396">
        <v>2.2098193731108311E-2</v>
      </c>
      <c r="P122" s="396">
        <v>2.1872109080085231E-2</v>
      </c>
      <c r="Q122" s="396">
        <v>2.2907538242953603E-2</v>
      </c>
      <c r="R122" s="396">
        <v>2.4110148891352295E-2</v>
      </c>
      <c r="S122" s="396">
        <v>2.4576562726269117E-2</v>
      </c>
      <c r="T122" s="396">
        <v>2.9974761791179142E-2</v>
      </c>
      <c r="U122" s="396">
        <v>2.8721794360525577E-2</v>
      </c>
      <c r="V122" s="396">
        <v>2.923638292655938E-2</v>
      </c>
      <c r="W122" s="396">
        <v>2.9354148766877561E-2</v>
      </c>
      <c r="X122" s="396">
        <v>2.4782445602694218E-2</v>
      </c>
      <c r="Y122" s="396">
        <v>2.3010329043897968E-2</v>
      </c>
      <c r="Z122" s="396">
        <v>2.2847717498970476E-2</v>
      </c>
      <c r="AA122" s="396">
        <v>2.2098193731108311E-2</v>
      </c>
    </row>
    <row r="123" spans="1:27" hidden="1" x14ac:dyDescent="0.35">
      <c r="A123" s="98"/>
      <c r="B123" s="98"/>
      <c r="C123" s="99"/>
      <c r="D123" s="99"/>
      <c r="E123" s="99"/>
      <c r="F123" s="99"/>
      <c r="G123" s="99"/>
      <c r="H123" s="99"/>
      <c r="I123" s="99"/>
      <c r="J123" s="99"/>
      <c r="K123" s="99"/>
      <c r="L123" s="99"/>
      <c r="M123" s="99"/>
      <c r="N123" s="99"/>
    </row>
    <row r="124" spans="1:27" ht="15" hidden="1" thickBot="1" x14ac:dyDescent="0.4"/>
    <row r="125" spans="1:27" ht="15" hidden="1" thickBot="1" x14ac:dyDescent="0.4">
      <c r="C125" s="722" t="s">
        <v>124</v>
      </c>
      <c r="D125" s="722"/>
      <c r="E125" s="722"/>
      <c r="F125" s="722"/>
      <c r="G125" s="722"/>
      <c r="H125" s="722"/>
      <c r="I125" s="722"/>
      <c r="J125" s="722"/>
      <c r="K125" s="722"/>
      <c r="L125" s="722"/>
      <c r="M125" s="722"/>
      <c r="N125" s="722"/>
      <c r="O125" s="722" t="s">
        <v>124</v>
      </c>
      <c r="P125" s="722"/>
      <c r="Q125" s="722"/>
      <c r="R125" s="722"/>
      <c r="S125" s="722"/>
      <c r="T125" s="722"/>
      <c r="U125" s="722"/>
      <c r="V125" s="722"/>
      <c r="W125" s="722"/>
      <c r="X125" s="722"/>
      <c r="Y125" s="722"/>
      <c r="Z125" s="722"/>
      <c r="AA125" s="573" t="s">
        <v>124</v>
      </c>
    </row>
    <row r="126" spans="1:27" ht="16" hidden="1" thickBot="1" x14ac:dyDescent="0.4">
      <c r="A126" s="709" t="s">
        <v>125</v>
      </c>
      <c r="B126" s="237" t="s">
        <v>143</v>
      </c>
      <c r="C126" s="145">
        <f>C$4</f>
        <v>44927</v>
      </c>
      <c r="D126" s="145">
        <f t="shared" ref="D126:AA126" si="56">D$4</f>
        <v>44958</v>
      </c>
      <c r="E126" s="145">
        <f t="shared" si="56"/>
        <v>44986</v>
      </c>
      <c r="F126" s="145">
        <f t="shared" si="56"/>
        <v>45017</v>
      </c>
      <c r="G126" s="145">
        <f t="shared" si="56"/>
        <v>45047</v>
      </c>
      <c r="H126" s="145">
        <f t="shared" si="56"/>
        <v>45078</v>
      </c>
      <c r="I126" s="145">
        <f t="shared" si="56"/>
        <v>45108</v>
      </c>
      <c r="J126" s="145">
        <f t="shared" si="56"/>
        <v>45139</v>
      </c>
      <c r="K126" s="145">
        <f t="shared" si="56"/>
        <v>45170</v>
      </c>
      <c r="L126" s="145">
        <f t="shared" si="56"/>
        <v>45200</v>
      </c>
      <c r="M126" s="145">
        <f t="shared" si="56"/>
        <v>45231</v>
      </c>
      <c r="N126" s="145">
        <f t="shared" si="56"/>
        <v>45261</v>
      </c>
      <c r="O126" s="145">
        <f t="shared" si="56"/>
        <v>45292</v>
      </c>
      <c r="P126" s="145">
        <f t="shared" si="56"/>
        <v>45323</v>
      </c>
      <c r="Q126" s="145">
        <f t="shared" si="56"/>
        <v>45352</v>
      </c>
      <c r="R126" s="145">
        <f t="shared" si="56"/>
        <v>45383</v>
      </c>
      <c r="S126" s="145">
        <f t="shared" si="56"/>
        <v>45413</v>
      </c>
      <c r="T126" s="145">
        <f t="shared" si="56"/>
        <v>45444</v>
      </c>
      <c r="U126" s="145">
        <f t="shared" si="56"/>
        <v>45474</v>
      </c>
      <c r="V126" s="145">
        <f t="shared" si="56"/>
        <v>45505</v>
      </c>
      <c r="W126" s="145">
        <f t="shared" si="56"/>
        <v>45536</v>
      </c>
      <c r="X126" s="145">
        <f t="shared" si="56"/>
        <v>45566</v>
      </c>
      <c r="Y126" s="145">
        <f t="shared" si="56"/>
        <v>45597</v>
      </c>
      <c r="Z126" s="145">
        <f t="shared" si="56"/>
        <v>45627</v>
      </c>
      <c r="AA126" s="145">
        <f t="shared" si="56"/>
        <v>45658</v>
      </c>
    </row>
    <row r="127" spans="1:27" hidden="1" x14ac:dyDescent="0.35">
      <c r="A127" s="697"/>
      <c r="B127" s="238" t="s">
        <v>20</v>
      </c>
      <c r="C127" s="374">
        <v>6.0073596766950631E-3</v>
      </c>
      <c r="D127" s="374">
        <v>5.9112974915953411E-3</v>
      </c>
      <c r="E127" s="374">
        <v>6.725503249182755E-3</v>
      </c>
      <c r="F127" s="374">
        <v>6.3427155477634566E-3</v>
      </c>
      <c r="G127" s="374">
        <v>8.249339219814052E-3</v>
      </c>
      <c r="H127" s="374">
        <v>2.4892836088167204E-2</v>
      </c>
      <c r="I127" s="402">
        <v>2.7948231710505797E-2</v>
      </c>
      <c r="J127" s="402">
        <v>2.6917776928792127E-2</v>
      </c>
      <c r="K127" s="402">
        <v>2.6315188071380863E-2</v>
      </c>
      <c r="L127" s="402">
        <v>1.1381656741662681E-2</v>
      </c>
      <c r="M127" s="402">
        <v>7.4875486989532539E-3</v>
      </c>
      <c r="N127" s="402">
        <v>5.4381227501447017E-3</v>
      </c>
      <c r="O127" s="402">
        <v>5.1790164517634936E-3</v>
      </c>
      <c r="P127" s="402">
        <v>4.4535399038463826E-3</v>
      </c>
      <c r="Q127" s="402">
        <v>5.3448739748747443E-3</v>
      </c>
      <c r="R127" s="402">
        <v>8.1888416498963629E-3</v>
      </c>
      <c r="S127" s="402">
        <v>1.1133502416075134E-2</v>
      </c>
      <c r="T127" s="402">
        <v>2.8135807134198595E-2</v>
      </c>
      <c r="U127" s="402">
        <v>2.7948231710505797E-2</v>
      </c>
      <c r="V127" s="402">
        <v>2.6917776928792127E-2</v>
      </c>
      <c r="W127" s="402">
        <v>2.6315188071380863E-2</v>
      </c>
      <c r="X127" s="402">
        <v>1.1381656741662681E-2</v>
      </c>
      <c r="Y127" s="402">
        <v>7.4875486989532539E-3</v>
      </c>
      <c r="Z127" s="402">
        <v>5.4381227501447017E-3</v>
      </c>
      <c r="AA127" s="402">
        <v>5.1790164517634936E-3</v>
      </c>
    </row>
    <row r="128" spans="1:27" hidden="1" x14ac:dyDescent="0.35">
      <c r="A128" s="697"/>
      <c r="B128" s="238" t="s">
        <v>0</v>
      </c>
      <c r="C128" s="374">
        <v>9.9940648226680678E-3</v>
      </c>
      <c r="D128" s="374">
        <v>9.3549568895570073E-3</v>
      </c>
      <c r="E128" s="374">
        <v>8.9207815764972033E-3</v>
      </c>
      <c r="F128" s="374">
        <v>6.6921641567437313E-3</v>
      </c>
      <c r="G128" s="374">
        <v>1.4113787740406187E-2</v>
      </c>
      <c r="H128" s="374">
        <v>4.6747823558508782E-2</v>
      </c>
      <c r="I128" s="402">
        <v>3.7448558084642369E-2</v>
      </c>
      <c r="J128" s="402">
        <v>4.3687425575025043E-2</v>
      </c>
      <c r="K128" s="402">
        <v>5.0590911711988394E-2</v>
      </c>
      <c r="L128" s="402">
        <v>1.0533502705622855E-2</v>
      </c>
      <c r="M128" s="402">
        <v>1.3058292686961574E-2</v>
      </c>
      <c r="N128" s="402">
        <v>4.8921567556137703E-3</v>
      </c>
      <c r="O128" s="402">
        <v>8.5506796199090324E-3</v>
      </c>
      <c r="P128" s="402">
        <v>7.1929820675005586E-3</v>
      </c>
      <c r="Q128" s="402">
        <v>7.1264205240276282E-3</v>
      </c>
      <c r="R128" s="402">
        <v>8.6466311344846336E-3</v>
      </c>
      <c r="S128" s="402">
        <v>1.9421759225798512E-2</v>
      </c>
      <c r="T128" s="402">
        <v>5.2375190799397835E-2</v>
      </c>
      <c r="U128" s="402">
        <v>3.7448558084642369E-2</v>
      </c>
      <c r="V128" s="402">
        <v>4.3687425575025043E-2</v>
      </c>
      <c r="W128" s="402">
        <v>5.0590911711988394E-2</v>
      </c>
      <c r="X128" s="402">
        <v>1.0533502705622855E-2</v>
      </c>
      <c r="Y128" s="402">
        <v>1.3058292686961574E-2</v>
      </c>
      <c r="Z128" s="402">
        <v>4.8921567556137703E-3</v>
      </c>
      <c r="AA128" s="402">
        <v>8.5506796199090324E-3</v>
      </c>
    </row>
    <row r="129" spans="1:27" hidden="1" x14ac:dyDescent="0.35">
      <c r="A129" s="697"/>
      <c r="B129" s="238" t="s">
        <v>21</v>
      </c>
      <c r="C129" s="374">
        <v>5.7506736920683119E-3</v>
      </c>
      <c r="D129" s="374">
        <v>5.6929282147751802E-3</v>
      </c>
      <c r="E129" s="374">
        <v>8.7608959161647251E-3</v>
      </c>
      <c r="F129" s="374">
        <v>8.9650295202292011E-3</v>
      </c>
      <c r="G129" s="374">
        <v>9.873528402218076E-3</v>
      </c>
      <c r="H129" s="374">
        <v>3.1189905695127716E-2</v>
      </c>
      <c r="I129" s="402">
        <v>2.7879076493810287E-2</v>
      </c>
      <c r="J129" s="402">
        <v>3.040821119917279E-2</v>
      </c>
      <c r="K129" s="402">
        <v>3.2050392286200109E-2</v>
      </c>
      <c r="L129" s="402">
        <v>1.3987374150176306E-2</v>
      </c>
      <c r="M129" s="402">
        <v>7.5131228639032715E-3</v>
      </c>
      <c r="N129" s="402">
        <v>6.4957072899277293E-3</v>
      </c>
      <c r="O129" s="402">
        <v>4.9566486298691318E-3</v>
      </c>
      <c r="P129" s="402">
        <v>4.2804314735475947E-3</v>
      </c>
      <c r="Q129" s="402">
        <v>6.996416143158813E-3</v>
      </c>
      <c r="R129" s="402">
        <v>1.1633891772180691E-2</v>
      </c>
      <c r="S129" s="402">
        <v>1.3448020960018561E-2</v>
      </c>
      <c r="T129" s="402">
        <v>3.5309235707464783E-2</v>
      </c>
      <c r="U129" s="402">
        <v>2.7879076493810287E-2</v>
      </c>
      <c r="V129" s="402">
        <v>3.040821119917279E-2</v>
      </c>
      <c r="W129" s="402">
        <v>3.2050392286200109E-2</v>
      </c>
      <c r="X129" s="402">
        <v>1.3987374150176306E-2</v>
      </c>
      <c r="Y129" s="402">
        <v>7.5131228639032715E-3</v>
      </c>
      <c r="Z129" s="402">
        <v>6.4957072899277293E-3</v>
      </c>
      <c r="AA129" s="402">
        <v>4.9566486298691318E-3</v>
      </c>
    </row>
    <row r="130" spans="1:27" hidden="1" x14ac:dyDescent="0.35">
      <c r="A130" s="697"/>
      <c r="B130" s="238" t="s">
        <v>1</v>
      </c>
      <c r="C130" s="374">
        <v>0</v>
      </c>
      <c r="D130" s="374">
        <v>0</v>
      </c>
      <c r="E130" s="374">
        <v>0</v>
      </c>
      <c r="F130" s="374">
        <v>7.1399079890791467E-3</v>
      </c>
      <c r="G130" s="374">
        <v>2.0990651028723394E-2</v>
      </c>
      <c r="H130" s="374">
        <v>4.782972845478143E-2</v>
      </c>
      <c r="I130" s="402">
        <v>3.790028715329221E-2</v>
      </c>
      <c r="J130" s="402">
        <v>4.4338111890814394E-2</v>
      </c>
      <c r="K130" s="402">
        <v>5.5720139826591415E-2</v>
      </c>
      <c r="L130" s="402">
        <v>1.0372458484827611E-2</v>
      </c>
      <c r="M130" s="402">
        <v>0</v>
      </c>
      <c r="N130" s="402">
        <v>0</v>
      </c>
      <c r="O130" s="402">
        <v>0</v>
      </c>
      <c r="P130" s="402">
        <v>0</v>
      </c>
      <c r="Q130" s="402">
        <v>0</v>
      </c>
      <c r="R130" s="402">
        <v>9.2340116855630441E-3</v>
      </c>
      <c r="S130" s="402">
        <v>2.9116698776994372E-2</v>
      </c>
      <c r="T130" s="402">
        <v>5.356106905216082E-2</v>
      </c>
      <c r="U130" s="402">
        <v>3.790028715329221E-2</v>
      </c>
      <c r="V130" s="402">
        <v>4.4338111890814394E-2</v>
      </c>
      <c r="W130" s="402">
        <v>5.5720139826591415E-2</v>
      </c>
      <c r="X130" s="402">
        <v>1.0372458484827611E-2</v>
      </c>
      <c r="Y130" s="402">
        <v>0</v>
      </c>
      <c r="Z130" s="402">
        <v>0</v>
      </c>
      <c r="AA130" s="402">
        <v>0</v>
      </c>
    </row>
    <row r="131" spans="1:27" hidden="1" x14ac:dyDescent="0.35">
      <c r="A131" s="697"/>
      <c r="B131" s="238" t="s">
        <v>22</v>
      </c>
      <c r="C131" s="374">
        <v>1.0065905241958479E-3</v>
      </c>
      <c r="D131" s="374">
        <v>9.3100601868464927E-4</v>
      </c>
      <c r="E131" s="374">
        <v>1.5542943626100695E-4</v>
      </c>
      <c r="F131" s="374">
        <v>8.7406385380757999E-4</v>
      </c>
      <c r="G131" s="374">
        <v>1.7042834870996905E-4</v>
      </c>
      <c r="H131" s="374">
        <v>3.9255276413875553E-4</v>
      </c>
      <c r="I131" s="402">
        <v>5.8158532458231729E-5</v>
      </c>
      <c r="J131" s="402">
        <v>4.7062874729583508E-4</v>
      </c>
      <c r="K131" s="402">
        <v>4.178066791322081E-4</v>
      </c>
      <c r="L131" s="402">
        <v>1.5631442522499455E-4</v>
      </c>
      <c r="M131" s="402">
        <v>1.3218123019511605E-5</v>
      </c>
      <c r="N131" s="402">
        <v>8.8407644016592912E-5</v>
      </c>
      <c r="O131" s="402">
        <v>8.6423080533888522E-4</v>
      </c>
      <c r="P131" s="402">
        <v>7.0264590052070922E-4</v>
      </c>
      <c r="Q131" s="402">
        <v>1.2035038689064334E-4</v>
      </c>
      <c r="R131" s="402">
        <v>1.1291826547628319E-3</v>
      </c>
      <c r="S131" s="402">
        <v>1.9834276391510712E-4</v>
      </c>
      <c r="T131" s="402">
        <v>4.2732643222655788E-4</v>
      </c>
      <c r="U131" s="402">
        <v>5.8158532458231729E-5</v>
      </c>
      <c r="V131" s="402">
        <v>4.7062874729583508E-4</v>
      </c>
      <c r="W131" s="402">
        <v>4.178066791322081E-4</v>
      </c>
      <c r="X131" s="402">
        <v>1.5631442522499455E-4</v>
      </c>
      <c r="Y131" s="402">
        <v>1.3218123019511605E-5</v>
      </c>
      <c r="Z131" s="402">
        <v>8.8407644016592912E-5</v>
      </c>
      <c r="AA131" s="402">
        <v>8.6423080533888522E-4</v>
      </c>
    </row>
    <row r="132" spans="1:27" hidden="1" x14ac:dyDescent="0.35">
      <c r="A132" s="697"/>
      <c r="B132" s="81" t="s">
        <v>9</v>
      </c>
      <c r="C132" s="374">
        <v>9.9944311225049851E-3</v>
      </c>
      <c r="D132" s="374">
        <v>9.3698559045129921E-3</v>
      </c>
      <c r="E132" s="374">
        <v>9.2460387580735551E-3</v>
      </c>
      <c r="F132" s="374">
        <v>9.171593060273155E-3</v>
      </c>
      <c r="G132" s="374">
        <v>7.1962924488860923E-3</v>
      </c>
      <c r="H132" s="374">
        <v>0</v>
      </c>
      <c r="I132" s="402">
        <v>0</v>
      </c>
      <c r="J132" s="402">
        <v>0</v>
      </c>
      <c r="K132" s="402">
        <v>2.9187784454542638E-2</v>
      </c>
      <c r="L132" s="402">
        <v>1.2679281815188228E-2</v>
      </c>
      <c r="M132" s="402">
        <v>1.3789181967679058E-2</v>
      </c>
      <c r="N132" s="402">
        <v>4.894473059826189E-3</v>
      </c>
      <c r="O132" s="402">
        <v>8.5508748957760523E-3</v>
      </c>
      <c r="P132" s="402">
        <v>7.2047530449447176E-3</v>
      </c>
      <c r="Q132" s="402">
        <v>7.3908138418684322E-3</v>
      </c>
      <c r="R132" s="402">
        <v>1.1905794324341626E-2</v>
      </c>
      <c r="S132" s="402">
        <v>9.5932321439865294E-3</v>
      </c>
      <c r="T132" s="402">
        <v>0</v>
      </c>
      <c r="U132" s="402">
        <v>0</v>
      </c>
      <c r="V132" s="402">
        <v>0</v>
      </c>
      <c r="W132" s="402">
        <v>2.9187784454542638E-2</v>
      </c>
      <c r="X132" s="402">
        <v>1.2679281815188228E-2</v>
      </c>
      <c r="Y132" s="402">
        <v>1.3789181967679058E-2</v>
      </c>
      <c r="Z132" s="402">
        <v>4.894473059826189E-3</v>
      </c>
      <c r="AA132" s="402">
        <v>8.5508748957760523E-3</v>
      </c>
    </row>
    <row r="133" spans="1:27" hidden="1" x14ac:dyDescent="0.35">
      <c r="A133" s="697"/>
      <c r="B133" s="81" t="s">
        <v>3</v>
      </c>
      <c r="C133" s="374">
        <v>9.9940648226680678E-3</v>
      </c>
      <c r="D133" s="374">
        <v>9.3549568895570073E-3</v>
      </c>
      <c r="E133" s="374">
        <v>8.9207815764972033E-3</v>
      </c>
      <c r="F133" s="374">
        <v>6.6921641567437313E-3</v>
      </c>
      <c r="G133" s="374">
        <v>1.4113787740406187E-2</v>
      </c>
      <c r="H133" s="374">
        <v>4.6747823558508782E-2</v>
      </c>
      <c r="I133" s="402">
        <v>3.7448558084642369E-2</v>
      </c>
      <c r="J133" s="402">
        <v>4.3687425575025043E-2</v>
      </c>
      <c r="K133" s="402">
        <v>5.0590911711988394E-2</v>
      </c>
      <c r="L133" s="402">
        <v>1.0533502705622855E-2</v>
      </c>
      <c r="M133" s="402">
        <v>1.3058292686961574E-2</v>
      </c>
      <c r="N133" s="402">
        <v>4.8921567556137703E-3</v>
      </c>
      <c r="O133" s="402">
        <v>8.5506796199090324E-3</v>
      </c>
      <c r="P133" s="402">
        <v>7.1929820675005586E-3</v>
      </c>
      <c r="Q133" s="402">
        <v>7.1264205240276282E-3</v>
      </c>
      <c r="R133" s="402">
        <v>8.6466311344846336E-3</v>
      </c>
      <c r="S133" s="402">
        <v>1.9421759225798512E-2</v>
      </c>
      <c r="T133" s="402">
        <v>5.2375190799397835E-2</v>
      </c>
      <c r="U133" s="402">
        <v>3.7448558084642369E-2</v>
      </c>
      <c r="V133" s="402">
        <v>4.3687425575025043E-2</v>
      </c>
      <c r="W133" s="402">
        <v>5.0590911711988394E-2</v>
      </c>
      <c r="X133" s="402">
        <v>1.0533502705622855E-2</v>
      </c>
      <c r="Y133" s="402">
        <v>1.3058292686961574E-2</v>
      </c>
      <c r="Z133" s="402">
        <v>4.8921567556137703E-3</v>
      </c>
      <c r="AA133" s="402">
        <v>8.5506796199090324E-3</v>
      </c>
    </row>
    <row r="134" spans="1:27" hidden="1" x14ac:dyDescent="0.35">
      <c r="A134" s="697"/>
      <c r="B134" s="81" t="s">
        <v>4</v>
      </c>
      <c r="C134" s="374">
        <v>7.1944872918633627E-3</v>
      </c>
      <c r="D134" s="374">
        <v>6.6145042456472692E-3</v>
      </c>
      <c r="E134" s="374">
        <v>7.5637679556802952E-3</v>
      </c>
      <c r="F134" s="374">
        <v>8.3419121728184262E-3</v>
      </c>
      <c r="G134" s="374">
        <v>1.0076583595313916E-2</v>
      </c>
      <c r="H134" s="374">
        <v>2.9604692181360526E-2</v>
      </c>
      <c r="I134" s="402">
        <v>3.1784199478586746E-2</v>
      </c>
      <c r="J134" s="402">
        <v>3.0514230903407994E-2</v>
      </c>
      <c r="K134" s="402">
        <v>2.892517799306665E-2</v>
      </c>
      <c r="L134" s="402">
        <v>1.450859392958519E-2</v>
      </c>
      <c r="M134" s="402">
        <v>8.5484151905837972E-3</v>
      </c>
      <c r="N134" s="402">
        <v>5.9032350324111083E-3</v>
      </c>
      <c r="O134" s="402">
        <v>6.2086186456213593E-3</v>
      </c>
      <c r="P134" s="402">
        <v>5.0116014507226806E-3</v>
      </c>
      <c r="Q134" s="402">
        <v>6.0244936849912405E-3</v>
      </c>
      <c r="R134" s="402">
        <v>1.0813858965914691E-2</v>
      </c>
      <c r="S134" s="402">
        <v>1.3733789268107564E-2</v>
      </c>
      <c r="T134" s="402">
        <v>3.3503337255954453E-2</v>
      </c>
      <c r="U134" s="402">
        <v>3.1784199478586746E-2</v>
      </c>
      <c r="V134" s="402">
        <v>3.0514230903407994E-2</v>
      </c>
      <c r="W134" s="402">
        <v>2.892517799306665E-2</v>
      </c>
      <c r="X134" s="402">
        <v>1.450859392958519E-2</v>
      </c>
      <c r="Y134" s="402">
        <v>8.5484151905837972E-3</v>
      </c>
      <c r="Z134" s="402">
        <v>5.9032350324111083E-3</v>
      </c>
      <c r="AA134" s="402">
        <v>6.2086186456213593E-3</v>
      </c>
    </row>
    <row r="135" spans="1:27" hidden="1" x14ac:dyDescent="0.35">
      <c r="A135" s="697"/>
      <c r="B135" s="81" t="s">
        <v>5</v>
      </c>
      <c r="C135" s="374">
        <v>6.0073596766950631E-3</v>
      </c>
      <c r="D135" s="374">
        <v>5.9112974915953411E-3</v>
      </c>
      <c r="E135" s="374">
        <v>6.725503249182755E-3</v>
      </c>
      <c r="F135" s="374">
        <v>6.3427155477634566E-3</v>
      </c>
      <c r="G135" s="374">
        <v>8.249339219814052E-3</v>
      </c>
      <c r="H135" s="374">
        <v>2.4892836088167204E-2</v>
      </c>
      <c r="I135" s="402">
        <v>2.7948231710505797E-2</v>
      </c>
      <c r="J135" s="402">
        <v>2.6917776928792127E-2</v>
      </c>
      <c r="K135" s="402">
        <v>2.6315188071380863E-2</v>
      </c>
      <c r="L135" s="402">
        <v>1.1381656741662681E-2</v>
      </c>
      <c r="M135" s="402">
        <v>7.4875486989532539E-3</v>
      </c>
      <c r="N135" s="402">
        <v>5.4381227501447017E-3</v>
      </c>
      <c r="O135" s="402">
        <v>5.1790164517634936E-3</v>
      </c>
      <c r="P135" s="402">
        <v>4.4535399038463826E-3</v>
      </c>
      <c r="Q135" s="402">
        <v>5.3448739748747443E-3</v>
      </c>
      <c r="R135" s="402">
        <v>8.1888416498963629E-3</v>
      </c>
      <c r="S135" s="402">
        <v>1.1133502416075134E-2</v>
      </c>
      <c r="T135" s="402">
        <v>2.8135807134198595E-2</v>
      </c>
      <c r="U135" s="402">
        <v>2.7948231710505797E-2</v>
      </c>
      <c r="V135" s="402">
        <v>2.6917776928792127E-2</v>
      </c>
      <c r="W135" s="402">
        <v>2.6315188071380863E-2</v>
      </c>
      <c r="X135" s="402">
        <v>1.1381656741662681E-2</v>
      </c>
      <c r="Y135" s="402">
        <v>7.4875486989532539E-3</v>
      </c>
      <c r="Z135" s="402">
        <v>5.4381227501447017E-3</v>
      </c>
      <c r="AA135" s="402">
        <v>5.1790164517634936E-3</v>
      </c>
    </row>
    <row r="136" spans="1:27" hidden="1" x14ac:dyDescent="0.35">
      <c r="A136" s="697"/>
      <c r="B136" s="81" t="s">
        <v>23</v>
      </c>
      <c r="C136" s="374">
        <v>6.0073596766950631E-3</v>
      </c>
      <c r="D136" s="374">
        <v>5.9112974915953411E-3</v>
      </c>
      <c r="E136" s="374">
        <v>6.725503249182755E-3</v>
      </c>
      <c r="F136" s="374">
        <v>6.3427155477634566E-3</v>
      </c>
      <c r="G136" s="374">
        <v>8.249339219814052E-3</v>
      </c>
      <c r="H136" s="374">
        <v>2.4892836088167204E-2</v>
      </c>
      <c r="I136" s="402">
        <v>2.7948231710505797E-2</v>
      </c>
      <c r="J136" s="402">
        <v>2.6917776928792127E-2</v>
      </c>
      <c r="K136" s="402">
        <v>2.6315188071380863E-2</v>
      </c>
      <c r="L136" s="402">
        <v>1.1381656741662681E-2</v>
      </c>
      <c r="M136" s="402">
        <v>7.4875486989532539E-3</v>
      </c>
      <c r="N136" s="402">
        <v>5.4381227501447017E-3</v>
      </c>
      <c r="O136" s="402">
        <v>5.1790164517634936E-3</v>
      </c>
      <c r="P136" s="402">
        <v>4.4535399038463826E-3</v>
      </c>
      <c r="Q136" s="402">
        <v>5.3448739748747443E-3</v>
      </c>
      <c r="R136" s="402">
        <v>8.1888416498963629E-3</v>
      </c>
      <c r="S136" s="402">
        <v>1.1133502416075134E-2</v>
      </c>
      <c r="T136" s="402">
        <v>2.8135807134198595E-2</v>
      </c>
      <c r="U136" s="402">
        <v>2.7948231710505797E-2</v>
      </c>
      <c r="V136" s="402">
        <v>2.6917776928792127E-2</v>
      </c>
      <c r="W136" s="402">
        <v>2.6315188071380863E-2</v>
      </c>
      <c r="X136" s="402">
        <v>1.1381656741662681E-2</v>
      </c>
      <c r="Y136" s="402">
        <v>7.4875486989532539E-3</v>
      </c>
      <c r="Z136" s="402">
        <v>5.4381227501447017E-3</v>
      </c>
      <c r="AA136" s="402">
        <v>5.1790164517634936E-3</v>
      </c>
    </row>
    <row r="137" spans="1:27" hidden="1" x14ac:dyDescent="0.35">
      <c r="A137" s="697"/>
      <c r="B137" s="81" t="s">
        <v>24</v>
      </c>
      <c r="C137" s="374">
        <v>6.0073596766950631E-3</v>
      </c>
      <c r="D137" s="374">
        <v>5.9112974915953411E-3</v>
      </c>
      <c r="E137" s="374">
        <v>6.725503249182755E-3</v>
      </c>
      <c r="F137" s="374">
        <v>6.3427155477634566E-3</v>
      </c>
      <c r="G137" s="374">
        <v>8.249339219814052E-3</v>
      </c>
      <c r="H137" s="374">
        <v>2.4892836088167204E-2</v>
      </c>
      <c r="I137" s="402">
        <v>2.7948231710505797E-2</v>
      </c>
      <c r="J137" s="402">
        <v>2.6917776928792127E-2</v>
      </c>
      <c r="K137" s="402">
        <v>2.6315188071380863E-2</v>
      </c>
      <c r="L137" s="402">
        <v>1.1381656741662681E-2</v>
      </c>
      <c r="M137" s="402">
        <v>7.4875486989532539E-3</v>
      </c>
      <c r="N137" s="402">
        <v>5.4381227501447017E-3</v>
      </c>
      <c r="O137" s="402">
        <v>5.1790164517634936E-3</v>
      </c>
      <c r="P137" s="402">
        <v>4.4535399038463826E-3</v>
      </c>
      <c r="Q137" s="402">
        <v>5.3448739748747443E-3</v>
      </c>
      <c r="R137" s="402">
        <v>8.1888416498963629E-3</v>
      </c>
      <c r="S137" s="402">
        <v>1.1133502416075134E-2</v>
      </c>
      <c r="T137" s="402">
        <v>2.8135807134198595E-2</v>
      </c>
      <c r="U137" s="402">
        <v>2.7948231710505797E-2</v>
      </c>
      <c r="V137" s="402">
        <v>2.6917776928792127E-2</v>
      </c>
      <c r="W137" s="402">
        <v>2.6315188071380863E-2</v>
      </c>
      <c r="X137" s="402">
        <v>1.1381656741662681E-2</v>
      </c>
      <c r="Y137" s="402">
        <v>7.4875486989532539E-3</v>
      </c>
      <c r="Z137" s="402">
        <v>5.4381227501447017E-3</v>
      </c>
      <c r="AA137" s="402">
        <v>5.1790164517634936E-3</v>
      </c>
    </row>
    <row r="138" spans="1:27" hidden="1" x14ac:dyDescent="0.35">
      <c r="A138" s="697"/>
      <c r="B138" s="81" t="s">
        <v>7</v>
      </c>
      <c r="C138" s="374">
        <v>4.8739175816170724E-3</v>
      </c>
      <c r="D138" s="374">
        <v>4.8237156579574343E-3</v>
      </c>
      <c r="E138" s="374">
        <v>6.4543647711206445E-3</v>
      </c>
      <c r="F138" s="374">
        <v>6.0515812757535557E-3</v>
      </c>
      <c r="G138" s="374">
        <v>7.0754880427122673E-3</v>
      </c>
      <c r="H138" s="374">
        <v>2.2232951543877017E-2</v>
      </c>
      <c r="I138" s="402">
        <v>2.2178160710764786E-2</v>
      </c>
      <c r="J138" s="402">
        <v>2.2654006390072385E-2</v>
      </c>
      <c r="K138" s="402">
        <v>2.2492729129305875E-2</v>
      </c>
      <c r="L138" s="402">
        <v>9.6617064754732328E-3</v>
      </c>
      <c r="M138" s="402">
        <v>5.9962443841583193E-3</v>
      </c>
      <c r="N138" s="402">
        <v>4.6545486094408247E-3</v>
      </c>
      <c r="O138" s="402">
        <v>4.1978074213364176E-3</v>
      </c>
      <c r="P138" s="402">
        <v>3.62685827880642E-3</v>
      </c>
      <c r="Q138" s="402">
        <v>5.1252510067187427E-3</v>
      </c>
      <c r="R138" s="402">
        <v>7.8076242028307609E-3</v>
      </c>
      <c r="S138" s="402">
        <v>9.4170548515908146E-3</v>
      </c>
      <c r="T138" s="402">
        <v>2.5106437862780884E-2</v>
      </c>
      <c r="U138" s="402">
        <v>2.2178160710764786E-2</v>
      </c>
      <c r="V138" s="402">
        <v>2.2654006390072385E-2</v>
      </c>
      <c r="W138" s="402">
        <v>2.2492729129305875E-2</v>
      </c>
      <c r="X138" s="402">
        <v>9.6617064754732328E-3</v>
      </c>
      <c r="Y138" s="402">
        <v>5.9962443841583193E-3</v>
      </c>
      <c r="Z138" s="402">
        <v>4.6545486094408247E-3</v>
      </c>
      <c r="AA138" s="402">
        <v>4.1978074213364176E-3</v>
      </c>
    </row>
    <row r="139" spans="1:27" ht="15" hidden="1" thickBot="1" x14ac:dyDescent="0.4">
      <c r="A139" s="698"/>
      <c r="B139" s="83" t="s">
        <v>8</v>
      </c>
      <c r="C139" s="374">
        <v>4.8402817402386882E-3</v>
      </c>
      <c r="D139" s="374">
        <v>4.80372850278707E-3</v>
      </c>
      <c r="E139" s="374">
        <v>8.0801115577170193E-3</v>
      </c>
      <c r="F139" s="374">
        <v>8.3496384436210526E-3</v>
      </c>
      <c r="G139" s="374">
        <v>9.5089416547823949E-3</v>
      </c>
      <c r="H139" s="374">
        <v>3.3028576988448091E-2</v>
      </c>
      <c r="I139" s="402">
        <v>2.5251205639474424E-2</v>
      </c>
      <c r="J139" s="402">
        <v>2.9647617073440619E-2</v>
      </c>
      <c r="K139" s="402">
        <v>3.0755851233122439E-2</v>
      </c>
      <c r="L139" s="402">
        <v>1.395855439730578E-2</v>
      </c>
      <c r="M139" s="402">
        <v>6.7656709561020297E-3</v>
      </c>
      <c r="N139" s="402">
        <v>6.258282501029523E-3</v>
      </c>
      <c r="O139" s="402">
        <v>4.168806268891689E-3</v>
      </c>
      <c r="P139" s="402">
        <v>3.611890919914768E-3</v>
      </c>
      <c r="Q139" s="402">
        <v>6.4434617570463962E-3</v>
      </c>
      <c r="R139" s="402">
        <v>1.0823851108647706E-2</v>
      </c>
      <c r="S139" s="402">
        <v>1.2935437273730881E-2</v>
      </c>
      <c r="T139" s="402">
        <v>3.7334238208820841E-2</v>
      </c>
      <c r="U139" s="402">
        <v>2.5251205639474424E-2</v>
      </c>
      <c r="V139" s="402">
        <v>2.9647617073440619E-2</v>
      </c>
      <c r="W139" s="402">
        <v>3.0755851233122439E-2</v>
      </c>
      <c r="X139" s="402">
        <v>1.395855439730578E-2</v>
      </c>
      <c r="Y139" s="402">
        <v>6.7656709561020297E-3</v>
      </c>
      <c r="Z139" s="402">
        <v>6.258282501029523E-3</v>
      </c>
      <c r="AA139" s="402">
        <v>4.168806268891689E-3</v>
      </c>
    </row>
    <row r="140" spans="1:27" hidden="1" x14ac:dyDescent="0.35"/>
    <row r="141" spans="1:27" ht="15" hidden="1" thickBot="1" x14ac:dyDescent="0.4">
      <c r="A141" s="169" t="s">
        <v>179</v>
      </c>
      <c r="B141" s="98"/>
      <c r="C141" s="101"/>
      <c r="D141" s="101"/>
      <c r="E141" s="101"/>
      <c r="F141" s="101"/>
      <c r="G141" s="101"/>
      <c r="H141" s="101"/>
      <c r="I141" s="101"/>
      <c r="J141" s="101"/>
      <c r="K141" s="101"/>
      <c r="L141" s="101"/>
      <c r="M141" s="101"/>
      <c r="N141" s="101"/>
    </row>
    <row r="142" spans="1:27" ht="16" hidden="1" thickBot="1" x14ac:dyDescent="0.4">
      <c r="A142" s="686" t="s">
        <v>126</v>
      </c>
      <c r="B142" s="239" t="s">
        <v>143</v>
      </c>
      <c r="C142" s="145">
        <f>C$4</f>
        <v>44927</v>
      </c>
      <c r="D142" s="145">
        <f t="shared" ref="D142:AA142" si="57">D$4</f>
        <v>44958</v>
      </c>
      <c r="E142" s="145">
        <f t="shared" si="57"/>
        <v>44986</v>
      </c>
      <c r="F142" s="145">
        <f t="shared" si="57"/>
        <v>45017</v>
      </c>
      <c r="G142" s="145">
        <f t="shared" si="57"/>
        <v>45047</v>
      </c>
      <c r="H142" s="145">
        <f t="shared" si="57"/>
        <v>45078</v>
      </c>
      <c r="I142" s="145">
        <f t="shared" si="57"/>
        <v>45108</v>
      </c>
      <c r="J142" s="145">
        <f t="shared" si="57"/>
        <v>45139</v>
      </c>
      <c r="K142" s="145">
        <f t="shared" si="57"/>
        <v>45170</v>
      </c>
      <c r="L142" s="145">
        <f t="shared" si="57"/>
        <v>45200</v>
      </c>
      <c r="M142" s="145">
        <f t="shared" si="57"/>
        <v>45231</v>
      </c>
      <c r="N142" s="145">
        <f t="shared" si="57"/>
        <v>45261</v>
      </c>
      <c r="O142" s="145">
        <f t="shared" si="57"/>
        <v>45292</v>
      </c>
      <c r="P142" s="145">
        <f t="shared" si="57"/>
        <v>45323</v>
      </c>
      <c r="Q142" s="145">
        <f t="shared" si="57"/>
        <v>45352</v>
      </c>
      <c r="R142" s="145">
        <f t="shared" si="57"/>
        <v>45383</v>
      </c>
      <c r="S142" s="145">
        <f t="shared" si="57"/>
        <v>45413</v>
      </c>
      <c r="T142" s="145">
        <f t="shared" si="57"/>
        <v>45444</v>
      </c>
      <c r="U142" s="145">
        <f t="shared" si="57"/>
        <v>45474</v>
      </c>
      <c r="V142" s="145">
        <f t="shared" si="57"/>
        <v>45505</v>
      </c>
      <c r="W142" s="145">
        <f t="shared" si="57"/>
        <v>45536</v>
      </c>
      <c r="X142" s="145">
        <f t="shared" si="57"/>
        <v>45566</v>
      </c>
      <c r="Y142" s="145">
        <f t="shared" si="57"/>
        <v>45597</v>
      </c>
      <c r="Z142" s="145">
        <f t="shared" si="57"/>
        <v>45627</v>
      </c>
      <c r="AA142" s="145">
        <f t="shared" si="57"/>
        <v>45658</v>
      </c>
    </row>
    <row r="143" spans="1:27" hidden="1" x14ac:dyDescent="0.35">
      <c r="A143" s="687"/>
      <c r="B143" s="238" t="s">
        <v>20</v>
      </c>
      <c r="C143" s="26">
        <f>IF(C23=0,0,((C5*0.5)-C41)*C78*C110*C$2)</f>
        <v>0</v>
      </c>
      <c r="D143" s="26">
        <f>IF(D23=0,0,((D5*0.5)+C23-D41)*D78*D110*D$2)</f>
        <v>0</v>
      </c>
      <c r="E143" s="26">
        <f t="shared" ref="E143:AA144" si="58">IF(E23=0,0,((E5*0.5)+D23-E41)*E78*E110*E$2)</f>
        <v>0</v>
      </c>
      <c r="F143" s="26">
        <f t="shared" si="58"/>
        <v>0</v>
      </c>
      <c r="G143" s="26">
        <f t="shared" si="58"/>
        <v>0</v>
      </c>
      <c r="H143" s="26">
        <f t="shared" si="58"/>
        <v>0</v>
      </c>
      <c r="I143" s="26">
        <f t="shared" si="58"/>
        <v>0</v>
      </c>
      <c r="J143" s="26">
        <f t="shared" si="58"/>
        <v>0</v>
      </c>
      <c r="K143" s="26">
        <f t="shared" si="58"/>
        <v>0</v>
      </c>
      <c r="L143" s="26">
        <f t="shared" si="58"/>
        <v>0</v>
      </c>
      <c r="M143" s="26">
        <f t="shared" si="58"/>
        <v>0</v>
      </c>
      <c r="N143" s="26">
        <f t="shared" si="58"/>
        <v>0</v>
      </c>
      <c r="O143" s="26">
        <f t="shared" si="58"/>
        <v>0</v>
      </c>
      <c r="P143" s="26">
        <f t="shared" si="58"/>
        <v>0</v>
      </c>
      <c r="Q143" s="26">
        <f t="shared" si="58"/>
        <v>0</v>
      </c>
      <c r="R143" s="26">
        <f t="shared" si="58"/>
        <v>0</v>
      </c>
      <c r="S143" s="26">
        <f t="shared" si="58"/>
        <v>0</v>
      </c>
      <c r="T143" s="26">
        <f t="shared" si="58"/>
        <v>0</v>
      </c>
      <c r="U143" s="26">
        <f t="shared" si="58"/>
        <v>0</v>
      </c>
      <c r="V143" s="26">
        <f t="shared" si="58"/>
        <v>0</v>
      </c>
      <c r="W143" s="26">
        <f t="shared" si="58"/>
        <v>0</v>
      </c>
      <c r="X143" s="26">
        <f t="shared" si="58"/>
        <v>0</v>
      </c>
      <c r="Y143" s="26">
        <f t="shared" si="58"/>
        <v>0</v>
      </c>
      <c r="Z143" s="26">
        <f t="shared" si="58"/>
        <v>0</v>
      </c>
      <c r="AA143" s="26">
        <f t="shared" si="58"/>
        <v>0</v>
      </c>
    </row>
    <row r="144" spans="1:27" hidden="1" x14ac:dyDescent="0.35">
      <c r="A144" s="687"/>
      <c r="B144" s="238" t="s">
        <v>0</v>
      </c>
      <c r="C144" s="26">
        <f t="shared" ref="C144:C155" si="59">IF(C24=0,0,((C6*0.5)-C42)*C79*C111*C$2)</f>
        <v>0</v>
      </c>
      <c r="D144" s="26">
        <f t="shared" ref="D144:S155" si="60">IF(D24=0,0,((D6*0.5)+C24-D42)*D79*D111*D$2)</f>
        <v>0</v>
      </c>
      <c r="E144" s="26">
        <f t="shared" si="60"/>
        <v>0</v>
      </c>
      <c r="F144" s="26">
        <f t="shared" si="60"/>
        <v>0</v>
      </c>
      <c r="G144" s="26">
        <f t="shared" si="60"/>
        <v>0</v>
      </c>
      <c r="H144" s="26">
        <f t="shared" si="60"/>
        <v>0</v>
      </c>
      <c r="I144" s="26">
        <f t="shared" si="60"/>
        <v>0</v>
      </c>
      <c r="J144" s="26">
        <f t="shared" si="60"/>
        <v>0</v>
      </c>
      <c r="K144" s="26">
        <f t="shared" si="60"/>
        <v>0</v>
      </c>
      <c r="L144" s="26">
        <f t="shared" si="60"/>
        <v>0</v>
      </c>
      <c r="M144" s="26">
        <f t="shared" si="60"/>
        <v>0</v>
      </c>
      <c r="N144" s="26">
        <f t="shared" si="60"/>
        <v>0</v>
      </c>
      <c r="O144" s="26">
        <f t="shared" si="60"/>
        <v>0</v>
      </c>
      <c r="P144" s="26">
        <f t="shared" si="60"/>
        <v>0</v>
      </c>
      <c r="Q144" s="26">
        <f t="shared" si="60"/>
        <v>0</v>
      </c>
      <c r="R144" s="26">
        <f t="shared" si="60"/>
        <v>0</v>
      </c>
      <c r="S144" s="26">
        <f t="shared" si="60"/>
        <v>0</v>
      </c>
      <c r="T144" s="26">
        <f t="shared" si="58"/>
        <v>0</v>
      </c>
      <c r="U144" s="26">
        <f t="shared" si="58"/>
        <v>0</v>
      </c>
      <c r="V144" s="26">
        <f t="shared" si="58"/>
        <v>0</v>
      </c>
      <c r="W144" s="26">
        <f t="shared" si="58"/>
        <v>0</v>
      </c>
      <c r="X144" s="26">
        <f t="shared" si="58"/>
        <v>0</v>
      </c>
      <c r="Y144" s="26">
        <f t="shared" si="58"/>
        <v>0</v>
      </c>
      <c r="Z144" s="26">
        <f t="shared" si="58"/>
        <v>0</v>
      </c>
      <c r="AA144" s="26">
        <f t="shared" si="58"/>
        <v>0</v>
      </c>
    </row>
    <row r="145" spans="1:27" hidden="1" x14ac:dyDescent="0.35">
      <c r="A145" s="687"/>
      <c r="B145" s="238" t="s">
        <v>21</v>
      </c>
      <c r="C145" s="26">
        <f t="shared" si="59"/>
        <v>0</v>
      </c>
      <c r="D145" s="26">
        <f t="shared" si="60"/>
        <v>0</v>
      </c>
      <c r="E145" s="26">
        <f t="shared" ref="E145:AA148" si="61">IF(E25=0,0,((E7*0.5)+D25-E43)*E80*E112*E$2)</f>
        <v>0</v>
      </c>
      <c r="F145" s="26">
        <f t="shared" si="61"/>
        <v>0</v>
      </c>
      <c r="G145" s="26">
        <f t="shared" si="61"/>
        <v>0</v>
      </c>
      <c r="H145" s="26">
        <f t="shared" si="61"/>
        <v>0</v>
      </c>
      <c r="I145" s="26">
        <f t="shared" si="61"/>
        <v>0</v>
      </c>
      <c r="J145" s="26">
        <f t="shared" si="61"/>
        <v>0</v>
      </c>
      <c r="K145" s="26">
        <f t="shared" si="61"/>
        <v>0</v>
      </c>
      <c r="L145" s="26">
        <f t="shared" si="61"/>
        <v>0</v>
      </c>
      <c r="M145" s="26">
        <f t="shared" si="61"/>
        <v>0</v>
      </c>
      <c r="N145" s="26">
        <f t="shared" si="61"/>
        <v>0</v>
      </c>
      <c r="O145" s="26">
        <f t="shared" si="61"/>
        <v>0</v>
      </c>
      <c r="P145" s="26">
        <f t="shared" si="61"/>
        <v>0</v>
      </c>
      <c r="Q145" s="26">
        <f t="shared" si="61"/>
        <v>0</v>
      </c>
      <c r="R145" s="26">
        <f t="shared" si="61"/>
        <v>0</v>
      </c>
      <c r="S145" s="26">
        <f t="shared" si="61"/>
        <v>0</v>
      </c>
      <c r="T145" s="26">
        <f t="shared" si="61"/>
        <v>0</v>
      </c>
      <c r="U145" s="26">
        <f t="shared" si="61"/>
        <v>0</v>
      </c>
      <c r="V145" s="26">
        <f t="shared" si="61"/>
        <v>0</v>
      </c>
      <c r="W145" s="26">
        <f t="shared" si="61"/>
        <v>0</v>
      </c>
      <c r="X145" s="26">
        <f t="shared" si="61"/>
        <v>0</v>
      </c>
      <c r="Y145" s="26">
        <f t="shared" si="61"/>
        <v>0</v>
      </c>
      <c r="Z145" s="26">
        <f t="shared" si="61"/>
        <v>0</v>
      </c>
      <c r="AA145" s="26">
        <f t="shared" si="61"/>
        <v>0</v>
      </c>
    </row>
    <row r="146" spans="1:27" hidden="1" x14ac:dyDescent="0.35">
      <c r="A146" s="687"/>
      <c r="B146" s="238" t="s">
        <v>1</v>
      </c>
      <c r="C146" s="26">
        <f t="shared" si="59"/>
        <v>0</v>
      </c>
      <c r="D146" s="26">
        <f t="shared" si="60"/>
        <v>0</v>
      </c>
      <c r="E146" s="26">
        <f t="shared" si="61"/>
        <v>0</v>
      </c>
      <c r="F146" s="26">
        <f t="shared" si="61"/>
        <v>0</v>
      </c>
      <c r="G146" s="26">
        <f t="shared" si="61"/>
        <v>0</v>
      </c>
      <c r="H146" s="26">
        <f t="shared" si="61"/>
        <v>2749.4892608019491</v>
      </c>
      <c r="I146" s="26">
        <f t="shared" si="61"/>
        <v>7356.9651383822984</v>
      </c>
      <c r="J146" s="26">
        <f t="shared" si="61"/>
        <v>6967.1763814064925</v>
      </c>
      <c r="K146" s="26">
        <f t="shared" si="61"/>
        <v>2867.0413058022773</v>
      </c>
      <c r="L146" s="26">
        <f t="shared" si="61"/>
        <v>398.3569390815365</v>
      </c>
      <c r="M146" s="26">
        <f t="shared" si="61"/>
        <v>113.84482868980368</v>
      </c>
      <c r="N146" s="26">
        <f t="shared" si="61"/>
        <v>1.5958524126262466</v>
      </c>
      <c r="O146" s="26">
        <f t="shared" si="61"/>
        <v>0.17397788699738656</v>
      </c>
      <c r="P146" s="26">
        <f t="shared" si="61"/>
        <v>7.1620896813924135</v>
      </c>
      <c r="Q146" s="26">
        <f t="shared" si="61"/>
        <v>209.81733171884818</v>
      </c>
      <c r="R146" s="26">
        <f t="shared" si="61"/>
        <v>746.37906756479708</v>
      </c>
      <c r="S146" s="26">
        <f t="shared" si="61"/>
        <v>2458.5506727271054</v>
      </c>
      <c r="T146" s="26">
        <f t="shared" si="61"/>
        <v>9618.8722958643611</v>
      </c>
      <c r="U146" s="26">
        <f t="shared" si="61"/>
        <v>12633.683903144072</v>
      </c>
      <c r="V146" s="26">
        <f t="shared" si="61"/>
        <v>11964.322576563887</v>
      </c>
      <c r="W146" s="26">
        <f t="shared" si="61"/>
        <v>4923.40155396305</v>
      </c>
      <c r="X146" s="26">
        <f t="shared" si="61"/>
        <v>684.07496220469807</v>
      </c>
      <c r="Y146" s="26">
        <f t="shared" si="61"/>
        <v>174.84777643237348</v>
      </c>
      <c r="Z146" s="26">
        <f t="shared" si="61"/>
        <v>1.8557641279721231</v>
      </c>
      <c r="AA146" s="26">
        <f t="shared" si="61"/>
        <v>0.17397788699738656</v>
      </c>
    </row>
    <row r="147" spans="1:27" hidden="1" x14ac:dyDescent="0.35">
      <c r="A147" s="687"/>
      <c r="B147" s="238" t="s">
        <v>22</v>
      </c>
      <c r="C147" s="26">
        <f t="shared" si="59"/>
        <v>0</v>
      </c>
      <c r="D147" s="26">
        <f t="shared" si="60"/>
        <v>0</v>
      </c>
      <c r="E147" s="26">
        <f t="shared" si="61"/>
        <v>0</v>
      </c>
      <c r="F147" s="26">
        <f t="shared" si="61"/>
        <v>0</v>
      </c>
      <c r="G147" s="26">
        <f t="shared" si="61"/>
        <v>0</v>
      </c>
      <c r="H147" s="26">
        <f t="shared" si="61"/>
        <v>0</v>
      </c>
      <c r="I147" s="26">
        <f t="shared" si="61"/>
        <v>0</v>
      </c>
      <c r="J147" s="26">
        <f t="shared" si="61"/>
        <v>0</v>
      </c>
      <c r="K147" s="26">
        <f t="shared" si="61"/>
        <v>0</v>
      </c>
      <c r="L147" s="26">
        <f t="shared" si="61"/>
        <v>0</v>
      </c>
      <c r="M147" s="26">
        <f t="shared" si="61"/>
        <v>0</v>
      </c>
      <c r="N147" s="26">
        <f t="shared" si="61"/>
        <v>0</v>
      </c>
      <c r="O147" s="26">
        <f t="shared" si="61"/>
        <v>0</v>
      </c>
      <c r="P147" s="26">
        <f t="shared" si="61"/>
        <v>0</v>
      </c>
      <c r="Q147" s="26">
        <f t="shared" si="61"/>
        <v>0</v>
      </c>
      <c r="R147" s="26">
        <f t="shared" si="61"/>
        <v>0</v>
      </c>
      <c r="S147" s="26">
        <f t="shared" si="61"/>
        <v>0</v>
      </c>
      <c r="T147" s="26">
        <f t="shared" si="61"/>
        <v>0</v>
      </c>
      <c r="U147" s="26">
        <f t="shared" si="61"/>
        <v>0</v>
      </c>
      <c r="V147" s="26">
        <f t="shared" si="61"/>
        <v>0</v>
      </c>
      <c r="W147" s="26">
        <f t="shared" si="61"/>
        <v>0</v>
      </c>
      <c r="X147" s="26">
        <f t="shared" si="61"/>
        <v>0</v>
      </c>
      <c r="Y147" s="26">
        <f t="shared" si="61"/>
        <v>0</v>
      </c>
      <c r="Z147" s="26">
        <f t="shared" si="61"/>
        <v>0</v>
      </c>
      <c r="AA147" s="26">
        <f t="shared" si="61"/>
        <v>0</v>
      </c>
    </row>
    <row r="148" spans="1:27" hidden="1" x14ac:dyDescent="0.35">
      <c r="A148" s="687"/>
      <c r="B148" s="81" t="s">
        <v>9</v>
      </c>
      <c r="C148" s="26">
        <f t="shared" si="59"/>
        <v>0</v>
      </c>
      <c r="D148" s="26">
        <f t="shared" si="60"/>
        <v>0</v>
      </c>
      <c r="E148" s="26">
        <f t="shared" si="61"/>
        <v>0</v>
      </c>
      <c r="F148" s="26">
        <f t="shared" si="61"/>
        <v>0</v>
      </c>
      <c r="G148" s="26">
        <f t="shared" si="61"/>
        <v>0</v>
      </c>
      <c r="H148" s="26">
        <f t="shared" si="61"/>
        <v>0</v>
      </c>
      <c r="I148" s="26">
        <f t="shared" si="61"/>
        <v>0</v>
      </c>
      <c r="J148" s="26">
        <f t="shared" si="61"/>
        <v>0</v>
      </c>
      <c r="K148" s="26">
        <f t="shared" si="61"/>
        <v>0</v>
      </c>
      <c r="L148" s="26">
        <f t="shared" si="61"/>
        <v>0</v>
      </c>
      <c r="M148" s="26">
        <f t="shared" si="61"/>
        <v>0</v>
      </c>
      <c r="N148" s="26">
        <f t="shared" si="61"/>
        <v>0</v>
      </c>
      <c r="O148" s="26">
        <f t="shared" si="61"/>
        <v>0</v>
      </c>
      <c r="P148" s="26">
        <f t="shared" si="61"/>
        <v>0</v>
      </c>
      <c r="Q148" s="26">
        <f t="shared" si="61"/>
        <v>0</v>
      </c>
      <c r="R148" s="26">
        <f t="shared" si="61"/>
        <v>0</v>
      </c>
      <c r="S148" s="26">
        <f t="shared" si="61"/>
        <v>0</v>
      </c>
      <c r="T148" s="26">
        <f t="shared" si="61"/>
        <v>0</v>
      </c>
      <c r="U148" s="26">
        <f t="shared" si="61"/>
        <v>0</v>
      </c>
      <c r="V148" s="26">
        <f t="shared" si="61"/>
        <v>0</v>
      </c>
      <c r="W148" s="26">
        <f t="shared" si="61"/>
        <v>0</v>
      </c>
      <c r="X148" s="26">
        <f t="shared" si="61"/>
        <v>0</v>
      </c>
      <c r="Y148" s="26">
        <f t="shared" si="61"/>
        <v>0</v>
      </c>
      <c r="Z148" s="26">
        <f t="shared" si="61"/>
        <v>0</v>
      </c>
      <c r="AA148" s="26">
        <f t="shared" si="61"/>
        <v>0</v>
      </c>
    </row>
    <row r="149" spans="1:27" hidden="1" x14ac:dyDescent="0.35">
      <c r="A149" s="687"/>
      <c r="B149" s="81" t="s">
        <v>3</v>
      </c>
      <c r="C149" s="26">
        <f t="shared" si="59"/>
        <v>0</v>
      </c>
      <c r="D149" s="26">
        <f t="shared" si="60"/>
        <v>0</v>
      </c>
      <c r="E149" s="26">
        <f t="shared" ref="E149:AA152" si="62">IF(E29=0,0,((E11*0.5)+D29-E47)*E84*E116*E$2)</f>
        <v>0</v>
      </c>
      <c r="F149" s="26">
        <f t="shared" si="62"/>
        <v>0</v>
      </c>
      <c r="G149" s="26">
        <f t="shared" si="62"/>
        <v>0</v>
      </c>
      <c r="H149" s="26">
        <f t="shared" si="62"/>
        <v>0</v>
      </c>
      <c r="I149" s="26">
        <f t="shared" si="62"/>
        <v>0</v>
      </c>
      <c r="J149" s="26">
        <f t="shared" si="62"/>
        <v>0</v>
      </c>
      <c r="K149" s="26">
        <f t="shared" si="62"/>
        <v>0</v>
      </c>
      <c r="L149" s="26">
        <f t="shared" si="62"/>
        <v>0</v>
      </c>
      <c r="M149" s="26">
        <f t="shared" si="62"/>
        <v>4.6659738538125533</v>
      </c>
      <c r="N149" s="26">
        <f t="shared" si="62"/>
        <v>48.506216305826328</v>
      </c>
      <c r="O149" s="26">
        <f t="shared" si="62"/>
        <v>90.344337837295768</v>
      </c>
      <c r="P149" s="26">
        <f t="shared" si="62"/>
        <v>75.022754997320561</v>
      </c>
      <c r="Q149" s="26">
        <f t="shared" si="62"/>
        <v>58.560277610834049</v>
      </c>
      <c r="R149" s="26">
        <f t="shared" si="62"/>
        <v>34.541543531849207</v>
      </c>
      <c r="S149" s="26">
        <f t="shared" si="62"/>
        <v>40.671824921694281</v>
      </c>
      <c r="T149" s="26">
        <f t="shared" si="62"/>
        <v>117.25715942835096</v>
      </c>
      <c r="U149" s="26">
        <f t="shared" si="62"/>
        <v>152.53613709894103</v>
      </c>
      <c r="V149" s="26">
        <f t="shared" si="62"/>
        <v>144.83013431983426</v>
      </c>
      <c r="W149" s="26">
        <f t="shared" si="62"/>
        <v>63.654667448076545</v>
      </c>
      <c r="X149" s="26">
        <f t="shared" si="62"/>
        <v>32.54266166725418</v>
      </c>
      <c r="Y149" s="26">
        <f t="shared" si="62"/>
        <v>54.398523658211104</v>
      </c>
      <c r="Z149" s="26">
        <f t="shared" si="62"/>
        <v>82.807062264952904</v>
      </c>
      <c r="AA149" s="26">
        <f t="shared" si="62"/>
        <v>90.344337837295768</v>
      </c>
    </row>
    <row r="150" spans="1:27" ht="15.75" hidden="1" customHeight="1" x14ac:dyDescent="0.35">
      <c r="A150" s="687"/>
      <c r="B150" s="81" t="s">
        <v>4</v>
      </c>
      <c r="C150" s="26">
        <f t="shared" si="59"/>
        <v>0</v>
      </c>
      <c r="D150" s="26">
        <f t="shared" si="60"/>
        <v>0</v>
      </c>
      <c r="E150" s="26">
        <f t="shared" si="62"/>
        <v>86.80436068342172</v>
      </c>
      <c r="F150" s="26">
        <f t="shared" si="62"/>
        <v>170.98268884592756</v>
      </c>
      <c r="G150" s="26">
        <f t="shared" si="62"/>
        <v>261.7479078103396</v>
      </c>
      <c r="H150" s="26">
        <f t="shared" si="62"/>
        <v>298.98818286925882</v>
      </c>
      <c r="I150" s="26">
        <f t="shared" si="62"/>
        <v>395.83060248439523</v>
      </c>
      <c r="J150" s="26">
        <f t="shared" si="62"/>
        <v>493.44006984417308</v>
      </c>
      <c r="K150" s="26">
        <f t="shared" si="62"/>
        <v>974.23956721560853</v>
      </c>
      <c r="L150" s="26">
        <f t="shared" si="62"/>
        <v>1265.805040149872</v>
      </c>
      <c r="M150" s="26">
        <f t="shared" si="62"/>
        <v>1018.1729129067307</v>
      </c>
      <c r="N150" s="26">
        <f t="shared" si="62"/>
        <v>1200.4827373802786</v>
      </c>
      <c r="O150" s="26">
        <f t="shared" si="62"/>
        <v>1455.0287237354373</v>
      </c>
      <c r="P150" s="26">
        <f t="shared" si="62"/>
        <v>1101.8548122939753</v>
      </c>
      <c r="Q150" s="26">
        <f t="shared" si="62"/>
        <v>1215.5414058532203</v>
      </c>
      <c r="R150" s="26">
        <f t="shared" si="62"/>
        <v>1256.7495369435114</v>
      </c>
      <c r="S150" s="26">
        <f t="shared" si="62"/>
        <v>1588.0582125738326</v>
      </c>
      <c r="T150" s="26">
        <f t="shared" si="62"/>
        <v>1525.6633013850205</v>
      </c>
      <c r="U150" s="26">
        <f t="shared" si="62"/>
        <v>1930.3473878252189</v>
      </c>
      <c r="V150" s="26">
        <f t="shared" si="62"/>
        <v>1539.7665187972198</v>
      </c>
      <c r="W150" s="26">
        <f t="shared" si="62"/>
        <v>1616.0561585783314</v>
      </c>
      <c r="X150" s="26">
        <f t="shared" si="62"/>
        <v>1594.7332881457612</v>
      </c>
      <c r="Y150" s="26">
        <f t="shared" si="62"/>
        <v>1229.5189559106116</v>
      </c>
      <c r="Z150" s="26">
        <f t="shared" si="62"/>
        <v>1301.8768243618649</v>
      </c>
      <c r="AA150" s="26">
        <f t="shared" si="62"/>
        <v>1455.0287237354373</v>
      </c>
    </row>
    <row r="151" spans="1:27" hidden="1" x14ac:dyDescent="0.35">
      <c r="A151" s="687"/>
      <c r="B151" s="81" t="s">
        <v>5</v>
      </c>
      <c r="C151" s="26">
        <f t="shared" si="59"/>
        <v>0</v>
      </c>
      <c r="D151" s="26">
        <f t="shared" si="60"/>
        <v>0</v>
      </c>
      <c r="E151" s="26">
        <f t="shared" si="62"/>
        <v>0</v>
      </c>
      <c r="F151" s="26">
        <f t="shared" si="62"/>
        <v>0</v>
      </c>
      <c r="G151" s="26">
        <f t="shared" si="62"/>
        <v>0</v>
      </c>
      <c r="H151" s="26">
        <f t="shared" si="62"/>
        <v>0</v>
      </c>
      <c r="I151" s="26">
        <f t="shared" si="62"/>
        <v>0</v>
      </c>
      <c r="J151" s="26">
        <f t="shared" si="62"/>
        <v>0</v>
      </c>
      <c r="K151" s="26">
        <f t="shared" si="62"/>
        <v>0</v>
      </c>
      <c r="L151" s="26">
        <f t="shared" si="62"/>
        <v>0</v>
      </c>
      <c r="M151" s="26">
        <f t="shared" si="62"/>
        <v>8.8195063385015562</v>
      </c>
      <c r="N151" s="26">
        <f t="shared" si="62"/>
        <v>60.395099943200037</v>
      </c>
      <c r="O151" s="26">
        <f t="shared" si="62"/>
        <v>102.52790217244647</v>
      </c>
      <c r="P151" s="26">
        <f t="shared" si="62"/>
        <v>92.498040394700226</v>
      </c>
      <c r="Q151" s="26">
        <f t="shared" si="62"/>
        <v>104.03811331578858</v>
      </c>
      <c r="R151" s="26">
        <f t="shared" si="62"/>
        <v>100.2123354612386</v>
      </c>
      <c r="S151" s="26">
        <f t="shared" si="62"/>
        <v>110.5955315945582</v>
      </c>
      <c r="T151" s="26">
        <f t="shared" si="62"/>
        <v>127.73638987875958</v>
      </c>
      <c r="U151" s="26">
        <f t="shared" si="62"/>
        <v>130.91755522672233</v>
      </c>
      <c r="V151" s="26">
        <f t="shared" si="62"/>
        <v>130.52926700356917</v>
      </c>
      <c r="W151" s="26">
        <f t="shared" si="62"/>
        <v>127.59379223317161</v>
      </c>
      <c r="X151" s="26">
        <f t="shared" si="62"/>
        <v>110.78016231825146</v>
      </c>
      <c r="Y151" s="26">
        <f t="shared" si="62"/>
        <v>102.82272023807047</v>
      </c>
      <c r="Z151" s="26">
        <f t="shared" si="62"/>
        <v>103.10309033306123</v>
      </c>
      <c r="AA151" s="26">
        <f t="shared" si="62"/>
        <v>102.52790217244647</v>
      </c>
    </row>
    <row r="152" spans="1:27" hidden="1" x14ac:dyDescent="0.35">
      <c r="A152" s="687"/>
      <c r="B152" s="81" t="s">
        <v>23</v>
      </c>
      <c r="C152" s="26">
        <f t="shared" si="59"/>
        <v>0</v>
      </c>
      <c r="D152" s="26">
        <f t="shared" si="60"/>
        <v>0</v>
      </c>
      <c r="E152" s="26">
        <f t="shared" si="62"/>
        <v>0</v>
      </c>
      <c r="F152" s="26">
        <f t="shared" si="62"/>
        <v>0</v>
      </c>
      <c r="G152" s="26">
        <f t="shared" si="62"/>
        <v>0</v>
      </c>
      <c r="H152" s="26">
        <f t="shared" si="62"/>
        <v>0</v>
      </c>
      <c r="I152" s="26">
        <f t="shared" si="62"/>
        <v>0</v>
      </c>
      <c r="J152" s="26">
        <f t="shared" si="62"/>
        <v>0</v>
      </c>
      <c r="K152" s="26">
        <f t="shared" si="62"/>
        <v>0</v>
      </c>
      <c r="L152" s="26">
        <f t="shared" si="62"/>
        <v>0</v>
      </c>
      <c r="M152" s="26">
        <f t="shared" si="62"/>
        <v>0</v>
      </c>
      <c r="N152" s="26">
        <f t="shared" si="62"/>
        <v>0</v>
      </c>
      <c r="O152" s="26">
        <f t="shared" si="62"/>
        <v>0</v>
      </c>
      <c r="P152" s="26">
        <f t="shared" si="62"/>
        <v>0</v>
      </c>
      <c r="Q152" s="26">
        <f t="shared" si="62"/>
        <v>0</v>
      </c>
      <c r="R152" s="26">
        <f t="shared" si="62"/>
        <v>0</v>
      </c>
      <c r="S152" s="26">
        <f t="shared" si="62"/>
        <v>0</v>
      </c>
      <c r="T152" s="26">
        <f t="shared" si="62"/>
        <v>0</v>
      </c>
      <c r="U152" s="26">
        <f t="shared" si="62"/>
        <v>0</v>
      </c>
      <c r="V152" s="26">
        <f t="shared" si="62"/>
        <v>0</v>
      </c>
      <c r="W152" s="26">
        <f t="shared" si="62"/>
        <v>0</v>
      </c>
      <c r="X152" s="26">
        <f t="shared" si="62"/>
        <v>0</v>
      </c>
      <c r="Y152" s="26">
        <f t="shared" si="62"/>
        <v>0</v>
      </c>
      <c r="Z152" s="26">
        <f t="shared" si="62"/>
        <v>0</v>
      </c>
      <c r="AA152" s="26">
        <f t="shared" si="62"/>
        <v>0</v>
      </c>
    </row>
    <row r="153" spans="1:27" hidden="1" x14ac:dyDescent="0.35">
      <c r="A153" s="687"/>
      <c r="B153" s="81" t="s">
        <v>24</v>
      </c>
      <c r="C153" s="26">
        <f t="shared" si="59"/>
        <v>0</v>
      </c>
      <c r="D153" s="26">
        <f t="shared" si="60"/>
        <v>0</v>
      </c>
      <c r="E153" s="26">
        <f t="shared" ref="E153:AA155" si="63">IF(E33=0,0,((E15*0.5)+D33-E51)*E88*E120*E$2)</f>
        <v>0</v>
      </c>
      <c r="F153" s="26">
        <f t="shared" si="63"/>
        <v>0</v>
      </c>
      <c r="G153" s="26">
        <f t="shared" si="63"/>
        <v>0</v>
      </c>
      <c r="H153" s="26">
        <f t="shared" si="63"/>
        <v>0</v>
      </c>
      <c r="I153" s="26">
        <f t="shared" si="63"/>
        <v>0</v>
      </c>
      <c r="J153" s="26">
        <f t="shared" si="63"/>
        <v>0</v>
      </c>
      <c r="K153" s="26">
        <f t="shared" si="63"/>
        <v>0</v>
      </c>
      <c r="L153" s="26">
        <f t="shared" si="63"/>
        <v>0</v>
      </c>
      <c r="M153" s="26">
        <f t="shared" si="63"/>
        <v>15.842007627699878</v>
      </c>
      <c r="N153" s="26">
        <f t="shared" si="63"/>
        <v>63.969794286096111</v>
      </c>
      <c r="O153" s="26">
        <f t="shared" si="63"/>
        <v>95.632673985089468</v>
      </c>
      <c r="P153" s="26">
        <f t="shared" si="63"/>
        <v>86.277342595460283</v>
      </c>
      <c r="Q153" s="26">
        <f t="shared" si="63"/>
        <v>97.041320088829778</v>
      </c>
      <c r="R153" s="26">
        <f t="shared" si="63"/>
        <v>93.472834256668889</v>
      </c>
      <c r="S153" s="26">
        <f t="shared" si="63"/>
        <v>103.15773748497125</v>
      </c>
      <c r="T153" s="26">
        <f t="shared" si="63"/>
        <v>119.14583513823796</v>
      </c>
      <c r="U153" s="26">
        <f t="shared" si="63"/>
        <v>122.11306008060239</v>
      </c>
      <c r="V153" s="26">
        <f t="shared" si="63"/>
        <v>121.75088509925342</v>
      </c>
      <c r="W153" s="26">
        <f t="shared" si="63"/>
        <v>119.01282749970635</v>
      </c>
      <c r="X153" s="26">
        <f t="shared" si="63"/>
        <v>103.32995138413881</v>
      </c>
      <c r="Y153" s="26">
        <f t="shared" si="63"/>
        <v>95.907664883735904</v>
      </c>
      <c r="Z153" s="26">
        <f t="shared" si="63"/>
        <v>96.169179469729499</v>
      </c>
      <c r="AA153" s="26">
        <f t="shared" si="63"/>
        <v>95.632673985089468</v>
      </c>
    </row>
    <row r="154" spans="1:27" ht="15.75" hidden="1" customHeight="1" x14ac:dyDescent="0.35">
      <c r="A154" s="687"/>
      <c r="B154" s="81" t="s">
        <v>7</v>
      </c>
      <c r="C154" s="26">
        <f t="shared" si="59"/>
        <v>0</v>
      </c>
      <c r="D154" s="26">
        <f t="shared" si="60"/>
        <v>0</v>
      </c>
      <c r="E154" s="26">
        <f t="shared" si="63"/>
        <v>0</v>
      </c>
      <c r="F154" s="26">
        <f t="shared" si="63"/>
        <v>0</v>
      </c>
      <c r="G154" s="26">
        <f t="shared" si="63"/>
        <v>0</v>
      </c>
      <c r="H154" s="26">
        <f t="shared" si="63"/>
        <v>0</v>
      </c>
      <c r="I154" s="26">
        <f t="shared" si="63"/>
        <v>0</v>
      </c>
      <c r="J154" s="26">
        <f t="shared" si="63"/>
        <v>0</v>
      </c>
      <c r="K154" s="26">
        <f t="shared" si="63"/>
        <v>0</v>
      </c>
      <c r="L154" s="26">
        <f t="shared" si="63"/>
        <v>0</v>
      </c>
      <c r="M154" s="26">
        <f t="shared" si="63"/>
        <v>0</v>
      </c>
      <c r="N154" s="26">
        <f t="shared" si="63"/>
        <v>0</v>
      </c>
      <c r="O154" s="26">
        <f t="shared" si="63"/>
        <v>0</v>
      </c>
      <c r="P154" s="26">
        <f t="shared" si="63"/>
        <v>0</v>
      </c>
      <c r="Q154" s="26">
        <f t="shared" si="63"/>
        <v>0</v>
      </c>
      <c r="R154" s="26">
        <f t="shared" si="63"/>
        <v>0</v>
      </c>
      <c r="S154" s="26">
        <f t="shared" si="63"/>
        <v>0</v>
      </c>
      <c r="T154" s="26">
        <f t="shared" si="63"/>
        <v>0</v>
      </c>
      <c r="U154" s="26">
        <f t="shared" si="63"/>
        <v>0</v>
      </c>
      <c r="V154" s="26">
        <f t="shared" si="63"/>
        <v>0</v>
      </c>
      <c r="W154" s="26">
        <f t="shared" si="63"/>
        <v>0</v>
      </c>
      <c r="X154" s="26">
        <f t="shared" si="63"/>
        <v>0</v>
      </c>
      <c r="Y154" s="26">
        <f t="shared" si="63"/>
        <v>0</v>
      </c>
      <c r="Z154" s="26">
        <f t="shared" si="63"/>
        <v>0</v>
      </c>
      <c r="AA154" s="26">
        <f t="shared" si="63"/>
        <v>0</v>
      </c>
    </row>
    <row r="155" spans="1:27" ht="15.75" hidden="1" customHeight="1" x14ac:dyDescent="0.35">
      <c r="A155" s="687"/>
      <c r="B155" s="81" t="s">
        <v>8</v>
      </c>
      <c r="C155" s="26">
        <f t="shared" si="59"/>
        <v>0</v>
      </c>
      <c r="D155" s="26">
        <f t="shared" si="60"/>
        <v>0</v>
      </c>
      <c r="E155" s="26">
        <f t="shared" si="63"/>
        <v>0</v>
      </c>
      <c r="F155" s="26">
        <f t="shared" si="63"/>
        <v>0</v>
      </c>
      <c r="G155" s="26">
        <f t="shared" si="63"/>
        <v>0</v>
      </c>
      <c r="H155" s="26">
        <f t="shared" si="63"/>
        <v>0</v>
      </c>
      <c r="I155" s="26">
        <f t="shared" si="63"/>
        <v>0</v>
      </c>
      <c r="J155" s="26">
        <f t="shared" si="63"/>
        <v>0</v>
      </c>
      <c r="K155" s="26">
        <f t="shared" si="63"/>
        <v>0</v>
      </c>
      <c r="L155" s="26">
        <f t="shared" si="63"/>
        <v>0</v>
      </c>
      <c r="M155" s="26">
        <f t="shared" si="63"/>
        <v>0</v>
      </c>
      <c r="N155" s="26">
        <f t="shared" si="63"/>
        <v>0</v>
      </c>
      <c r="O155" s="26">
        <f t="shared" si="63"/>
        <v>0</v>
      </c>
      <c r="P155" s="26">
        <f t="shared" si="63"/>
        <v>0</v>
      </c>
      <c r="Q155" s="26">
        <f t="shared" si="63"/>
        <v>0</v>
      </c>
      <c r="R155" s="26">
        <f t="shared" si="63"/>
        <v>0</v>
      </c>
      <c r="S155" s="26">
        <f t="shared" si="63"/>
        <v>0</v>
      </c>
      <c r="T155" s="26">
        <f t="shared" si="63"/>
        <v>0</v>
      </c>
      <c r="U155" s="26">
        <f t="shared" si="63"/>
        <v>0</v>
      </c>
      <c r="V155" s="26">
        <f t="shared" si="63"/>
        <v>0</v>
      </c>
      <c r="W155" s="26">
        <f t="shared" si="63"/>
        <v>0</v>
      </c>
      <c r="X155" s="26">
        <f t="shared" si="63"/>
        <v>0</v>
      </c>
      <c r="Y155" s="26">
        <f t="shared" si="63"/>
        <v>0</v>
      </c>
      <c r="Z155" s="26">
        <f t="shared" si="63"/>
        <v>0</v>
      </c>
      <c r="AA155" s="26">
        <f t="shared" si="63"/>
        <v>0</v>
      </c>
    </row>
    <row r="156" spans="1:27" ht="15.75" hidden="1" customHeight="1" x14ac:dyDescent="0.35">
      <c r="A156" s="687"/>
      <c r="B156" s="13"/>
      <c r="C156" s="3"/>
      <c r="D156" s="3"/>
      <c r="E156" s="3"/>
      <c r="F156" s="3"/>
      <c r="G156" s="3"/>
      <c r="H156" s="3"/>
      <c r="I156" s="3"/>
      <c r="J156" s="3"/>
      <c r="K156" s="3"/>
      <c r="L156" s="3"/>
      <c r="M156" s="3"/>
      <c r="N156" s="3"/>
      <c r="O156" s="3"/>
      <c r="P156" s="3"/>
      <c r="Q156" s="3"/>
      <c r="R156" s="3"/>
      <c r="S156" s="3"/>
      <c r="T156" s="3"/>
      <c r="U156" s="3"/>
      <c r="V156" s="3"/>
      <c r="W156" s="3"/>
      <c r="X156" s="3"/>
      <c r="Y156" s="3"/>
      <c r="Z156" s="3"/>
      <c r="AA156" s="3"/>
    </row>
    <row r="157" spans="1:27" ht="15.75" hidden="1" customHeight="1" x14ac:dyDescent="0.35">
      <c r="A157" s="687"/>
      <c r="B157" s="235" t="s">
        <v>26</v>
      </c>
      <c r="C157" s="26">
        <f>SUM(C143:C156)</f>
        <v>0</v>
      </c>
      <c r="D157" s="26">
        <f>SUM(D143:D156)</f>
        <v>0</v>
      </c>
      <c r="E157" s="26">
        <f t="shared" ref="E157:AA157" si="64">SUM(E143:E156)</f>
        <v>86.80436068342172</v>
      </c>
      <c r="F157" s="26">
        <f t="shared" si="64"/>
        <v>170.98268884592756</v>
      </c>
      <c r="G157" s="26">
        <f t="shared" si="64"/>
        <v>261.7479078103396</v>
      </c>
      <c r="H157" s="26">
        <f t="shared" si="64"/>
        <v>3048.4774436712078</v>
      </c>
      <c r="I157" s="26">
        <f t="shared" si="64"/>
        <v>7752.7957408666934</v>
      </c>
      <c r="J157" s="26">
        <f t="shared" si="64"/>
        <v>7460.6164512506657</v>
      </c>
      <c r="K157" s="26">
        <f t="shared" si="64"/>
        <v>3841.2808730178858</v>
      </c>
      <c r="L157" s="26">
        <f t="shared" si="64"/>
        <v>1664.1619792314084</v>
      </c>
      <c r="M157" s="26">
        <f t="shared" si="64"/>
        <v>1161.3452294165481</v>
      </c>
      <c r="N157" s="26">
        <f t="shared" si="64"/>
        <v>1374.9497003280273</v>
      </c>
      <c r="O157" s="26">
        <f t="shared" si="64"/>
        <v>1743.7076156172664</v>
      </c>
      <c r="P157" s="26">
        <f t="shared" si="64"/>
        <v>1362.8150399628489</v>
      </c>
      <c r="Q157" s="26">
        <f t="shared" si="64"/>
        <v>1684.9984485875209</v>
      </c>
      <c r="R157" s="26">
        <f t="shared" si="64"/>
        <v>2231.3553177580657</v>
      </c>
      <c r="S157" s="26">
        <f t="shared" si="64"/>
        <v>4301.0339793021622</v>
      </c>
      <c r="T157" s="26">
        <f t="shared" si="64"/>
        <v>11508.674981694729</v>
      </c>
      <c r="U157" s="26">
        <f t="shared" si="64"/>
        <v>14969.598043375558</v>
      </c>
      <c r="V157" s="26">
        <f t="shared" si="64"/>
        <v>13901.199381783763</v>
      </c>
      <c r="W157" s="26">
        <f t="shared" si="64"/>
        <v>6849.7189997223359</v>
      </c>
      <c r="X157" s="26">
        <f t="shared" si="64"/>
        <v>2525.4610257201034</v>
      </c>
      <c r="Y157" s="26">
        <f t="shared" si="64"/>
        <v>1657.4956411230023</v>
      </c>
      <c r="Z157" s="26">
        <f t="shared" si="64"/>
        <v>1585.8119205575808</v>
      </c>
      <c r="AA157" s="26">
        <f t="shared" si="64"/>
        <v>1743.7076156172664</v>
      </c>
    </row>
    <row r="158" spans="1:27" ht="16.5" hidden="1" customHeight="1" thickBot="1" x14ac:dyDescent="0.4">
      <c r="A158" s="688"/>
      <c r="B158" s="137" t="s">
        <v>27</v>
      </c>
      <c r="C158" s="27">
        <f>C157</f>
        <v>0</v>
      </c>
      <c r="D158" s="27">
        <f>C158+D157</f>
        <v>0</v>
      </c>
      <c r="E158" s="27">
        <f t="shared" ref="E158:AA158" si="65">D158+E157</f>
        <v>86.80436068342172</v>
      </c>
      <c r="F158" s="27">
        <f t="shared" si="65"/>
        <v>257.78704952934925</v>
      </c>
      <c r="G158" s="27">
        <f t="shared" si="65"/>
        <v>519.53495733968884</v>
      </c>
      <c r="H158" s="27">
        <f t="shared" si="65"/>
        <v>3568.0124010108966</v>
      </c>
      <c r="I158" s="27">
        <f t="shared" si="65"/>
        <v>11320.808141877591</v>
      </c>
      <c r="J158" s="27">
        <f t="shared" si="65"/>
        <v>18781.424593128257</v>
      </c>
      <c r="K158" s="27">
        <f t="shared" si="65"/>
        <v>22622.705466146144</v>
      </c>
      <c r="L158" s="27">
        <f t="shared" si="65"/>
        <v>24286.867445377553</v>
      </c>
      <c r="M158" s="27">
        <f t="shared" si="65"/>
        <v>25448.2126747941</v>
      </c>
      <c r="N158" s="27">
        <f t="shared" si="65"/>
        <v>26823.162375122127</v>
      </c>
      <c r="O158" s="27">
        <f t="shared" si="65"/>
        <v>28566.869990739393</v>
      </c>
      <c r="P158" s="27">
        <f t="shared" si="65"/>
        <v>29929.685030702243</v>
      </c>
      <c r="Q158" s="27">
        <f t="shared" si="65"/>
        <v>31614.683479289764</v>
      </c>
      <c r="R158" s="27">
        <f t="shared" si="65"/>
        <v>33846.038797047833</v>
      </c>
      <c r="S158" s="27">
        <f t="shared" si="65"/>
        <v>38147.072776349996</v>
      </c>
      <c r="T158" s="27">
        <f t="shared" si="65"/>
        <v>49655.747758044723</v>
      </c>
      <c r="U158" s="27">
        <f t="shared" si="65"/>
        <v>64625.345801420277</v>
      </c>
      <c r="V158" s="27">
        <f t="shared" si="65"/>
        <v>78526.545183204042</v>
      </c>
      <c r="W158" s="27">
        <f t="shared" si="65"/>
        <v>85376.264182926374</v>
      </c>
      <c r="X158" s="27">
        <f t="shared" si="65"/>
        <v>87901.725208646472</v>
      </c>
      <c r="Y158" s="27">
        <f t="shared" si="65"/>
        <v>89559.220849769481</v>
      </c>
      <c r="Z158" s="27">
        <f t="shared" si="65"/>
        <v>91145.03277032706</v>
      </c>
      <c r="AA158" s="27">
        <f t="shared" si="65"/>
        <v>92888.740385944329</v>
      </c>
    </row>
    <row r="159" spans="1:27" hidden="1" x14ac:dyDescent="0.35">
      <c r="A159" s="98"/>
      <c r="B159" s="98"/>
      <c r="C159" s="101"/>
      <c r="D159" s="101"/>
      <c r="E159" s="101"/>
      <c r="F159" s="101"/>
      <c r="G159" s="101"/>
      <c r="H159" s="101"/>
      <c r="I159" s="101"/>
      <c r="J159" s="101"/>
      <c r="K159" s="101"/>
      <c r="L159" s="101"/>
      <c r="M159" s="101"/>
      <c r="N159" s="101"/>
    </row>
    <row r="160" spans="1:27" ht="15" hidden="1" thickBot="1" x14ac:dyDescent="0.4">
      <c r="A160" s="98"/>
      <c r="B160" s="98"/>
      <c r="C160" s="101"/>
      <c r="D160" s="101"/>
      <c r="E160" s="101"/>
      <c r="F160" s="101"/>
      <c r="G160" s="101"/>
      <c r="H160" s="101"/>
      <c r="I160" s="101"/>
      <c r="J160" s="101"/>
      <c r="K160" s="101"/>
      <c r="L160" s="101"/>
      <c r="M160" s="101"/>
      <c r="N160" s="101"/>
    </row>
    <row r="161" spans="1:27" ht="16" hidden="1" thickBot="1" x14ac:dyDescent="0.4">
      <c r="A161" s="686" t="s">
        <v>127</v>
      </c>
      <c r="B161" s="239" t="s">
        <v>143</v>
      </c>
      <c r="C161" s="145">
        <f>C$4</f>
        <v>44927</v>
      </c>
      <c r="D161" s="145">
        <f t="shared" ref="D161:AA161" si="66">D$4</f>
        <v>44958</v>
      </c>
      <c r="E161" s="145">
        <f t="shared" si="66"/>
        <v>44986</v>
      </c>
      <c r="F161" s="145">
        <f t="shared" si="66"/>
        <v>45017</v>
      </c>
      <c r="G161" s="145">
        <f t="shared" si="66"/>
        <v>45047</v>
      </c>
      <c r="H161" s="145">
        <f t="shared" si="66"/>
        <v>45078</v>
      </c>
      <c r="I161" s="145">
        <f t="shared" si="66"/>
        <v>45108</v>
      </c>
      <c r="J161" s="145">
        <f t="shared" si="66"/>
        <v>45139</v>
      </c>
      <c r="K161" s="145">
        <f t="shared" si="66"/>
        <v>45170</v>
      </c>
      <c r="L161" s="145">
        <f t="shared" si="66"/>
        <v>45200</v>
      </c>
      <c r="M161" s="145">
        <f t="shared" si="66"/>
        <v>45231</v>
      </c>
      <c r="N161" s="145">
        <f t="shared" si="66"/>
        <v>45261</v>
      </c>
      <c r="O161" s="145">
        <f t="shared" si="66"/>
        <v>45292</v>
      </c>
      <c r="P161" s="145">
        <f t="shared" si="66"/>
        <v>45323</v>
      </c>
      <c r="Q161" s="145">
        <f t="shared" si="66"/>
        <v>45352</v>
      </c>
      <c r="R161" s="145">
        <f t="shared" si="66"/>
        <v>45383</v>
      </c>
      <c r="S161" s="145">
        <f t="shared" si="66"/>
        <v>45413</v>
      </c>
      <c r="T161" s="145">
        <f t="shared" si="66"/>
        <v>45444</v>
      </c>
      <c r="U161" s="145">
        <f t="shared" si="66"/>
        <v>45474</v>
      </c>
      <c r="V161" s="145">
        <f t="shared" si="66"/>
        <v>45505</v>
      </c>
      <c r="W161" s="145">
        <f t="shared" si="66"/>
        <v>45536</v>
      </c>
      <c r="X161" s="145">
        <f t="shared" si="66"/>
        <v>45566</v>
      </c>
      <c r="Y161" s="145">
        <f t="shared" si="66"/>
        <v>45597</v>
      </c>
      <c r="Z161" s="145">
        <f t="shared" si="66"/>
        <v>45627</v>
      </c>
      <c r="AA161" s="145">
        <f t="shared" si="66"/>
        <v>45658</v>
      </c>
    </row>
    <row r="162" spans="1:27" hidden="1" x14ac:dyDescent="0.35">
      <c r="A162" s="687"/>
      <c r="B162" s="238" t="s">
        <v>20</v>
      </c>
      <c r="C162" s="26">
        <f>IF(C23=0,0,((C5*0.5)-C41)*C78*C127*C$2)</f>
        <v>0</v>
      </c>
      <c r="D162" s="26">
        <f>IF(D23=0,0,((D5*0.5)+C23-D41)*D78*D127*D$2)</f>
        <v>0</v>
      </c>
      <c r="E162" s="26">
        <f t="shared" ref="E162:AA163" si="67">IF(E23=0,0,((E5*0.5)+D23-E41)*E78*E127*E$2)</f>
        <v>0</v>
      </c>
      <c r="F162" s="26">
        <f t="shared" si="67"/>
        <v>0</v>
      </c>
      <c r="G162" s="26">
        <f t="shared" si="67"/>
        <v>0</v>
      </c>
      <c r="H162" s="26">
        <f t="shared" si="67"/>
        <v>0</v>
      </c>
      <c r="I162" s="26">
        <f t="shared" si="67"/>
        <v>0</v>
      </c>
      <c r="J162" s="26">
        <f t="shared" si="67"/>
        <v>0</v>
      </c>
      <c r="K162" s="26">
        <f t="shared" si="67"/>
        <v>0</v>
      </c>
      <c r="L162" s="26">
        <f t="shared" si="67"/>
        <v>0</v>
      </c>
      <c r="M162" s="26">
        <f t="shared" si="67"/>
        <v>0</v>
      </c>
      <c r="N162" s="26">
        <f t="shared" si="67"/>
        <v>0</v>
      </c>
      <c r="O162" s="26">
        <f t="shared" si="67"/>
        <v>0</v>
      </c>
      <c r="P162" s="26">
        <f t="shared" si="67"/>
        <v>0</v>
      </c>
      <c r="Q162" s="26">
        <f t="shared" si="67"/>
        <v>0</v>
      </c>
      <c r="R162" s="26">
        <f t="shared" si="67"/>
        <v>0</v>
      </c>
      <c r="S162" s="26">
        <f t="shared" si="67"/>
        <v>0</v>
      </c>
      <c r="T162" s="26">
        <f t="shared" si="67"/>
        <v>0</v>
      </c>
      <c r="U162" s="26">
        <f t="shared" si="67"/>
        <v>0</v>
      </c>
      <c r="V162" s="26">
        <f t="shared" si="67"/>
        <v>0</v>
      </c>
      <c r="W162" s="26">
        <f t="shared" si="67"/>
        <v>0</v>
      </c>
      <c r="X162" s="26">
        <f t="shared" si="67"/>
        <v>0</v>
      </c>
      <c r="Y162" s="26">
        <f t="shared" si="67"/>
        <v>0</v>
      </c>
      <c r="Z162" s="26">
        <f t="shared" si="67"/>
        <v>0</v>
      </c>
      <c r="AA162" s="26">
        <f t="shared" si="67"/>
        <v>0</v>
      </c>
    </row>
    <row r="163" spans="1:27" hidden="1" x14ac:dyDescent="0.35">
      <c r="A163" s="687"/>
      <c r="B163" s="238" t="s">
        <v>0</v>
      </c>
      <c r="C163" s="26">
        <f t="shared" ref="C163:C174" si="68">IF(C24=0,0,((C6*0.5)-C42)*C79*C128*C$2)</f>
        <v>0</v>
      </c>
      <c r="D163" s="26">
        <f t="shared" ref="D163:S174" si="69">IF(D24=0,0,((D6*0.5)+C24-D42)*D79*D128*D$2)</f>
        <v>0</v>
      </c>
      <c r="E163" s="26">
        <f t="shared" si="69"/>
        <v>0</v>
      </c>
      <c r="F163" s="26">
        <f t="shared" si="69"/>
        <v>0</v>
      </c>
      <c r="G163" s="26">
        <f t="shared" si="69"/>
        <v>0</v>
      </c>
      <c r="H163" s="26">
        <f t="shared" si="69"/>
        <v>0</v>
      </c>
      <c r="I163" s="26">
        <f t="shared" si="69"/>
        <v>0</v>
      </c>
      <c r="J163" s="26">
        <f t="shared" si="69"/>
        <v>0</v>
      </c>
      <c r="K163" s="26">
        <f t="shared" si="69"/>
        <v>0</v>
      </c>
      <c r="L163" s="26">
        <f t="shared" si="69"/>
        <v>0</v>
      </c>
      <c r="M163" s="26">
        <f t="shared" si="69"/>
        <v>0</v>
      </c>
      <c r="N163" s="26">
        <f t="shared" si="69"/>
        <v>0</v>
      </c>
      <c r="O163" s="26">
        <f t="shared" si="69"/>
        <v>0</v>
      </c>
      <c r="P163" s="26">
        <f t="shared" si="69"/>
        <v>0</v>
      </c>
      <c r="Q163" s="26">
        <f t="shared" si="69"/>
        <v>0</v>
      </c>
      <c r="R163" s="26">
        <f t="shared" si="69"/>
        <v>0</v>
      </c>
      <c r="S163" s="26">
        <f t="shared" si="69"/>
        <v>0</v>
      </c>
      <c r="T163" s="26">
        <f t="shared" si="67"/>
        <v>0</v>
      </c>
      <c r="U163" s="26">
        <f t="shared" si="67"/>
        <v>0</v>
      </c>
      <c r="V163" s="26">
        <f t="shared" si="67"/>
        <v>0</v>
      </c>
      <c r="W163" s="26">
        <f t="shared" si="67"/>
        <v>0</v>
      </c>
      <c r="X163" s="26">
        <f t="shared" si="67"/>
        <v>0</v>
      </c>
      <c r="Y163" s="26">
        <f t="shared" si="67"/>
        <v>0</v>
      </c>
      <c r="Z163" s="26">
        <f t="shared" si="67"/>
        <v>0</v>
      </c>
      <c r="AA163" s="26">
        <f t="shared" si="67"/>
        <v>0</v>
      </c>
    </row>
    <row r="164" spans="1:27" hidden="1" x14ac:dyDescent="0.35">
      <c r="A164" s="687"/>
      <c r="B164" s="238" t="s">
        <v>21</v>
      </c>
      <c r="C164" s="26">
        <f t="shared" si="68"/>
        <v>0</v>
      </c>
      <c r="D164" s="26">
        <f t="shared" si="69"/>
        <v>0</v>
      </c>
      <c r="E164" s="26">
        <f t="shared" ref="E164:AA167" si="70">IF(E25=0,0,((E7*0.5)+D25-E43)*E80*E129*E$2)</f>
        <v>0</v>
      </c>
      <c r="F164" s="26">
        <f t="shared" si="70"/>
        <v>0</v>
      </c>
      <c r="G164" s="26">
        <f t="shared" si="70"/>
        <v>0</v>
      </c>
      <c r="H164" s="26">
        <f t="shared" si="70"/>
        <v>0</v>
      </c>
      <c r="I164" s="26">
        <f t="shared" si="70"/>
        <v>0</v>
      </c>
      <c r="J164" s="26">
        <f t="shared" si="70"/>
        <v>0</v>
      </c>
      <c r="K164" s="26">
        <f t="shared" si="70"/>
        <v>0</v>
      </c>
      <c r="L164" s="26">
        <f t="shared" si="70"/>
        <v>0</v>
      </c>
      <c r="M164" s="26">
        <f t="shared" si="70"/>
        <v>0</v>
      </c>
      <c r="N164" s="26">
        <f t="shared" si="70"/>
        <v>0</v>
      </c>
      <c r="O164" s="26">
        <f t="shared" si="70"/>
        <v>0</v>
      </c>
      <c r="P164" s="26">
        <f t="shared" si="70"/>
        <v>0</v>
      </c>
      <c r="Q164" s="26">
        <f t="shared" si="70"/>
        <v>0</v>
      </c>
      <c r="R164" s="26">
        <f t="shared" si="70"/>
        <v>0</v>
      </c>
      <c r="S164" s="26">
        <f t="shared" si="70"/>
        <v>0</v>
      </c>
      <c r="T164" s="26">
        <f t="shared" si="70"/>
        <v>0</v>
      </c>
      <c r="U164" s="26">
        <f t="shared" si="70"/>
        <v>0</v>
      </c>
      <c r="V164" s="26">
        <f t="shared" si="70"/>
        <v>0</v>
      </c>
      <c r="W164" s="26">
        <f t="shared" si="70"/>
        <v>0</v>
      </c>
      <c r="X164" s="26">
        <f t="shared" si="70"/>
        <v>0</v>
      </c>
      <c r="Y164" s="26">
        <f t="shared" si="70"/>
        <v>0</v>
      </c>
      <c r="Z164" s="26">
        <f t="shared" si="70"/>
        <v>0</v>
      </c>
      <c r="AA164" s="26">
        <f t="shared" si="70"/>
        <v>0</v>
      </c>
    </row>
    <row r="165" spans="1:27" hidden="1" x14ac:dyDescent="0.35">
      <c r="A165" s="687"/>
      <c r="B165" s="238" t="s">
        <v>1</v>
      </c>
      <c r="C165" s="26">
        <f t="shared" si="68"/>
        <v>0</v>
      </c>
      <c r="D165" s="26">
        <f t="shared" si="69"/>
        <v>0</v>
      </c>
      <c r="E165" s="26">
        <f t="shared" si="70"/>
        <v>0</v>
      </c>
      <c r="F165" s="26">
        <f t="shared" si="70"/>
        <v>0</v>
      </c>
      <c r="G165" s="26">
        <f t="shared" si="70"/>
        <v>0</v>
      </c>
      <c r="H165" s="26">
        <f t="shared" si="70"/>
        <v>4307.2625518822961</v>
      </c>
      <c r="I165" s="26">
        <f t="shared" si="70"/>
        <v>9287.3383143330793</v>
      </c>
      <c r="J165" s="26">
        <f t="shared" si="70"/>
        <v>10122.307443314234</v>
      </c>
      <c r="K165" s="26">
        <f t="shared" si="70"/>
        <v>5117.1612788089124</v>
      </c>
      <c r="L165" s="26">
        <f t="shared" si="70"/>
        <v>172.14597088205733</v>
      </c>
      <c r="M165" s="26">
        <f t="shared" si="70"/>
        <v>0</v>
      </c>
      <c r="N165" s="26">
        <f t="shared" si="70"/>
        <v>0</v>
      </c>
      <c r="O165" s="26">
        <f t="shared" si="70"/>
        <v>0</v>
      </c>
      <c r="P165" s="26">
        <f t="shared" si="70"/>
        <v>0</v>
      </c>
      <c r="Q165" s="26">
        <f t="shared" si="70"/>
        <v>0</v>
      </c>
      <c r="R165" s="26">
        <f t="shared" si="70"/>
        <v>290.60872101870109</v>
      </c>
      <c r="S165" s="26">
        <f t="shared" si="70"/>
        <v>2660.6235987636023</v>
      </c>
      <c r="T165" s="26">
        <f t="shared" si="70"/>
        <v>16565.859393925879</v>
      </c>
      <c r="U165" s="26">
        <f t="shared" si="70"/>
        <v>15948.600320626656</v>
      </c>
      <c r="V165" s="26">
        <f t="shared" si="70"/>
        <v>17382.44373921202</v>
      </c>
      <c r="W165" s="26">
        <f t="shared" si="70"/>
        <v>8787.4003562419621</v>
      </c>
      <c r="X165" s="26">
        <f t="shared" si="70"/>
        <v>295.61615970929762</v>
      </c>
      <c r="Y165" s="26">
        <f t="shared" si="70"/>
        <v>0</v>
      </c>
      <c r="Z165" s="26">
        <f t="shared" si="70"/>
        <v>0</v>
      </c>
      <c r="AA165" s="26">
        <f t="shared" si="70"/>
        <v>0</v>
      </c>
    </row>
    <row r="166" spans="1:27" hidden="1" x14ac:dyDescent="0.35">
      <c r="A166" s="687"/>
      <c r="B166" s="238" t="s">
        <v>22</v>
      </c>
      <c r="C166" s="26">
        <f t="shared" si="68"/>
        <v>0</v>
      </c>
      <c r="D166" s="26">
        <f t="shared" si="69"/>
        <v>0</v>
      </c>
      <c r="E166" s="26">
        <f t="shared" si="70"/>
        <v>0</v>
      </c>
      <c r="F166" s="26">
        <f t="shared" si="70"/>
        <v>0</v>
      </c>
      <c r="G166" s="26">
        <f t="shared" si="70"/>
        <v>0</v>
      </c>
      <c r="H166" s="26">
        <f t="shared" si="70"/>
        <v>0</v>
      </c>
      <c r="I166" s="26">
        <f t="shared" si="70"/>
        <v>0</v>
      </c>
      <c r="J166" s="26">
        <f t="shared" si="70"/>
        <v>0</v>
      </c>
      <c r="K166" s="26">
        <f t="shared" si="70"/>
        <v>0</v>
      </c>
      <c r="L166" s="26">
        <f t="shared" si="70"/>
        <v>0</v>
      </c>
      <c r="M166" s="26">
        <f t="shared" si="70"/>
        <v>0</v>
      </c>
      <c r="N166" s="26">
        <f t="shared" si="70"/>
        <v>0</v>
      </c>
      <c r="O166" s="26">
        <f t="shared" si="70"/>
        <v>0</v>
      </c>
      <c r="P166" s="26">
        <f t="shared" si="70"/>
        <v>0</v>
      </c>
      <c r="Q166" s="26">
        <f t="shared" si="70"/>
        <v>0</v>
      </c>
      <c r="R166" s="26">
        <f t="shared" si="70"/>
        <v>0</v>
      </c>
      <c r="S166" s="26">
        <f t="shared" si="70"/>
        <v>0</v>
      </c>
      <c r="T166" s="26">
        <f t="shared" si="70"/>
        <v>0</v>
      </c>
      <c r="U166" s="26">
        <f t="shared" si="70"/>
        <v>0</v>
      </c>
      <c r="V166" s="26">
        <f t="shared" si="70"/>
        <v>0</v>
      </c>
      <c r="W166" s="26">
        <f t="shared" si="70"/>
        <v>0</v>
      </c>
      <c r="X166" s="26">
        <f t="shared" si="70"/>
        <v>0</v>
      </c>
      <c r="Y166" s="26">
        <f t="shared" si="70"/>
        <v>0</v>
      </c>
      <c r="Z166" s="26">
        <f t="shared" si="70"/>
        <v>0</v>
      </c>
      <c r="AA166" s="26">
        <f t="shared" si="70"/>
        <v>0</v>
      </c>
    </row>
    <row r="167" spans="1:27" hidden="1" x14ac:dyDescent="0.35">
      <c r="A167" s="687"/>
      <c r="B167" s="81" t="s">
        <v>9</v>
      </c>
      <c r="C167" s="26">
        <f t="shared" si="68"/>
        <v>0</v>
      </c>
      <c r="D167" s="26">
        <f t="shared" si="69"/>
        <v>0</v>
      </c>
      <c r="E167" s="26">
        <f t="shared" si="70"/>
        <v>0</v>
      </c>
      <c r="F167" s="26">
        <f t="shared" si="70"/>
        <v>0</v>
      </c>
      <c r="G167" s="26">
        <f t="shared" si="70"/>
        <v>0</v>
      </c>
      <c r="H167" s="26">
        <f t="shared" si="70"/>
        <v>0</v>
      </c>
      <c r="I167" s="26">
        <f t="shared" si="70"/>
        <v>0</v>
      </c>
      <c r="J167" s="26">
        <f t="shared" si="70"/>
        <v>0</v>
      </c>
      <c r="K167" s="26">
        <f t="shared" si="70"/>
        <v>0</v>
      </c>
      <c r="L167" s="26">
        <f t="shared" si="70"/>
        <v>0</v>
      </c>
      <c r="M167" s="26">
        <f t="shared" si="70"/>
        <v>0</v>
      </c>
      <c r="N167" s="26">
        <f t="shared" si="70"/>
        <v>0</v>
      </c>
      <c r="O167" s="26">
        <f t="shared" si="70"/>
        <v>0</v>
      </c>
      <c r="P167" s="26">
        <f t="shared" si="70"/>
        <v>0</v>
      </c>
      <c r="Q167" s="26">
        <f t="shared" si="70"/>
        <v>0</v>
      </c>
      <c r="R167" s="26">
        <f t="shared" si="70"/>
        <v>0</v>
      </c>
      <c r="S167" s="26">
        <f t="shared" si="70"/>
        <v>0</v>
      </c>
      <c r="T167" s="26">
        <f t="shared" si="70"/>
        <v>0</v>
      </c>
      <c r="U167" s="26">
        <f t="shared" si="70"/>
        <v>0</v>
      </c>
      <c r="V167" s="26">
        <f t="shared" si="70"/>
        <v>0</v>
      </c>
      <c r="W167" s="26">
        <f t="shared" si="70"/>
        <v>0</v>
      </c>
      <c r="X167" s="26">
        <f t="shared" si="70"/>
        <v>0</v>
      </c>
      <c r="Y167" s="26">
        <f t="shared" si="70"/>
        <v>0</v>
      </c>
      <c r="Z167" s="26">
        <f t="shared" si="70"/>
        <v>0</v>
      </c>
      <c r="AA167" s="26">
        <f t="shared" si="70"/>
        <v>0</v>
      </c>
    </row>
    <row r="168" spans="1:27" hidden="1" x14ac:dyDescent="0.35">
      <c r="A168" s="687"/>
      <c r="B168" s="81" t="s">
        <v>3</v>
      </c>
      <c r="C168" s="26">
        <f t="shared" si="68"/>
        <v>0</v>
      </c>
      <c r="D168" s="26">
        <f t="shared" si="69"/>
        <v>0</v>
      </c>
      <c r="E168" s="26">
        <f t="shared" ref="E168:AA171" si="71">IF(E29=0,0,((E11*0.5)+D29-E47)*E84*E133*E$2)</f>
        <v>0</v>
      </c>
      <c r="F168" s="26">
        <f t="shared" si="71"/>
        <v>0</v>
      </c>
      <c r="G168" s="26">
        <f t="shared" si="71"/>
        <v>0</v>
      </c>
      <c r="H168" s="26">
        <f t="shared" si="71"/>
        <v>0</v>
      </c>
      <c r="I168" s="26">
        <f t="shared" si="71"/>
        <v>0</v>
      </c>
      <c r="J168" s="26">
        <f t="shared" si="71"/>
        <v>0</v>
      </c>
      <c r="K168" s="26">
        <f t="shared" si="71"/>
        <v>0</v>
      </c>
      <c r="L168" s="26">
        <f t="shared" si="71"/>
        <v>0</v>
      </c>
      <c r="M168" s="26">
        <f t="shared" si="71"/>
        <v>2.4766432458328955</v>
      </c>
      <c r="N168" s="26">
        <f t="shared" si="71"/>
        <v>10.606135530575488</v>
      </c>
      <c r="O168" s="26">
        <f t="shared" si="71"/>
        <v>32.826030319677109</v>
      </c>
      <c r="P168" s="26">
        <f t="shared" si="71"/>
        <v>23.31850804559166</v>
      </c>
      <c r="Q168" s="26">
        <f t="shared" si="71"/>
        <v>18.049163323478048</v>
      </c>
      <c r="R168" s="26">
        <f t="shared" si="71"/>
        <v>12.677249014629338</v>
      </c>
      <c r="S168" s="26">
        <f t="shared" si="71"/>
        <v>30.719102221967397</v>
      </c>
      <c r="T168" s="26">
        <f t="shared" si="71"/>
        <v>197.90551230690488</v>
      </c>
      <c r="U168" s="26">
        <f t="shared" si="71"/>
        <v>190.50741068590384</v>
      </c>
      <c r="V168" s="26">
        <f t="shared" si="71"/>
        <v>207.644528827914</v>
      </c>
      <c r="W168" s="26">
        <f t="shared" si="71"/>
        <v>104.1304555212687</v>
      </c>
      <c r="X168" s="26">
        <f t="shared" si="71"/>
        <v>14.258189102072389</v>
      </c>
      <c r="Y168" s="26">
        <f t="shared" si="71"/>
        <v>28.8740872586128</v>
      </c>
      <c r="Z168" s="26">
        <f t="shared" si="71"/>
        <v>18.106193229617066</v>
      </c>
      <c r="AA168" s="26">
        <f t="shared" si="71"/>
        <v>32.826030319677109</v>
      </c>
    </row>
    <row r="169" spans="1:27" ht="15.75" hidden="1" customHeight="1" x14ac:dyDescent="0.35">
      <c r="A169" s="687"/>
      <c r="B169" s="81" t="s">
        <v>4</v>
      </c>
      <c r="C169" s="26">
        <f t="shared" si="68"/>
        <v>0</v>
      </c>
      <c r="D169" s="26">
        <f t="shared" si="69"/>
        <v>0</v>
      </c>
      <c r="E169" s="26">
        <f t="shared" si="71"/>
        <v>27.875704565176317</v>
      </c>
      <c r="F169" s="26">
        <f t="shared" si="71"/>
        <v>60.044219755508067</v>
      </c>
      <c r="G169" s="26">
        <f t="shared" si="71"/>
        <v>109.14480242814999</v>
      </c>
      <c r="H169" s="26">
        <f t="shared" si="71"/>
        <v>303.94477290623206</v>
      </c>
      <c r="I169" s="26">
        <f t="shared" si="71"/>
        <v>427.06191509845462</v>
      </c>
      <c r="J169" s="26">
        <f t="shared" si="71"/>
        <v>513.38479902207962</v>
      </c>
      <c r="K169" s="26">
        <f t="shared" si="71"/>
        <v>966.49946564473407</v>
      </c>
      <c r="L169" s="26">
        <f t="shared" si="71"/>
        <v>737.89584072189973</v>
      </c>
      <c r="M169" s="26">
        <f t="shared" si="71"/>
        <v>369.8601265361284</v>
      </c>
      <c r="N169" s="26">
        <f t="shared" si="71"/>
        <v>311.78200747844267</v>
      </c>
      <c r="O169" s="26">
        <f t="shared" si="71"/>
        <v>395.67113018179191</v>
      </c>
      <c r="P169" s="26">
        <f t="shared" si="71"/>
        <v>246.32908067543238</v>
      </c>
      <c r="Q169" s="26">
        <f t="shared" si="71"/>
        <v>321.60117224013004</v>
      </c>
      <c r="R169" s="26">
        <f t="shared" si="71"/>
        <v>563.72294440998382</v>
      </c>
      <c r="S169" s="26">
        <f t="shared" si="71"/>
        <v>881.63437013894929</v>
      </c>
      <c r="T169" s="26">
        <f t="shared" si="71"/>
        <v>1725.1812060133475</v>
      </c>
      <c r="U169" s="26">
        <f t="shared" si="71"/>
        <v>2082.653152828012</v>
      </c>
      <c r="V169" s="26">
        <f t="shared" si="71"/>
        <v>1602.0035118819458</v>
      </c>
      <c r="W169" s="26">
        <f t="shared" si="71"/>
        <v>1603.2169768898041</v>
      </c>
      <c r="X169" s="26">
        <f t="shared" si="71"/>
        <v>929.64320970327981</v>
      </c>
      <c r="Y169" s="26">
        <f t="shared" si="71"/>
        <v>446.63340661206968</v>
      </c>
      <c r="Z169" s="26">
        <f t="shared" si="71"/>
        <v>338.11545734924141</v>
      </c>
      <c r="AA169" s="26">
        <f t="shared" si="71"/>
        <v>395.67113018179191</v>
      </c>
    </row>
    <row r="170" spans="1:27" hidden="1" x14ac:dyDescent="0.35">
      <c r="A170" s="687"/>
      <c r="B170" s="81" t="s">
        <v>5</v>
      </c>
      <c r="C170" s="26">
        <f t="shared" si="68"/>
        <v>0</v>
      </c>
      <c r="D170" s="26">
        <f t="shared" si="69"/>
        <v>0</v>
      </c>
      <c r="E170" s="26">
        <f t="shared" si="71"/>
        <v>0</v>
      </c>
      <c r="F170" s="26">
        <f t="shared" si="71"/>
        <v>0</v>
      </c>
      <c r="G170" s="26">
        <f t="shared" si="71"/>
        <v>0</v>
      </c>
      <c r="H170" s="26">
        <f t="shared" si="71"/>
        <v>0</v>
      </c>
      <c r="I170" s="26">
        <f t="shared" si="71"/>
        <v>0</v>
      </c>
      <c r="J170" s="26">
        <f t="shared" si="71"/>
        <v>0</v>
      </c>
      <c r="K170" s="26">
        <f t="shared" si="71"/>
        <v>0</v>
      </c>
      <c r="L170" s="26">
        <f t="shared" si="71"/>
        <v>0</v>
      </c>
      <c r="M170" s="26">
        <f t="shared" si="71"/>
        <v>2.8426689759265145</v>
      </c>
      <c r="N170" s="26">
        <f t="shared" si="71"/>
        <v>14.551960711283215</v>
      </c>
      <c r="O170" s="26">
        <f t="shared" si="71"/>
        <v>23.622834805284704</v>
      </c>
      <c r="P170" s="26">
        <f t="shared" si="71"/>
        <v>18.54895441385143</v>
      </c>
      <c r="Q170" s="26">
        <f t="shared" si="71"/>
        <v>24.67353661849781</v>
      </c>
      <c r="R170" s="26">
        <f t="shared" si="71"/>
        <v>35.019732901465566</v>
      </c>
      <c r="S170" s="26">
        <f t="shared" si="71"/>
        <v>50.917636358356773</v>
      </c>
      <c r="T170" s="26">
        <f t="shared" si="71"/>
        <v>123.63914214549823</v>
      </c>
      <c r="U170" s="26">
        <f t="shared" si="71"/>
        <v>125.96630826475628</v>
      </c>
      <c r="V170" s="26">
        <f t="shared" si="71"/>
        <v>121.46617563003208</v>
      </c>
      <c r="W170" s="26">
        <f t="shared" si="71"/>
        <v>116.36780081824337</v>
      </c>
      <c r="X170" s="26">
        <f t="shared" si="71"/>
        <v>52.017159369956488</v>
      </c>
      <c r="Y170" s="26">
        <f t="shared" si="71"/>
        <v>33.141419215850895</v>
      </c>
      <c r="Z170" s="26">
        <f t="shared" si="71"/>
        <v>24.84228225716377</v>
      </c>
      <c r="AA170" s="26">
        <f t="shared" si="71"/>
        <v>23.622834805284704</v>
      </c>
    </row>
    <row r="171" spans="1:27" hidden="1" x14ac:dyDescent="0.35">
      <c r="A171" s="687"/>
      <c r="B171" s="81" t="s">
        <v>23</v>
      </c>
      <c r="C171" s="26">
        <f t="shared" si="68"/>
        <v>0</v>
      </c>
      <c r="D171" s="26">
        <f t="shared" si="69"/>
        <v>0</v>
      </c>
      <c r="E171" s="26">
        <f t="shared" si="71"/>
        <v>0</v>
      </c>
      <c r="F171" s="26">
        <f t="shared" si="71"/>
        <v>0</v>
      </c>
      <c r="G171" s="26">
        <f t="shared" si="71"/>
        <v>0</v>
      </c>
      <c r="H171" s="26">
        <f t="shared" si="71"/>
        <v>0</v>
      </c>
      <c r="I171" s="26">
        <f t="shared" si="71"/>
        <v>0</v>
      </c>
      <c r="J171" s="26">
        <f t="shared" si="71"/>
        <v>0</v>
      </c>
      <c r="K171" s="26">
        <f t="shared" si="71"/>
        <v>0</v>
      </c>
      <c r="L171" s="26">
        <f t="shared" si="71"/>
        <v>0</v>
      </c>
      <c r="M171" s="26">
        <f t="shared" si="71"/>
        <v>0</v>
      </c>
      <c r="N171" s="26">
        <f t="shared" si="71"/>
        <v>0</v>
      </c>
      <c r="O171" s="26">
        <f t="shared" si="71"/>
        <v>0</v>
      </c>
      <c r="P171" s="26">
        <f t="shared" si="71"/>
        <v>0</v>
      </c>
      <c r="Q171" s="26">
        <f t="shared" si="71"/>
        <v>0</v>
      </c>
      <c r="R171" s="26">
        <f t="shared" si="71"/>
        <v>0</v>
      </c>
      <c r="S171" s="26">
        <f t="shared" si="71"/>
        <v>0</v>
      </c>
      <c r="T171" s="26">
        <f t="shared" si="71"/>
        <v>0</v>
      </c>
      <c r="U171" s="26">
        <f t="shared" si="71"/>
        <v>0</v>
      </c>
      <c r="V171" s="26">
        <f t="shared" si="71"/>
        <v>0</v>
      </c>
      <c r="W171" s="26">
        <f t="shared" si="71"/>
        <v>0</v>
      </c>
      <c r="X171" s="26">
        <f t="shared" si="71"/>
        <v>0</v>
      </c>
      <c r="Y171" s="26">
        <f t="shared" si="71"/>
        <v>0</v>
      </c>
      <c r="Z171" s="26">
        <f t="shared" si="71"/>
        <v>0</v>
      </c>
      <c r="AA171" s="26">
        <f t="shared" si="71"/>
        <v>0</v>
      </c>
    </row>
    <row r="172" spans="1:27" hidden="1" x14ac:dyDescent="0.35">
      <c r="A172" s="687"/>
      <c r="B172" s="81" t="s">
        <v>24</v>
      </c>
      <c r="C172" s="26">
        <f t="shared" si="68"/>
        <v>0</v>
      </c>
      <c r="D172" s="26">
        <f t="shared" si="69"/>
        <v>0</v>
      </c>
      <c r="E172" s="26">
        <f t="shared" ref="E172:AA174" si="72">IF(E33=0,0,((E15*0.5)+D33-E51)*E88*E137*E$2)</f>
        <v>0</v>
      </c>
      <c r="F172" s="26">
        <f t="shared" si="72"/>
        <v>0</v>
      </c>
      <c r="G172" s="26">
        <f t="shared" si="72"/>
        <v>0</v>
      </c>
      <c r="H172" s="26">
        <f t="shared" si="72"/>
        <v>0</v>
      </c>
      <c r="I172" s="26">
        <f t="shared" si="72"/>
        <v>0</v>
      </c>
      <c r="J172" s="26">
        <f t="shared" si="72"/>
        <v>0</v>
      </c>
      <c r="K172" s="26">
        <f t="shared" si="72"/>
        <v>0</v>
      </c>
      <c r="L172" s="26">
        <f t="shared" si="72"/>
        <v>0</v>
      </c>
      <c r="M172" s="26">
        <f t="shared" si="72"/>
        <v>5.1061342745522529</v>
      </c>
      <c r="N172" s="26">
        <f t="shared" si="72"/>
        <v>15.413269189646396</v>
      </c>
      <c r="O172" s="26">
        <f t="shared" si="72"/>
        <v>22.034146916784717</v>
      </c>
      <c r="P172" s="26">
        <f t="shared" si="72"/>
        <v>17.301496203838816</v>
      </c>
      <c r="Q172" s="26">
        <f t="shared" si="72"/>
        <v>23.014186709167742</v>
      </c>
      <c r="R172" s="26">
        <f t="shared" si="72"/>
        <v>32.6645784088889</v>
      </c>
      <c r="S172" s="26">
        <f t="shared" si="72"/>
        <v>47.493312696089468</v>
      </c>
      <c r="T172" s="26">
        <f t="shared" si="72"/>
        <v>115.32413637713299</v>
      </c>
      <c r="U172" s="26">
        <f t="shared" si="72"/>
        <v>117.49479542775737</v>
      </c>
      <c r="V172" s="26">
        <f t="shared" si="72"/>
        <v>113.29730666589428</v>
      </c>
      <c r="W172" s="26">
        <f t="shared" si="72"/>
        <v>108.54180883653738</v>
      </c>
      <c r="X172" s="26">
        <f t="shared" si="72"/>
        <v>48.518890353287233</v>
      </c>
      <c r="Y172" s="26">
        <f t="shared" si="72"/>
        <v>30.912585472995264</v>
      </c>
      <c r="Z172" s="26">
        <f t="shared" si="72"/>
        <v>23.171583830409965</v>
      </c>
      <c r="AA172" s="26">
        <f t="shared" si="72"/>
        <v>22.034146916784717</v>
      </c>
    </row>
    <row r="173" spans="1:27" ht="15.75" hidden="1" customHeight="1" x14ac:dyDescent="0.35">
      <c r="A173" s="687"/>
      <c r="B173" s="81" t="s">
        <v>7</v>
      </c>
      <c r="C173" s="26">
        <f t="shared" si="68"/>
        <v>0</v>
      </c>
      <c r="D173" s="26">
        <f t="shared" si="69"/>
        <v>0</v>
      </c>
      <c r="E173" s="26">
        <f t="shared" si="72"/>
        <v>0</v>
      </c>
      <c r="F173" s="26">
        <f t="shared" si="72"/>
        <v>0</v>
      </c>
      <c r="G173" s="26">
        <f t="shared" si="72"/>
        <v>0</v>
      </c>
      <c r="H173" s="26">
        <f t="shared" si="72"/>
        <v>0</v>
      </c>
      <c r="I173" s="26">
        <f t="shared" si="72"/>
        <v>0</v>
      </c>
      <c r="J173" s="26">
        <f t="shared" si="72"/>
        <v>0</v>
      </c>
      <c r="K173" s="26">
        <f t="shared" si="72"/>
        <v>0</v>
      </c>
      <c r="L173" s="26">
        <f t="shared" si="72"/>
        <v>0</v>
      </c>
      <c r="M173" s="26">
        <f t="shared" si="72"/>
        <v>0</v>
      </c>
      <c r="N173" s="26">
        <f t="shared" si="72"/>
        <v>0</v>
      </c>
      <c r="O173" s="26">
        <f t="shared" si="72"/>
        <v>0</v>
      </c>
      <c r="P173" s="26">
        <f t="shared" si="72"/>
        <v>0</v>
      </c>
      <c r="Q173" s="26">
        <f t="shared" si="72"/>
        <v>0</v>
      </c>
      <c r="R173" s="26">
        <f t="shared" si="72"/>
        <v>0</v>
      </c>
      <c r="S173" s="26">
        <f t="shared" si="72"/>
        <v>0</v>
      </c>
      <c r="T173" s="26">
        <f t="shared" si="72"/>
        <v>0</v>
      </c>
      <c r="U173" s="26">
        <f t="shared" si="72"/>
        <v>0</v>
      </c>
      <c r="V173" s="26">
        <f t="shared" si="72"/>
        <v>0</v>
      </c>
      <c r="W173" s="26">
        <f t="shared" si="72"/>
        <v>0</v>
      </c>
      <c r="X173" s="26">
        <f t="shared" si="72"/>
        <v>0</v>
      </c>
      <c r="Y173" s="26">
        <f t="shared" si="72"/>
        <v>0</v>
      </c>
      <c r="Z173" s="26">
        <f t="shared" si="72"/>
        <v>0</v>
      </c>
      <c r="AA173" s="26">
        <f t="shared" si="72"/>
        <v>0</v>
      </c>
    </row>
    <row r="174" spans="1:27" ht="15.75" hidden="1" customHeight="1" x14ac:dyDescent="0.35">
      <c r="A174" s="687"/>
      <c r="B174" s="81" t="s">
        <v>8</v>
      </c>
      <c r="C174" s="26">
        <f t="shared" si="68"/>
        <v>0</v>
      </c>
      <c r="D174" s="26">
        <f t="shared" si="69"/>
        <v>0</v>
      </c>
      <c r="E174" s="26">
        <f t="shared" si="72"/>
        <v>0</v>
      </c>
      <c r="F174" s="26">
        <f t="shared" si="72"/>
        <v>0</v>
      </c>
      <c r="G174" s="26">
        <f t="shared" si="72"/>
        <v>0</v>
      </c>
      <c r="H174" s="26">
        <f t="shared" si="72"/>
        <v>0</v>
      </c>
      <c r="I174" s="26">
        <f t="shared" si="72"/>
        <v>0</v>
      </c>
      <c r="J174" s="26">
        <f t="shared" si="72"/>
        <v>0</v>
      </c>
      <c r="K174" s="26">
        <f t="shared" si="72"/>
        <v>0</v>
      </c>
      <c r="L174" s="26">
        <f t="shared" si="72"/>
        <v>0</v>
      </c>
      <c r="M174" s="26">
        <f t="shared" si="72"/>
        <v>0</v>
      </c>
      <c r="N174" s="26">
        <f t="shared" si="72"/>
        <v>0</v>
      </c>
      <c r="O174" s="26">
        <f t="shared" si="72"/>
        <v>0</v>
      </c>
      <c r="P174" s="26">
        <f t="shared" si="72"/>
        <v>0</v>
      </c>
      <c r="Q174" s="26">
        <f t="shared" si="72"/>
        <v>0</v>
      </c>
      <c r="R174" s="26">
        <f t="shared" si="72"/>
        <v>0</v>
      </c>
      <c r="S174" s="26">
        <f t="shared" si="72"/>
        <v>0</v>
      </c>
      <c r="T174" s="26">
        <f t="shared" si="72"/>
        <v>0</v>
      </c>
      <c r="U174" s="26">
        <f t="shared" si="72"/>
        <v>0</v>
      </c>
      <c r="V174" s="26">
        <f t="shared" si="72"/>
        <v>0</v>
      </c>
      <c r="W174" s="26">
        <f t="shared" si="72"/>
        <v>0</v>
      </c>
      <c r="X174" s="26">
        <f t="shared" si="72"/>
        <v>0</v>
      </c>
      <c r="Y174" s="26">
        <f t="shared" si="72"/>
        <v>0</v>
      </c>
      <c r="Z174" s="26">
        <f t="shared" si="72"/>
        <v>0</v>
      </c>
      <c r="AA174" s="26">
        <f t="shared" si="72"/>
        <v>0</v>
      </c>
    </row>
    <row r="175" spans="1:27" ht="15.75" hidden="1" customHeight="1" x14ac:dyDescent="0.35">
      <c r="A175" s="687"/>
      <c r="B175" s="13"/>
      <c r="C175" s="3"/>
      <c r="D175" s="3"/>
      <c r="E175" s="3"/>
      <c r="F175" s="3"/>
      <c r="G175" s="3"/>
      <c r="H175" s="3"/>
      <c r="I175" s="3"/>
      <c r="J175" s="3"/>
      <c r="K175" s="3"/>
      <c r="L175" s="3"/>
      <c r="M175" s="3"/>
      <c r="N175" s="3"/>
      <c r="O175" s="3"/>
      <c r="P175" s="3"/>
      <c r="Q175" s="3"/>
      <c r="R175" s="3"/>
      <c r="S175" s="3"/>
      <c r="T175" s="3"/>
      <c r="U175" s="3"/>
      <c r="V175" s="3"/>
      <c r="W175" s="3"/>
      <c r="X175" s="3"/>
      <c r="Y175" s="3"/>
      <c r="Z175" s="3"/>
      <c r="AA175" s="3"/>
    </row>
    <row r="176" spans="1:27" ht="15.75" hidden="1" customHeight="1" x14ac:dyDescent="0.35">
      <c r="A176" s="687"/>
      <c r="B176" s="235" t="s">
        <v>26</v>
      </c>
      <c r="C176" s="26">
        <f>SUM(C162:C175)</f>
        <v>0</v>
      </c>
      <c r="D176" s="26">
        <f>SUM(D162:D175)</f>
        <v>0</v>
      </c>
      <c r="E176" s="26">
        <f t="shared" ref="E176:AA176" si="73">SUM(E162:E175)</f>
        <v>27.875704565176317</v>
      </c>
      <c r="F176" s="26">
        <f t="shared" si="73"/>
        <v>60.044219755508067</v>
      </c>
      <c r="G176" s="26">
        <f t="shared" si="73"/>
        <v>109.14480242814999</v>
      </c>
      <c r="H176" s="26">
        <f t="shared" si="73"/>
        <v>4611.2073247885282</v>
      </c>
      <c r="I176" s="26">
        <f t="shared" si="73"/>
        <v>9714.4002294315342</v>
      </c>
      <c r="J176" s="26">
        <f t="shared" si="73"/>
        <v>10635.692242336314</v>
      </c>
      <c r="K176" s="26">
        <f t="shared" si="73"/>
        <v>6083.6607444536467</v>
      </c>
      <c r="L176" s="26">
        <f t="shared" si="73"/>
        <v>910.04181160395706</v>
      </c>
      <c r="M176" s="26">
        <f t="shared" si="73"/>
        <v>380.28557303244008</v>
      </c>
      <c r="N176" s="26">
        <f t="shared" si="73"/>
        <v>352.35337290994778</v>
      </c>
      <c r="O176" s="26">
        <f t="shared" si="73"/>
        <v>474.15414222353843</v>
      </c>
      <c r="P176" s="26">
        <f t="shared" si="73"/>
        <v>305.49803933871431</v>
      </c>
      <c r="Q176" s="26">
        <f t="shared" si="73"/>
        <v>387.33805889127365</v>
      </c>
      <c r="R176" s="26">
        <f t="shared" si="73"/>
        <v>934.6932257536688</v>
      </c>
      <c r="S176" s="26">
        <f t="shared" si="73"/>
        <v>3671.3880201789652</v>
      </c>
      <c r="T176" s="26">
        <f t="shared" si="73"/>
        <v>18727.909390768764</v>
      </c>
      <c r="U176" s="26">
        <f t="shared" si="73"/>
        <v>18465.221987833087</v>
      </c>
      <c r="V176" s="26">
        <f t="shared" si="73"/>
        <v>19426.85526221781</v>
      </c>
      <c r="W176" s="26">
        <f t="shared" si="73"/>
        <v>10719.657398307814</v>
      </c>
      <c r="X176" s="26">
        <f t="shared" si="73"/>
        <v>1340.0536082378935</v>
      </c>
      <c r="Y176" s="26">
        <f t="shared" si="73"/>
        <v>539.56149855952867</v>
      </c>
      <c r="Z176" s="26">
        <f t="shared" si="73"/>
        <v>404.23551666643226</v>
      </c>
      <c r="AA176" s="26">
        <f t="shared" si="73"/>
        <v>474.15414222353843</v>
      </c>
    </row>
    <row r="177" spans="1:27" ht="16.5" hidden="1" customHeight="1" thickBot="1" x14ac:dyDescent="0.4">
      <c r="A177" s="688"/>
      <c r="B177" s="137" t="s">
        <v>27</v>
      </c>
      <c r="C177" s="27">
        <f>C176</f>
        <v>0</v>
      </c>
      <c r="D177" s="27">
        <f>C177+D176</f>
        <v>0</v>
      </c>
      <c r="E177" s="27">
        <f t="shared" ref="E177:AA177" si="74">D177+E176</f>
        <v>27.875704565176317</v>
      </c>
      <c r="F177" s="27">
        <f t="shared" si="74"/>
        <v>87.919924320684387</v>
      </c>
      <c r="G177" s="27">
        <f t="shared" si="74"/>
        <v>197.06472674883437</v>
      </c>
      <c r="H177" s="27">
        <f t="shared" si="74"/>
        <v>4808.272051537363</v>
      </c>
      <c r="I177" s="27">
        <f t="shared" si="74"/>
        <v>14522.672280968898</v>
      </c>
      <c r="J177" s="27">
        <f t="shared" si="74"/>
        <v>25158.364523305212</v>
      </c>
      <c r="K177" s="27">
        <f t="shared" si="74"/>
        <v>31242.025267758858</v>
      </c>
      <c r="L177" s="27">
        <f t="shared" si="74"/>
        <v>32152.067079362816</v>
      </c>
      <c r="M177" s="27">
        <f t="shared" si="74"/>
        <v>32532.352652395257</v>
      </c>
      <c r="N177" s="27">
        <f t="shared" si="74"/>
        <v>32884.706025305204</v>
      </c>
      <c r="O177" s="27">
        <f t="shared" si="74"/>
        <v>33358.860167528743</v>
      </c>
      <c r="P177" s="27">
        <f t="shared" si="74"/>
        <v>33664.358206867459</v>
      </c>
      <c r="Q177" s="27">
        <f t="shared" si="74"/>
        <v>34051.696265758736</v>
      </c>
      <c r="R177" s="27">
        <f t="shared" si="74"/>
        <v>34986.389491512404</v>
      </c>
      <c r="S177" s="27">
        <f t="shared" si="74"/>
        <v>38657.777511691369</v>
      </c>
      <c r="T177" s="27">
        <f t="shared" si="74"/>
        <v>57385.686902460133</v>
      </c>
      <c r="U177" s="27">
        <f t="shared" si="74"/>
        <v>75850.908890293213</v>
      </c>
      <c r="V177" s="27">
        <f t="shared" si="74"/>
        <v>95277.764152511023</v>
      </c>
      <c r="W177" s="27">
        <f t="shared" si="74"/>
        <v>105997.42155081884</v>
      </c>
      <c r="X177" s="27">
        <f t="shared" si="74"/>
        <v>107337.47515905673</v>
      </c>
      <c r="Y177" s="27">
        <f t="shared" si="74"/>
        <v>107877.03665761626</v>
      </c>
      <c r="Z177" s="27">
        <f t="shared" si="74"/>
        <v>108281.2721742827</v>
      </c>
      <c r="AA177" s="27">
        <f t="shared" si="74"/>
        <v>108755.42631650623</v>
      </c>
    </row>
    <row r="178" spans="1:27" hidden="1" x14ac:dyDescent="0.35">
      <c r="A178" s="98"/>
      <c r="B178" s="209" t="s">
        <v>128</v>
      </c>
      <c r="C178" s="103">
        <f>C157+C176</f>
        <v>0</v>
      </c>
      <c r="D178" s="103">
        <f t="shared" ref="D178:AA178" si="75">D157+D176</f>
        <v>0</v>
      </c>
      <c r="E178" s="103">
        <f t="shared" si="75"/>
        <v>114.68006524859804</v>
      </c>
      <c r="F178" s="103">
        <f t="shared" si="75"/>
        <v>231.02690860143562</v>
      </c>
      <c r="G178" s="103">
        <f t="shared" si="75"/>
        <v>370.8927102384896</v>
      </c>
      <c r="H178" s="103">
        <f t="shared" si="75"/>
        <v>7659.684768459736</v>
      </c>
      <c r="I178" s="103">
        <f t="shared" si="75"/>
        <v>17467.195970298228</v>
      </c>
      <c r="J178" s="103">
        <f t="shared" si="75"/>
        <v>18096.30869358698</v>
      </c>
      <c r="K178" s="103">
        <f t="shared" si="75"/>
        <v>9924.9416174715334</v>
      </c>
      <c r="L178" s="103">
        <f t="shared" si="75"/>
        <v>2574.2037908353655</v>
      </c>
      <c r="M178" s="103">
        <f t="shared" si="75"/>
        <v>1541.6308024489881</v>
      </c>
      <c r="N178" s="103">
        <f t="shared" si="75"/>
        <v>1727.3030732379752</v>
      </c>
      <c r="O178" s="103">
        <f t="shared" si="75"/>
        <v>2217.8617578408048</v>
      </c>
      <c r="P178" s="103">
        <f t="shared" si="75"/>
        <v>1668.3130793015632</v>
      </c>
      <c r="Q178" s="103">
        <f t="shared" si="75"/>
        <v>2072.3365074787944</v>
      </c>
      <c r="R178" s="103">
        <f t="shared" si="75"/>
        <v>3166.0485435117344</v>
      </c>
      <c r="S178" s="103">
        <f t="shared" si="75"/>
        <v>7972.4219994811274</v>
      </c>
      <c r="T178" s="103">
        <f t="shared" si="75"/>
        <v>30236.584372463491</v>
      </c>
      <c r="U178" s="103">
        <f t="shared" si="75"/>
        <v>33434.820031208641</v>
      </c>
      <c r="V178" s="103">
        <f t="shared" si="75"/>
        <v>33328.054644001575</v>
      </c>
      <c r="W178" s="103">
        <f t="shared" si="75"/>
        <v>17569.376398030152</v>
      </c>
      <c r="X178" s="103">
        <f t="shared" si="75"/>
        <v>3865.5146339579969</v>
      </c>
      <c r="Y178" s="103">
        <f t="shared" si="75"/>
        <v>2197.0571396825308</v>
      </c>
      <c r="Z178" s="103">
        <f t="shared" si="75"/>
        <v>1990.047437224013</v>
      </c>
      <c r="AA178" s="103">
        <f t="shared" si="75"/>
        <v>2217.8617578408048</v>
      </c>
    </row>
    <row r="179" spans="1:27" hidden="1" x14ac:dyDescent="0.35">
      <c r="A179" s="98"/>
      <c r="B179" s="210" t="s">
        <v>183</v>
      </c>
      <c r="C179" s="101">
        <f>C178-C73</f>
        <v>0</v>
      </c>
      <c r="D179" s="101">
        <f t="shared" ref="D179:AA179" si="76">D178-D73</f>
        <v>0</v>
      </c>
      <c r="E179" s="101">
        <f t="shared" si="76"/>
        <v>6.7476000187127738E-4</v>
      </c>
      <c r="F179" s="101">
        <f t="shared" si="76"/>
        <v>3.2251404211933732E-3</v>
      </c>
      <c r="G179" s="101">
        <f t="shared" si="76"/>
        <v>-4.8877022493343247E-4</v>
      </c>
      <c r="H179" s="101">
        <f t="shared" si="76"/>
        <v>1.9403899797907798E-2</v>
      </c>
      <c r="I179" s="101">
        <f t="shared" si="76"/>
        <v>0</v>
      </c>
      <c r="J179" s="101">
        <f t="shared" si="76"/>
        <v>0</v>
      </c>
      <c r="K179" s="101">
        <f t="shared" si="76"/>
        <v>0</v>
      </c>
      <c r="L179" s="101">
        <f t="shared" si="76"/>
        <v>0</v>
      </c>
      <c r="M179" s="101">
        <f t="shared" si="76"/>
        <v>0</v>
      </c>
      <c r="N179" s="101">
        <f t="shared" si="76"/>
        <v>0</v>
      </c>
      <c r="O179" s="101">
        <f t="shared" si="76"/>
        <v>0</v>
      </c>
      <c r="P179" s="101">
        <f t="shared" si="76"/>
        <v>0</v>
      </c>
      <c r="Q179" s="101">
        <f t="shared" si="76"/>
        <v>0</v>
      </c>
      <c r="R179" s="101">
        <f t="shared" si="76"/>
        <v>0</v>
      </c>
      <c r="S179" s="101">
        <f t="shared" si="76"/>
        <v>0</v>
      </c>
      <c r="T179" s="101">
        <f t="shared" si="76"/>
        <v>0</v>
      </c>
      <c r="U179" s="101">
        <f t="shared" si="76"/>
        <v>0</v>
      </c>
      <c r="V179" s="101">
        <f t="shared" si="76"/>
        <v>0</v>
      </c>
      <c r="W179" s="101">
        <f t="shared" si="76"/>
        <v>0</v>
      </c>
      <c r="X179" s="101">
        <f t="shared" si="76"/>
        <v>0</v>
      </c>
      <c r="Y179" s="101">
        <f t="shared" si="76"/>
        <v>0</v>
      </c>
      <c r="Z179" s="101">
        <f t="shared" si="76"/>
        <v>0</v>
      </c>
      <c r="AA179" s="101">
        <f t="shared" si="76"/>
        <v>0</v>
      </c>
    </row>
    <row r="180" spans="1:27" ht="15" hidden="1" thickBot="1" x14ac:dyDescent="0.4">
      <c r="A180" s="98"/>
      <c r="B180" s="98"/>
      <c r="C180" s="101"/>
      <c r="D180" s="101"/>
      <c r="E180" s="101"/>
      <c r="F180" s="101"/>
      <c r="G180" s="101"/>
      <c r="H180" s="101"/>
      <c r="I180" s="101"/>
      <c r="J180" s="101"/>
      <c r="K180" s="101"/>
      <c r="L180" s="101"/>
      <c r="M180" s="101"/>
      <c r="N180" s="101"/>
    </row>
    <row r="181" spans="1:27" ht="15" hidden="1" thickBot="1" x14ac:dyDescent="0.4">
      <c r="A181" s="98"/>
      <c r="B181" s="254" t="s">
        <v>39</v>
      </c>
      <c r="C181" s="145">
        <f>C$4</f>
        <v>44927</v>
      </c>
      <c r="D181" s="145">
        <f t="shared" ref="D181:AA181" si="77">D$4</f>
        <v>44958</v>
      </c>
      <c r="E181" s="145">
        <f t="shared" si="77"/>
        <v>44986</v>
      </c>
      <c r="F181" s="145">
        <f t="shared" si="77"/>
        <v>45017</v>
      </c>
      <c r="G181" s="145">
        <f t="shared" si="77"/>
        <v>45047</v>
      </c>
      <c r="H181" s="145">
        <f t="shared" si="77"/>
        <v>45078</v>
      </c>
      <c r="I181" s="145">
        <f t="shared" si="77"/>
        <v>45108</v>
      </c>
      <c r="J181" s="145">
        <f t="shared" si="77"/>
        <v>45139</v>
      </c>
      <c r="K181" s="145">
        <f t="shared" si="77"/>
        <v>45170</v>
      </c>
      <c r="L181" s="145">
        <f t="shared" si="77"/>
        <v>45200</v>
      </c>
      <c r="M181" s="145">
        <f t="shared" si="77"/>
        <v>45231</v>
      </c>
      <c r="N181" s="145">
        <f t="shared" si="77"/>
        <v>45261</v>
      </c>
      <c r="O181" s="145">
        <f t="shared" si="77"/>
        <v>45292</v>
      </c>
      <c r="P181" s="145">
        <f t="shared" si="77"/>
        <v>45323</v>
      </c>
      <c r="Q181" s="145">
        <f t="shared" si="77"/>
        <v>45352</v>
      </c>
      <c r="R181" s="145">
        <f t="shared" si="77"/>
        <v>45383</v>
      </c>
      <c r="S181" s="145">
        <f t="shared" si="77"/>
        <v>45413</v>
      </c>
      <c r="T181" s="145">
        <f t="shared" si="77"/>
        <v>45444</v>
      </c>
      <c r="U181" s="145">
        <f t="shared" si="77"/>
        <v>45474</v>
      </c>
      <c r="V181" s="145">
        <f t="shared" si="77"/>
        <v>45505</v>
      </c>
      <c r="W181" s="145">
        <f t="shared" si="77"/>
        <v>45536</v>
      </c>
      <c r="X181" s="145">
        <f t="shared" si="77"/>
        <v>45566</v>
      </c>
      <c r="Y181" s="145">
        <f t="shared" si="77"/>
        <v>45597</v>
      </c>
      <c r="Z181" s="145">
        <f t="shared" si="77"/>
        <v>45627</v>
      </c>
      <c r="AA181" s="145">
        <f t="shared" si="77"/>
        <v>45658</v>
      </c>
    </row>
    <row r="182" spans="1:27" hidden="1" x14ac:dyDescent="0.35">
      <c r="A182" s="98"/>
      <c r="B182" s="248" t="s">
        <v>129</v>
      </c>
      <c r="C182" s="111">
        <f>C157*'YTD PROGRAM SUMMARY'!C47</f>
        <v>0</v>
      </c>
      <c r="D182" s="111">
        <f>D157*'YTD PROGRAM SUMMARY'!D47</f>
        <v>0</v>
      </c>
      <c r="E182" s="111">
        <f>E157*'YTD PROGRAM SUMMARY'!E47</f>
        <v>86.80436068342172</v>
      </c>
      <c r="F182" s="111">
        <f>F157*'YTD PROGRAM SUMMARY'!F47</f>
        <v>0</v>
      </c>
      <c r="G182" s="111">
        <f>G157*'YTD PROGRAM SUMMARY'!G47</f>
        <v>261.7479078103396</v>
      </c>
      <c r="H182" s="111">
        <f>H157*'YTD PROGRAM SUMMARY'!H47</f>
        <v>3048.4774436712078</v>
      </c>
      <c r="I182" s="111">
        <f>I157*'YTD PROGRAM SUMMARY'!I47</f>
        <v>0</v>
      </c>
      <c r="J182" s="111">
        <f>J157*'YTD PROGRAM SUMMARY'!J47</f>
        <v>0</v>
      </c>
      <c r="K182" s="111">
        <f>K157*'YTD PROGRAM SUMMARY'!K47</f>
        <v>3841.2808730178858</v>
      </c>
      <c r="L182" s="111">
        <f>L157*'YTD PROGRAM SUMMARY'!L47</f>
        <v>0</v>
      </c>
      <c r="M182" s="111">
        <f>M157*'YTD PROGRAM SUMMARY'!M47</f>
        <v>0</v>
      </c>
      <c r="N182" s="111">
        <f>N157*'YTD PROGRAM SUMMARY'!N47</f>
        <v>0</v>
      </c>
      <c r="O182" s="218">
        <f>O157*'YTD PROGRAM SUMMARY'!O47</f>
        <v>0</v>
      </c>
      <c r="P182" s="218">
        <f>P157*'YTD PROGRAM SUMMARY'!P47</f>
        <v>0</v>
      </c>
      <c r="Q182" s="218">
        <f>Q157*'YTD PROGRAM SUMMARY'!Q47</f>
        <v>0</v>
      </c>
      <c r="R182" s="218">
        <f>R157*'YTD PROGRAM SUMMARY'!R47</f>
        <v>0</v>
      </c>
      <c r="S182" s="218">
        <f>S157*'YTD PROGRAM SUMMARY'!S47</f>
        <v>0</v>
      </c>
      <c r="T182" s="218">
        <f>T157*'YTD PROGRAM SUMMARY'!T47</f>
        <v>0</v>
      </c>
      <c r="U182" s="218">
        <f>U157*'YTD PROGRAM SUMMARY'!U47</f>
        <v>0</v>
      </c>
      <c r="V182" s="218">
        <f>V157*'YTD PROGRAM SUMMARY'!V47</f>
        <v>0</v>
      </c>
      <c r="W182" s="218">
        <f>W157*'YTD PROGRAM SUMMARY'!W47</f>
        <v>0</v>
      </c>
      <c r="X182" s="218">
        <f>X157*'YTD PROGRAM SUMMARY'!X47</f>
        <v>0</v>
      </c>
      <c r="Y182" s="218">
        <f>Y157*'YTD PROGRAM SUMMARY'!Y47</f>
        <v>0</v>
      </c>
      <c r="Z182" s="218">
        <f>Z157*'YTD PROGRAM SUMMARY'!Z47</f>
        <v>0</v>
      </c>
      <c r="AA182" s="218">
        <f>AA157*'YTD PROGRAM SUMMARY'!AA47</f>
        <v>0</v>
      </c>
    </row>
    <row r="183" spans="1:27" ht="15" hidden="1" thickBot="1" x14ac:dyDescent="0.4">
      <c r="A183" s="98"/>
      <c r="B183" s="83" t="s">
        <v>130</v>
      </c>
      <c r="C183" s="104">
        <f>C176*'YTD PROGRAM SUMMARY'!C47</f>
        <v>0</v>
      </c>
      <c r="D183" s="104">
        <f>D176*'YTD PROGRAM SUMMARY'!D47</f>
        <v>0</v>
      </c>
      <c r="E183" s="104">
        <f>E176*'YTD PROGRAM SUMMARY'!E47</f>
        <v>27.875704565176317</v>
      </c>
      <c r="F183" s="104">
        <f>F176*'YTD PROGRAM SUMMARY'!F47</f>
        <v>0</v>
      </c>
      <c r="G183" s="104">
        <f>G176*'YTD PROGRAM SUMMARY'!G47</f>
        <v>109.14480242814999</v>
      </c>
      <c r="H183" s="104">
        <f>H176*'YTD PROGRAM SUMMARY'!H47</f>
        <v>4611.2073247885282</v>
      </c>
      <c r="I183" s="104">
        <f>I176*'YTD PROGRAM SUMMARY'!I47</f>
        <v>0</v>
      </c>
      <c r="J183" s="104">
        <f>J176*'YTD PROGRAM SUMMARY'!J47</f>
        <v>0</v>
      </c>
      <c r="K183" s="104">
        <f>K176*'YTD PROGRAM SUMMARY'!K47</f>
        <v>6083.6607444536467</v>
      </c>
      <c r="L183" s="104">
        <f>L176*'YTD PROGRAM SUMMARY'!L47</f>
        <v>0</v>
      </c>
      <c r="M183" s="104">
        <f>M176*'YTD PROGRAM SUMMARY'!M47</f>
        <v>0</v>
      </c>
      <c r="N183" s="104">
        <f>N176*'YTD PROGRAM SUMMARY'!N47</f>
        <v>0</v>
      </c>
      <c r="O183" s="212">
        <f>O176*'YTD PROGRAM SUMMARY'!O47</f>
        <v>0</v>
      </c>
      <c r="P183" s="212">
        <f>P176*'YTD PROGRAM SUMMARY'!P47</f>
        <v>0</v>
      </c>
      <c r="Q183" s="212">
        <f>Q176*'YTD PROGRAM SUMMARY'!Q47</f>
        <v>0</v>
      </c>
      <c r="R183" s="212">
        <f>R176*'YTD PROGRAM SUMMARY'!R47</f>
        <v>0</v>
      </c>
      <c r="S183" s="212">
        <f>S176*'YTD PROGRAM SUMMARY'!S47</f>
        <v>0</v>
      </c>
      <c r="T183" s="212">
        <f>T176*'YTD PROGRAM SUMMARY'!T47</f>
        <v>0</v>
      </c>
      <c r="U183" s="212">
        <f>U176*'YTD PROGRAM SUMMARY'!U47</f>
        <v>0</v>
      </c>
      <c r="V183" s="212">
        <f>V176*'YTD PROGRAM SUMMARY'!V47</f>
        <v>0</v>
      </c>
      <c r="W183" s="212">
        <f>W176*'YTD PROGRAM SUMMARY'!W47</f>
        <v>0</v>
      </c>
      <c r="X183" s="212">
        <f>X176*'YTD PROGRAM SUMMARY'!X47</f>
        <v>0</v>
      </c>
      <c r="Y183" s="212">
        <f>Y176*'YTD PROGRAM SUMMARY'!Y47</f>
        <v>0</v>
      </c>
      <c r="Z183" s="212">
        <f>Z176*'YTD PROGRAM SUMMARY'!Z47</f>
        <v>0</v>
      </c>
      <c r="AA183" s="212">
        <f>AA176*'YTD PROGRAM SUMMARY'!AA47</f>
        <v>0</v>
      </c>
    </row>
    <row r="184" spans="1:27" hidden="1" x14ac:dyDescent="0.35">
      <c r="A184" s="98"/>
      <c r="B184" s="248" t="s">
        <v>131</v>
      </c>
      <c r="C184" s="105">
        <f>IFERROR(C182/C73,0)</f>
        <v>0</v>
      </c>
      <c r="D184" s="105">
        <f t="shared" ref="D184:N184" si="78">IFERROR(D182/D73,0)</f>
        <v>0</v>
      </c>
      <c r="E184" s="105">
        <f t="shared" si="78"/>
        <v>0.75693078166519934</v>
      </c>
      <c r="F184" s="105">
        <f t="shared" si="78"/>
        <v>0</v>
      </c>
      <c r="G184" s="105">
        <f t="shared" si="78"/>
        <v>0.7057231259832013</v>
      </c>
      <c r="H184" s="105">
        <f t="shared" si="78"/>
        <v>0.39799094328272244</v>
      </c>
      <c r="I184" s="105">
        <f t="shared" si="78"/>
        <v>0</v>
      </c>
      <c r="J184" s="105">
        <f t="shared" si="78"/>
        <v>0</v>
      </c>
      <c r="K184" s="105">
        <f t="shared" si="78"/>
        <v>0.38703309511219947</v>
      </c>
      <c r="L184" s="105">
        <f t="shared" si="78"/>
        <v>0</v>
      </c>
      <c r="M184" s="105">
        <f t="shared" si="78"/>
        <v>0</v>
      </c>
      <c r="N184" s="105">
        <f t="shared" si="78"/>
        <v>0</v>
      </c>
      <c r="O184" s="213">
        <f t="shared" ref="O184:AA184" si="79">IFERROR(O182/O73,0)</f>
        <v>0</v>
      </c>
      <c r="P184" s="213">
        <f t="shared" si="79"/>
        <v>0</v>
      </c>
      <c r="Q184" s="213">
        <f t="shared" si="79"/>
        <v>0</v>
      </c>
      <c r="R184" s="213">
        <f t="shared" si="79"/>
        <v>0</v>
      </c>
      <c r="S184" s="213">
        <f t="shared" si="79"/>
        <v>0</v>
      </c>
      <c r="T184" s="213">
        <f t="shared" si="79"/>
        <v>0</v>
      </c>
      <c r="U184" s="213">
        <f t="shared" si="79"/>
        <v>0</v>
      </c>
      <c r="V184" s="213">
        <f t="shared" si="79"/>
        <v>0</v>
      </c>
      <c r="W184" s="213">
        <f t="shared" si="79"/>
        <v>0</v>
      </c>
      <c r="X184" s="213">
        <f t="shared" si="79"/>
        <v>0</v>
      </c>
      <c r="Y184" s="213">
        <f t="shared" si="79"/>
        <v>0</v>
      </c>
      <c r="Z184" s="213">
        <f t="shared" si="79"/>
        <v>0</v>
      </c>
      <c r="AA184" s="213">
        <f t="shared" si="79"/>
        <v>0</v>
      </c>
    </row>
    <row r="185" spans="1:27" ht="15" hidden="1" thickBot="1" x14ac:dyDescent="0.4">
      <c r="A185" s="98"/>
      <c r="B185" s="83" t="s">
        <v>132</v>
      </c>
      <c r="C185" s="106">
        <f>IFERROR(C183/C73,0)</f>
        <v>0</v>
      </c>
      <c r="D185" s="106">
        <f t="shared" ref="D185:N185" si="80">IFERROR(D183/D73,0)</f>
        <v>0</v>
      </c>
      <c r="E185" s="106">
        <f t="shared" si="80"/>
        <v>0.2430751022168042</v>
      </c>
      <c r="F185" s="106">
        <f t="shared" si="80"/>
        <v>0</v>
      </c>
      <c r="G185" s="106">
        <f t="shared" si="80"/>
        <v>0.29427555619747431</v>
      </c>
      <c r="H185" s="106">
        <f t="shared" si="80"/>
        <v>0.6020115899741334</v>
      </c>
      <c r="I185" s="106">
        <f t="shared" si="80"/>
        <v>0</v>
      </c>
      <c r="J185" s="106">
        <f t="shared" si="80"/>
        <v>0</v>
      </c>
      <c r="K185" s="106">
        <f t="shared" si="80"/>
        <v>0.6129669048878007</v>
      </c>
      <c r="L185" s="106">
        <f t="shared" si="80"/>
        <v>0</v>
      </c>
      <c r="M185" s="106">
        <f t="shared" si="80"/>
        <v>0</v>
      </c>
      <c r="N185" s="106">
        <f t="shared" si="80"/>
        <v>0</v>
      </c>
      <c r="O185" s="214">
        <f>IFERROR(O183/O73,0)</f>
        <v>0</v>
      </c>
      <c r="P185" s="214">
        <f t="shared" ref="P185:Z185" si="81">IFERROR(P183/P73,0)</f>
        <v>0</v>
      </c>
      <c r="Q185" s="214">
        <f t="shared" si="81"/>
        <v>0</v>
      </c>
      <c r="R185" s="214">
        <f t="shared" si="81"/>
        <v>0</v>
      </c>
      <c r="S185" s="214">
        <f t="shared" si="81"/>
        <v>0</v>
      </c>
      <c r="T185" s="214">
        <f t="shared" si="81"/>
        <v>0</v>
      </c>
      <c r="U185" s="214">
        <f t="shared" si="81"/>
        <v>0</v>
      </c>
      <c r="V185" s="214">
        <f t="shared" si="81"/>
        <v>0</v>
      </c>
      <c r="W185" s="214">
        <f t="shared" si="81"/>
        <v>0</v>
      </c>
      <c r="X185" s="214">
        <f t="shared" si="81"/>
        <v>0</v>
      </c>
      <c r="Y185" s="214">
        <f t="shared" si="81"/>
        <v>0</v>
      </c>
      <c r="Z185" s="214">
        <f t="shared" si="81"/>
        <v>0</v>
      </c>
      <c r="AA185" s="214">
        <f>IFERROR(AA183/AA73,0)</f>
        <v>0</v>
      </c>
    </row>
    <row r="186" spans="1:27" s="1" customFormat="1" ht="15" hidden="1" thickBot="1" x14ac:dyDescent="0.4">
      <c r="A186" s="107"/>
      <c r="B186" s="255" t="s">
        <v>133</v>
      </c>
      <c r="C186" s="108">
        <f>C184+C185</f>
        <v>0</v>
      </c>
      <c r="D186" s="108">
        <f t="shared" ref="D186:N186" si="82">D184+D185</f>
        <v>0</v>
      </c>
      <c r="E186" s="109">
        <f t="shared" si="82"/>
        <v>1.0000058838820036</v>
      </c>
      <c r="F186" s="109">
        <f t="shared" si="82"/>
        <v>0</v>
      </c>
      <c r="G186" s="109">
        <f t="shared" si="82"/>
        <v>0.99999868218067567</v>
      </c>
      <c r="H186" s="109">
        <f t="shared" si="82"/>
        <v>1.0000025332568558</v>
      </c>
      <c r="I186" s="109">
        <f t="shared" si="82"/>
        <v>0</v>
      </c>
      <c r="J186" s="109">
        <f t="shared" si="82"/>
        <v>0</v>
      </c>
      <c r="K186" s="109">
        <f t="shared" si="82"/>
        <v>1.0000000000000002</v>
      </c>
      <c r="L186" s="109">
        <f t="shared" si="82"/>
        <v>0</v>
      </c>
      <c r="M186" s="110">
        <f t="shared" si="82"/>
        <v>0</v>
      </c>
      <c r="N186" s="110">
        <f t="shared" si="82"/>
        <v>0</v>
      </c>
      <c r="O186" s="215">
        <f>O184+O185</f>
        <v>0</v>
      </c>
      <c r="P186" s="215">
        <f t="shared" ref="P186:Z186" si="83">P184+P185</f>
        <v>0</v>
      </c>
      <c r="Q186" s="216">
        <f t="shared" si="83"/>
        <v>0</v>
      </c>
      <c r="R186" s="216">
        <f t="shared" si="83"/>
        <v>0</v>
      </c>
      <c r="S186" s="216">
        <f t="shared" si="83"/>
        <v>0</v>
      </c>
      <c r="T186" s="216">
        <f t="shared" si="83"/>
        <v>0</v>
      </c>
      <c r="U186" s="216">
        <f t="shared" si="83"/>
        <v>0</v>
      </c>
      <c r="V186" s="216">
        <f t="shared" si="83"/>
        <v>0</v>
      </c>
      <c r="W186" s="216">
        <f t="shared" si="83"/>
        <v>0</v>
      </c>
      <c r="X186" s="216">
        <f t="shared" si="83"/>
        <v>0</v>
      </c>
      <c r="Y186" s="217">
        <f t="shared" si="83"/>
        <v>0</v>
      </c>
      <c r="Z186" s="217">
        <f t="shared" si="83"/>
        <v>0</v>
      </c>
      <c r="AA186" s="215">
        <f>AA184+AA185</f>
        <v>0</v>
      </c>
    </row>
    <row r="187" spans="1:27" ht="15" hidden="1" thickBot="1" x14ac:dyDescent="0.4">
      <c r="A187" s="98"/>
      <c r="B187" s="98"/>
      <c r="C187" s="101"/>
      <c r="D187" s="101"/>
      <c r="E187" s="101"/>
      <c r="F187" s="101"/>
      <c r="G187" s="101"/>
      <c r="H187" s="101"/>
      <c r="I187" s="101"/>
      <c r="J187" s="101"/>
      <c r="K187" s="101"/>
      <c r="L187" s="101"/>
      <c r="M187" s="101"/>
      <c r="N187" s="101"/>
      <c r="O187" s="101"/>
      <c r="P187" s="101"/>
      <c r="Q187" s="101"/>
      <c r="R187" s="101"/>
      <c r="S187" s="101"/>
      <c r="T187" s="101"/>
      <c r="U187" s="101"/>
      <c r="V187" s="101"/>
      <c r="W187" s="101"/>
      <c r="X187" s="101"/>
      <c r="Y187" s="101"/>
      <c r="Z187" s="101"/>
      <c r="AA187" s="101"/>
    </row>
    <row r="188" spans="1:27" ht="15" hidden="1" thickBot="1" x14ac:dyDescent="0.4">
      <c r="A188" s="98"/>
      <c r="B188" s="254" t="s">
        <v>37</v>
      </c>
      <c r="C188" s="145">
        <f>C$4</f>
        <v>44927</v>
      </c>
      <c r="D188" s="145">
        <f t="shared" ref="D188:AA188" si="84">D$4</f>
        <v>44958</v>
      </c>
      <c r="E188" s="145">
        <f t="shared" si="84"/>
        <v>44986</v>
      </c>
      <c r="F188" s="145">
        <f t="shared" si="84"/>
        <v>45017</v>
      </c>
      <c r="G188" s="145">
        <f t="shared" si="84"/>
        <v>45047</v>
      </c>
      <c r="H188" s="145">
        <f t="shared" si="84"/>
        <v>45078</v>
      </c>
      <c r="I188" s="145">
        <f t="shared" si="84"/>
        <v>45108</v>
      </c>
      <c r="J188" s="145">
        <f t="shared" si="84"/>
        <v>45139</v>
      </c>
      <c r="K188" s="145">
        <f t="shared" si="84"/>
        <v>45170</v>
      </c>
      <c r="L188" s="145">
        <f t="shared" si="84"/>
        <v>45200</v>
      </c>
      <c r="M188" s="145">
        <f t="shared" si="84"/>
        <v>45231</v>
      </c>
      <c r="N188" s="145">
        <f t="shared" si="84"/>
        <v>45261</v>
      </c>
      <c r="O188" s="145">
        <f t="shared" si="84"/>
        <v>45292</v>
      </c>
      <c r="P188" s="145">
        <f t="shared" si="84"/>
        <v>45323</v>
      </c>
      <c r="Q188" s="145">
        <f t="shared" si="84"/>
        <v>45352</v>
      </c>
      <c r="R188" s="145">
        <f t="shared" si="84"/>
        <v>45383</v>
      </c>
      <c r="S188" s="145">
        <f t="shared" si="84"/>
        <v>45413</v>
      </c>
      <c r="T188" s="145">
        <f t="shared" si="84"/>
        <v>45444</v>
      </c>
      <c r="U188" s="145">
        <f t="shared" si="84"/>
        <v>45474</v>
      </c>
      <c r="V188" s="145">
        <f t="shared" si="84"/>
        <v>45505</v>
      </c>
      <c r="W188" s="145">
        <f t="shared" si="84"/>
        <v>45536</v>
      </c>
      <c r="X188" s="145">
        <f t="shared" si="84"/>
        <v>45566</v>
      </c>
      <c r="Y188" s="145">
        <f t="shared" si="84"/>
        <v>45597</v>
      </c>
      <c r="Z188" s="145">
        <f t="shared" si="84"/>
        <v>45627</v>
      </c>
      <c r="AA188" s="145">
        <f t="shared" si="84"/>
        <v>45658</v>
      </c>
    </row>
    <row r="189" spans="1:27" hidden="1" x14ac:dyDescent="0.35">
      <c r="A189" s="98"/>
      <c r="B189" s="248" t="s">
        <v>134</v>
      </c>
      <c r="C189" s="111">
        <f>C157*'YTD PROGRAM SUMMARY'!C48</f>
        <v>0</v>
      </c>
      <c r="D189" s="111">
        <f>D157*'YTD PROGRAM SUMMARY'!D48</f>
        <v>0</v>
      </c>
      <c r="E189" s="111">
        <f>E157*'YTD PROGRAM SUMMARY'!E48</f>
        <v>0</v>
      </c>
      <c r="F189" s="111">
        <f>F157*'YTD PROGRAM SUMMARY'!F48</f>
        <v>0</v>
      </c>
      <c r="G189" s="111">
        <f>G157*'YTD PROGRAM SUMMARY'!G48</f>
        <v>0</v>
      </c>
      <c r="H189" s="111">
        <f>H157*'YTD PROGRAM SUMMARY'!H48</f>
        <v>0</v>
      </c>
      <c r="I189" s="111">
        <f>I157*'YTD PROGRAM SUMMARY'!I48</f>
        <v>7752.7957408666934</v>
      </c>
      <c r="J189" s="111">
        <f>J157*'YTD PROGRAM SUMMARY'!J48</f>
        <v>7460.6164512506657</v>
      </c>
      <c r="K189" s="111">
        <f>K157*'YTD PROGRAM SUMMARY'!K48</f>
        <v>0</v>
      </c>
      <c r="L189" s="111">
        <f>L157*'YTD PROGRAM SUMMARY'!L48</f>
        <v>0</v>
      </c>
      <c r="M189" s="111">
        <f>M157*'YTD PROGRAM SUMMARY'!M48</f>
        <v>0</v>
      </c>
      <c r="N189" s="111">
        <f>N157*'YTD PROGRAM SUMMARY'!N48</f>
        <v>0</v>
      </c>
      <c r="O189" s="218">
        <f>O157*'YTD PROGRAM SUMMARY'!O48</f>
        <v>0</v>
      </c>
      <c r="P189" s="218">
        <f>P157*'YTD PROGRAM SUMMARY'!P48</f>
        <v>0</v>
      </c>
      <c r="Q189" s="218">
        <f>Q157*'YTD PROGRAM SUMMARY'!Q48</f>
        <v>0</v>
      </c>
      <c r="R189" s="218">
        <f>R157*'YTD PROGRAM SUMMARY'!R48</f>
        <v>0</v>
      </c>
      <c r="S189" s="218">
        <f>S157*'YTD PROGRAM SUMMARY'!S48</f>
        <v>0</v>
      </c>
      <c r="T189" s="218">
        <f>T157*'YTD PROGRAM SUMMARY'!T48</f>
        <v>0</v>
      </c>
      <c r="U189" s="218">
        <f>U157*'YTD PROGRAM SUMMARY'!U48</f>
        <v>0</v>
      </c>
      <c r="V189" s="218">
        <f>V157*'YTD PROGRAM SUMMARY'!V48</f>
        <v>0</v>
      </c>
      <c r="W189" s="218">
        <f>W157*'YTD PROGRAM SUMMARY'!W48</f>
        <v>0</v>
      </c>
      <c r="X189" s="218">
        <f>X157*'YTD PROGRAM SUMMARY'!X48</f>
        <v>0</v>
      </c>
      <c r="Y189" s="218">
        <f>Y157*'YTD PROGRAM SUMMARY'!Y48</f>
        <v>0</v>
      </c>
      <c r="Z189" s="218">
        <f>Z157*'YTD PROGRAM SUMMARY'!Z48</f>
        <v>0</v>
      </c>
      <c r="AA189" s="218">
        <f>AA157*'YTD PROGRAM SUMMARY'!AA48</f>
        <v>0</v>
      </c>
    </row>
    <row r="190" spans="1:27" ht="15" hidden="1" thickBot="1" x14ac:dyDescent="0.4">
      <c r="A190" s="98"/>
      <c r="B190" s="83" t="s">
        <v>135</v>
      </c>
      <c r="C190" s="104">
        <f>C176*'YTD PROGRAM SUMMARY'!C48</f>
        <v>0</v>
      </c>
      <c r="D190" s="104">
        <f>D176*'YTD PROGRAM SUMMARY'!D48</f>
        <v>0</v>
      </c>
      <c r="E190" s="104">
        <f>E176*'YTD PROGRAM SUMMARY'!E48</f>
        <v>0</v>
      </c>
      <c r="F190" s="104">
        <f>F176*'YTD PROGRAM SUMMARY'!F48</f>
        <v>0</v>
      </c>
      <c r="G190" s="104">
        <f>G176*'YTD PROGRAM SUMMARY'!G48</f>
        <v>0</v>
      </c>
      <c r="H190" s="104">
        <f>H176*'YTD PROGRAM SUMMARY'!H48</f>
        <v>0</v>
      </c>
      <c r="I190" s="104">
        <f>I176*'YTD PROGRAM SUMMARY'!I48</f>
        <v>9714.4002294315342</v>
      </c>
      <c r="J190" s="104">
        <f>J176*'YTD PROGRAM SUMMARY'!J48</f>
        <v>10635.692242336314</v>
      </c>
      <c r="K190" s="104">
        <f>K176*'YTD PROGRAM SUMMARY'!K48</f>
        <v>0</v>
      </c>
      <c r="L190" s="104">
        <f>L176*'YTD PROGRAM SUMMARY'!L48</f>
        <v>0</v>
      </c>
      <c r="M190" s="104">
        <f>M176*'YTD PROGRAM SUMMARY'!M48</f>
        <v>0</v>
      </c>
      <c r="N190" s="104">
        <f>N176*'YTD PROGRAM SUMMARY'!N48</f>
        <v>0</v>
      </c>
      <c r="O190" s="212">
        <f>O176*'YTD PROGRAM SUMMARY'!O48</f>
        <v>0</v>
      </c>
      <c r="P190" s="212">
        <f>P176*'YTD PROGRAM SUMMARY'!P48</f>
        <v>0</v>
      </c>
      <c r="Q190" s="212">
        <f>Q176*'YTD PROGRAM SUMMARY'!Q48</f>
        <v>0</v>
      </c>
      <c r="R190" s="212">
        <f>R176*'YTD PROGRAM SUMMARY'!R48</f>
        <v>0</v>
      </c>
      <c r="S190" s="212">
        <f>S176*'YTD PROGRAM SUMMARY'!S48</f>
        <v>0</v>
      </c>
      <c r="T190" s="212">
        <f>T176*'YTD PROGRAM SUMMARY'!T48</f>
        <v>0</v>
      </c>
      <c r="U190" s="212">
        <f>U176*'YTD PROGRAM SUMMARY'!U48</f>
        <v>0</v>
      </c>
      <c r="V190" s="212">
        <f>V176*'YTD PROGRAM SUMMARY'!V48</f>
        <v>0</v>
      </c>
      <c r="W190" s="212">
        <f>W176*'YTD PROGRAM SUMMARY'!W48</f>
        <v>0</v>
      </c>
      <c r="X190" s="212">
        <f>X176*'YTD PROGRAM SUMMARY'!X48</f>
        <v>0</v>
      </c>
      <c r="Y190" s="212">
        <f>Y176*'YTD PROGRAM SUMMARY'!Y48</f>
        <v>0</v>
      </c>
      <c r="Z190" s="212">
        <f>Z176*'YTD PROGRAM SUMMARY'!Z48</f>
        <v>0</v>
      </c>
      <c r="AA190" s="212">
        <f>AA176*'YTD PROGRAM SUMMARY'!AA48</f>
        <v>0</v>
      </c>
    </row>
    <row r="191" spans="1:27" hidden="1" x14ac:dyDescent="0.35">
      <c r="A191" s="98"/>
      <c r="B191" s="248" t="s">
        <v>136</v>
      </c>
      <c r="C191" s="105">
        <f>IFERROR(C189/C73,0)</f>
        <v>0</v>
      </c>
      <c r="D191" s="105">
        <f t="shared" ref="D191:N191" si="85">IFERROR(D189/D73,0)</f>
        <v>0</v>
      </c>
      <c r="E191" s="105">
        <f t="shared" si="85"/>
        <v>0</v>
      </c>
      <c r="F191" s="105">
        <f t="shared" si="85"/>
        <v>0</v>
      </c>
      <c r="G191" s="105">
        <f t="shared" si="85"/>
        <v>0</v>
      </c>
      <c r="H191" s="105">
        <f t="shared" si="85"/>
        <v>0</v>
      </c>
      <c r="I191" s="105">
        <f t="shared" si="85"/>
        <v>0.4438489013376728</v>
      </c>
      <c r="J191" s="105">
        <f t="shared" si="85"/>
        <v>0.41227283296148559</v>
      </c>
      <c r="K191" s="105">
        <f t="shared" si="85"/>
        <v>0</v>
      </c>
      <c r="L191" s="105">
        <f t="shared" si="85"/>
        <v>0</v>
      </c>
      <c r="M191" s="105">
        <f t="shared" si="85"/>
        <v>0</v>
      </c>
      <c r="N191" s="105">
        <f t="shared" si="85"/>
        <v>0</v>
      </c>
      <c r="O191" s="213">
        <f>IFERROR(O189/O73,0)</f>
        <v>0</v>
      </c>
      <c r="P191" s="213">
        <f t="shared" ref="P191:Y191" si="86">IFERROR(P189/P73,0)</f>
        <v>0</v>
      </c>
      <c r="Q191" s="213">
        <f t="shared" si="86"/>
        <v>0</v>
      </c>
      <c r="R191" s="213">
        <f t="shared" si="86"/>
        <v>0</v>
      </c>
      <c r="S191" s="213">
        <f t="shared" si="86"/>
        <v>0</v>
      </c>
      <c r="T191" s="213">
        <f t="shared" si="86"/>
        <v>0</v>
      </c>
      <c r="U191" s="213">
        <f t="shared" si="86"/>
        <v>0</v>
      </c>
      <c r="V191" s="213">
        <f t="shared" si="86"/>
        <v>0</v>
      </c>
      <c r="W191" s="213">
        <f t="shared" si="86"/>
        <v>0</v>
      </c>
      <c r="X191" s="213">
        <f t="shared" si="86"/>
        <v>0</v>
      </c>
      <c r="Y191" s="213">
        <f t="shared" si="86"/>
        <v>0</v>
      </c>
      <c r="Z191" s="213">
        <f>IFERROR(Z189/Z80,0)</f>
        <v>0</v>
      </c>
      <c r="AA191" s="213">
        <f>IFERROR(AA189/AA73,0)</f>
        <v>0</v>
      </c>
    </row>
    <row r="192" spans="1:27" ht="15" hidden="1" thickBot="1" x14ac:dyDescent="0.4">
      <c r="A192" s="98"/>
      <c r="B192" s="83" t="s">
        <v>137</v>
      </c>
      <c r="C192" s="106">
        <f t="shared" ref="C192" si="87">IFERROR(C190/C73,0)</f>
        <v>0</v>
      </c>
      <c r="D192" s="106">
        <f t="shared" ref="D192:N192" si="88">IFERROR(D190/D73,0)</f>
        <v>0</v>
      </c>
      <c r="E192" s="106">
        <f t="shared" si="88"/>
        <v>0</v>
      </c>
      <c r="F192" s="106">
        <f t="shared" si="88"/>
        <v>0</v>
      </c>
      <c r="G192" s="106">
        <f t="shared" si="88"/>
        <v>0</v>
      </c>
      <c r="H192" s="106">
        <f t="shared" si="88"/>
        <v>0</v>
      </c>
      <c r="I192" s="106">
        <f t="shared" si="88"/>
        <v>0.55615109866232726</v>
      </c>
      <c r="J192" s="106">
        <f t="shared" si="88"/>
        <v>0.58772716703851424</v>
      </c>
      <c r="K192" s="106">
        <f t="shared" si="88"/>
        <v>0</v>
      </c>
      <c r="L192" s="106">
        <f t="shared" si="88"/>
        <v>0</v>
      </c>
      <c r="M192" s="106">
        <f t="shared" si="88"/>
        <v>0</v>
      </c>
      <c r="N192" s="106">
        <f t="shared" si="88"/>
        <v>0</v>
      </c>
      <c r="O192" s="214">
        <f>IFERROR(O190/O73,0)</f>
        <v>0</v>
      </c>
      <c r="P192" s="214">
        <f t="shared" ref="P192:Y192" si="89">IFERROR(P190/P73,0)</f>
        <v>0</v>
      </c>
      <c r="Q192" s="214">
        <f t="shared" si="89"/>
        <v>0</v>
      </c>
      <c r="R192" s="214">
        <f t="shared" si="89"/>
        <v>0</v>
      </c>
      <c r="S192" s="214">
        <f t="shared" si="89"/>
        <v>0</v>
      </c>
      <c r="T192" s="214">
        <f t="shared" si="89"/>
        <v>0</v>
      </c>
      <c r="U192" s="214">
        <f t="shared" si="89"/>
        <v>0</v>
      </c>
      <c r="V192" s="214">
        <f t="shared" si="89"/>
        <v>0</v>
      </c>
      <c r="W192" s="214">
        <f t="shared" si="89"/>
        <v>0</v>
      </c>
      <c r="X192" s="214">
        <f t="shared" si="89"/>
        <v>0</v>
      </c>
      <c r="Y192" s="214">
        <f t="shared" si="89"/>
        <v>0</v>
      </c>
      <c r="Z192" s="214">
        <f>IFERROR(Z190/Z81,0)</f>
        <v>0</v>
      </c>
      <c r="AA192" s="214">
        <f>IFERROR(AA190/AA73,0)</f>
        <v>0</v>
      </c>
    </row>
    <row r="193" spans="1:27" s="1" customFormat="1" ht="15" hidden="1" thickBot="1" x14ac:dyDescent="0.4">
      <c r="A193" s="107"/>
      <c r="B193" s="255" t="s">
        <v>138</v>
      </c>
      <c r="C193" s="108">
        <f>C191+C192</f>
        <v>0</v>
      </c>
      <c r="D193" s="108">
        <f t="shared" ref="D193:N193" si="90">D191+D192</f>
        <v>0</v>
      </c>
      <c r="E193" s="109">
        <f t="shared" si="90"/>
        <v>0</v>
      </c>
      <c r="F193" s="109">
        <f t="shared" si="90"/>
        <v>0</v>
      </c>
      <c r="G193" s="109">
        <f t="shared" si="90"/>
        <v>0</v>
      </c>
      <c r="H193" s="109">
        <f t="shared" si="90"/>
        <v>0</v>
      </c>
      <c r="I193" s="109">
        <f t="shared" si="90"/>
        <v>1</v>
      </c>
      <c r="J193" s="109">
        <f t="shared" si="90"/>
        <v>0.99999999999999978</v>
      </c>
      <c r="K193" s="109">
        <f t="shared" si="90"/>
        <v>0</v>
      </c>
      <c r="L193" s="109">
        <f t="shared" si="90"/>
        <v>0</v>
      </c>
      <c r="M193" s="110">
        <f t="shared" si="90"/>
        <v>0</v>
      </c>
      <c r="N193" s="110">
        <f t="shared" si="90"/>
        <v>0</v>
      </c>
      <c r="O193" s="215">
        <f>O191+O192</f>
        <v>0</v>
      </c>
      <c r="P193" s="215">
        <f t="shared" ref="P193:X193" si="91">P191+P192</f>
        <v>0</v>
      </c>
      <c r="Q193" s="216">
        <f t="shared" si="91"/>
        <v>0</v>
      </c>
      <c r="R193" s="216">
        <f t="shared" si="91"/>
        <v>0</v>
      </c>
      <c r="S193" s="216">
        <f t="shared" si="91"/>
        <v>0</v>
      </c>
      <c r="T193" s="216">
        <f t="shared" si="91"/>
        <v>0</v>
      </c>
      <c r="U193" s="216">
        <f t="shared" si="91"/>
        <v>0</v>
      </c>
      <c r="V193" s="216">
        <f t="shared" si="91"/>
        <v>0</v>
      </c>
      <c r="W193" s="216">
        <f t="shared" si="91"/>
        <v>0</v>
      </c>
      <c r="X193" s="216">
        <f t="shared" si="91"/>
        <v>0</v>
      </c>
      <c r="Y193" s="217">
        <f>Y191+Y192</f>
        <v>0</v>
      </c>
      <c r="Z193" s="217">
        <f>Z191+Z192</f>
        <v>0</v>
      </c>
      <c r="AA193" s="215">
        <f>AA191+AA192</f>
        <v>0</v>
      </c>
    </row>
    <row r="194" spans="1:27" hidden="1" x14ac:dyDescent="0.35">
      <c r="A194" s="98"/>
      <c r="B194" s="98" t="s">
        <v>139</v>
      </c>
      <c r="C194" s="112">
        <f>C186+C193</f>
        <v>0</v>
      </c>
      <c r="D194" s="112">
        <f t="shared" ref="D194:N194" si="92">D186+D193</f>
        <v>0</v>
      </c>
      <c r="E194" s="112">
        <f t="shared" si="92"/>
        <v>1.0000058838820036</v>
      </c>
      <c r="F194" s="112">
        <f t="shared" si="92"/>
        <v>0</v>
      </c>
      <c r="G194" s="112">
        <f t="shared" si="92"/>
        <v>0.99999868218067567</v>
      </c>
      <c r="H194" s="112">
        <f t="shared" si="92"/>
        <v>1.0000025332568558</v>
      </c>
      <c r="I194" s="112">
        <f t="shared" si="92"/>
        <v>1</v>
      </c>
      <c r="J194" s="112">
        <f t="shared" si="92"/>
        <v>0.99999999999999978</v>
      </c>
      <c r="K194" s="112">
        <f t="shared" si="92"/>
        <v>1.0000000000000002</v>
      </c>
      <c r="L194" s="112">
        <f t="shared" si="92"/>
        <v>0</v>
      </c>
      <c r="M194" s="112">
        <f t="shared" si="92"/>
        <v>0</v>
      </c>
      <c r="N194" s="112">
        <f t="shared" si="92"/>
        <v>0</v>
      </c>
      <c r="O194" s="219">
        <f>O186+O193</f>
        <v>0</v>
      </c>
      <c r="P194" s="219">
        <f t="shared" ref="P194:Z194" si="93">P186+P193</f>
        <v>0</v>
      </c>
      <c r="Q194" s="219">
        <f t="shared" si="93"/>
        <v>0</v>
      </c>
      <c r="R194" s="219">
        <f t="shared" si="93"/>
        <v>0</v>
      </c>
      <c r="S194" s="219">
        <f t="shared" si="93"/>
        <v>0</v>
      </c>
      <c r="T194" s="219">
        <f t="shared" si="93"/>
        <v>0</v>
      </c>
      <c r="U194" s="219">
        <f t="shared" si="93"/>
        <v>0</v>
      </c>
      <c r="V194" s="219">
        <f t="shared" si="93"/>
        <v>0</v>
      </c>
      <c r="W194" s="219">
        <f t="shared" si="93"/>
        <v>0</v>
      </c>
      <c r="X194" s="219">
        <f t="shared" si="93"/>
        <v>0</v>
      </c>
      <c r="Y194" s="219">
        <f t="shared" si="93"/>
        <v>0</v>
      </c>
      <c r="Z194" s="219">
        <f t="shared" si="93"/>
        <v>0</v>
      </c>
      <c r="AA194" s="219">
        <f>AA186+AA193</f>
        <v>0</v>
      </c>
    </row>
    <row r="195" spans="1:27" hidden="1" x14ac:dyDescent="0.35">
      <c r="A195" s="98"/>
      <c r="B195" s="98"/>
      <c r="C195" s="101"/>
      <c r="D195" s="101"/>
      <c r="E195" s="101"/>
      <c r="F195" s="101"/>
      <c r="G195" s="101"/>
      <c r="H195" s="101"/>
      <c r="I195" s="101"/>
      <c r="J195" s="101"/>
      <c r="K195" s="101"/>
      <c r="L195" s="101"/>
      <c r="M195" s="101"/>
      <c r="N195" s="101"/>
      <c r="O195" s="101"/>
      <c r="P195" s="101"/>
      <c r="Q195" s="101"/>
      <c r="R195" s="101"/>
      <c r="S195" s="101"/>
      <c r="T195" s="101"/>
      <c r="U195" s="101"/>
      <c r="V195" s="101"/>
      <c r="W195" s="101"/>
      <c r="X195" s="101"/>
      <c r="Y195" s="101"/>
      <c r="Z195" s="101"/>
      <c r="AA195" s="101"/>
    </row>
    <row r="196" spans="1:27" hidden="1" x14ac:dyDescent="0.35">
      <c r="A196" s="98"/>
      <c r="B196" s="98" t="s">
        <v>140</v>
      </c>
      <c r="C196" s="113">
        <f t="shared" ref="C196" si="94">SUM(C182:C183)</f>
        <v>0</v>
      </c>
      <c r="D196" s="113">
        <f t="shared" ref="D196:AA196" si="95">SUM(D182:D183)</f>
        <v>0</v>
      </c>
      <c r="E196" s="114">
        <f t="shared" si="95"/>
        <v>114.68006524859804</v>
      </c>
      <c r="F196" s="114">
        <f t="shared" si="95"/>
        <v>0</v>
      </c>
      <c r="G196" s="114">
        <f t="shared" si="95"/>
        <v>370.8927102384896</v>
      </c>
      <c r="H196" s="114">
        <f t="shared" si="95"/>
        <v>7659.684768459736</v>
      </c>
      <c r="I196" s="114">
        <f t="shared" si="95"/>
        <v>0</v>
      </c>
      <c r="J196" s="114">
        <f t="shared" si="95"/>
        <v>0</v>
      </c>
      <c r="K196" s="114">
        <f t="shared" si="95"/>
        <v>9924.9416174715334</v>
      </c>
      <c r="L196" s="114">
        <f t="shared" si="95"/>
        <v>0</v>
      </c>
      <c r="M196" s="115">
        <f t="shared" si="95"/>
        <v>0</v>
      </c>
      <c r="N196" s="115">
        <f t="shared" si="95"/>
        <v>0</v>
      </c>
      <c r="O196" s="225">
        <f t="shared" si="95"/>
        <v>0</v>
      </c>
      <c r="P196" s="225">
        <f t="shared" si="95"/>
        <v>0</v>
      </c>
      <c r="Q196" s="226">
        <f t="shared" si="95"/>
        <v>0</v>
      </c>
      <c r="R196" s="226">
        <f t="shared" si="95"/>
        <v>0</v>
      </c>
      <c r="S196" s="226">
        <f t="shared" si="95"/>
        <v>0</v>
      </c>
      <c r="T196" s="226">
        <f t="shared" si="95"/>
        <v>0</v>
      </c>
      <c r="U196" s="226">
        <f t="shared" si="95"/>
        <v>0</v>
      </c>
      <c r="V196" s="226">
        <f t="shared" si="95"/>
        <v>0</v>
      </c>
      <c r="W196" s="226">
        <f t="shared" si="95"/>
        <v>0</v>
      </c>
      <c r="X196" s="226">
        <f t="shared" si="95"/>
        <v>0</v>
      </c>
      <c r="Y196" s="227">
        <f t="shared" si="95"/>
        <v>0</v>
      </c>
      <c r="Z196" s="227">
        <f t="shared" si="95"/>
        <v>0</v>
      </c>
      <c r="AA196" s="225">
        <f t="shared" si="95"/>
        <v>0</v>
      </c>
    </row>
    <row r="197" spans="1:27" hidden="1" x14ac:dyDescent="0.35">
      <c r="A197" s="98"/>
      <c r="B197" s="98" t="s">
        <v>141</v>
      </c>
      <c r="C197" s="113">
        <f t="shared" ref="C197" si="96">SUM(C189:C190)</f>
        <v>0</v>
      </c>
      <c r="D197" s="113">
        <f t="shared" ref="D197:AA197" si="97">SUM(D189:D190)</f>
        <v>0</v>
      </c>
      <c r="E197" s="114">
        <f t="shared" si="97"/>
        <v>0</v>
      </c>
      <c r="F197" s="114">
        <f t="shared" si="97"/>
        <v>0</v>
      </c>
      <c r="G197" s="114">
        <f t="shared" si="97"/>
        <v>0</v>
      </c>
      <c r="H197" s="114">
        <f t="shared" si="97"/>
        <v>0</v>
      </c>
      <c r="I197" s="114">
        <f t="shared" si="97"/>
        <v>17467.195970298228</v>
      </c>
      <c r="J197" s="114">
        <f t="shared" si="97"/>
        <v>18096.30869358698</v>
      </c>
      <c r="K197" s="114">
        <f t="shared" si="97"/>
        <v>0</v>
      </c>
      <c r="L197" s="114">
        <f t="shared" si="97"/>
        <v>0</v>
      </c>
      <c r="M197" s="115">
        <f t="shared" si="97"/>
        <v>0</v>
      </c>
      <c r="N197" s="115">
        <f t="shared" si="97"/>
        <v>0</v>
      </c>
      <c r="O197" s="225">
        <f t="shared" si="97"/>
        <v>0</v>
      </c>
      <c r="P197" s="225">
        <f t="shared" si="97"/>
        <v>0</v>
      </c>
      <c r="Q197" s="226">
        <f t="shared" si="97"/>
        <v>0</v>
      </c>
      <c r="R197" s="226">
        <f t="shared" si="97"/>
        <v>0</v>
      </c>
      <c r="S197" s="226">
        <f t="shared" si="97"/>
        <v>0</v>
      </c>
      <c r="T197" s="226">
        <f t="shared" si="97"/>
        <v>0</v>
      </c>
      <c r="U197" s="226">
        <f t="shared" si="97"/>
        <v>0</v>
      </c>
      <c r="V197" s="226">
        <f t="shared" si="97"/>
        <v>0</v>
      </c>
      <c r="W197" s="226">
        <f t="shared" si="97"/>
        <v>0</v>
      </c>
      <c r="X197" s="226">
        <f t="shared" si="97"/>
        <v>0</v>
      </c>
      <c r="Y197" s="227">
        <f t="shared" si="97"/>
        <v>0</v>
      </c>
      <c r="Z197" s="227">
        <f t="shared" si="97"/>
        <v>0</v>
      </c>
      <c r="AA197" s="225">
        <f t="shared" si="97"/>
        <v>0</v>
      </c>
    </row>
    <row r="198" spans="1:27" hidden="1" x14ac:dyDescent="0.35">
      <c r="A198" s="98"/>
      <c r="B198" s="98" t="s">
        <v>128</v>
      </c>
      <c r="C198" s="116">
        <f t="shared" ref="C198" si="98">SUM(C196:C197)</f>
        <v>0</v>
      </c>
      <c r="D198" s="116">
        <f t="shared" ref="D198:AA198" si="99">SUM(D196:D197)</f>
        <v>0</v>
      </c>
      <c r="E198" s="116">
        <f t="shared" si="99"/>
        <v>114.68006524859804</v>
      </c>
      <c r="F198" s="116">
        <f t="shared" si="99"/>
        <v>0</v>
      </c>
      <c r="G198" s="116">
        <f t="shared" si="99"/>
        <v>370.8927102384896</v>
      </c>
      <c r="H198" s="116">
        <f t="shared" si="99"/>
        <v>7659.684768459736</v>
      </c>
      <c r="I198" s="116">
        <f t="shared" si="99"/>
        <v>17467.195970298228</v>
      </c>
      <c r="J198" s="116">
        <f t="shared" si="99"/>
        <v>18096.30869358698</v>
      </c>
      <c r="K198" s="116">
        <f t="shared" si="99"/>
        <v>9924.9416174715334</v>
      </c>
      <c r="L198" s="116">
        <f t="shared" si="99"/>
        <v>0</v>
      </c>
      <c r="M198" s="117">
        <f t="shared" si="99"/>
        <v>0</v>
      </c>
      <c r="N198" s="117">
        <f t="shared" si="99"/>
        <v>0</v>
      </c>
      <c r="O198" s="228">
        <f t="shared" si="99"/>
        <v>0</v>
      </c>
      <c r="P198" s="228">
        <f t="shared" si="99"/>
        <v>0</v>
      </c>
      <c r="Q198" s="228">
        <f t="shared" si="99"/>
        <v>0</v>
      </c>
      <c r="R198" s="228">
        <f t="shared" si="99"/>
        <v>0</v>
      </c>
      <c r="S198" s="228">
        <f t="shared" si="99"/>
        <v>0</v>
      </c>
      <c r="T198" s="228">
        <f t="shared" si="99"/>
        <v>0</v>
      </c>
      <c r="U198" s="228">
        <f t="shared" si="99"/>
        <v>0</v>
      </c>
      <c r="V198" s="228">
        <f t="shared" si="99"/>
        <v>0</v>
      </c>
      <c r="W198" s="228">
        <f t="shared" si="99"/>
        <v>0</v>
      </c>
      <c r="X198" s="228">
        <f t="shared" si="99"/>
        <v>0</v>
      </c>
      <c r="Y198" s="229">
        <f t="shared" si="99"/>
        <v>0</v>
      </c>
      <c r="Z198" s="229">
        <f t="shared" si="99"/>
        <v>0</v>
      </c>
      <c r="AA198" s="228">
        <f t="shared" si="99"/>
        <v>0</v>
      </c>
    </row>
    <row r="199" spans="1:27" hidden="1" x14ac:dyDescent="0.35"/>
    <row r="200" spans="1:27" hidden="1" x14ac:dyDescent="0.35">
      <c r="B200" s="169" t="s">
        <v>240</v>
      </c>
      <c r="C200" s="373">
        <f>IF('YTD PROGRAM SUMMARY'!C4=0,0,C198-C73)</f>
        <v>0</v>
      </c>
      <c r="D200" s="373">
        <f>IF('YTD PROGRAM SUMMARY'!D4=0,0,D198-D73)</f>
        <v>0</v>
      </c>
      <c r="E200" s="373">
        <f>IF('YTD PROGRAM SUMMARY'!E4=0,0,E198-E73)</f>
        <v>6.7476000187127738E-4</v>
      </c>
      <c r="F200" s="373">
        <f>IF('YTD PROGRAM SUMMARY'!F4=0,0,F198-F73)</f>
        <v>-231.02368346101443</v>
      </c>
      <c r="G200" s="373">
        <f>IF('YTD PROGRAM SUMMARY'!G4=0,0,G198-G73)</f>
        <v>-4.8877022493343247E-4</v>
      </c>
      <c r="H200" s="373">
        <f>IF('YTD PROGRAM SUMMARY'!H4=0,0,H198-H73)</f>
        <v>1.9403899797907798E-2</v>
      </c>
      <c r="I200" s="373">
        <f>IF('YTD PROGRAM SUMMARY'!I4=0,0,I198-I73)</f>
        <v>0</v>
      </c>
      <c r="J200" s="373">
        <f>IF('YTD PROGRAM SUMMARY'!J4=0,0,J198-J73)</f>
        <v>-3.637978807091713E-12</v>
      </c>
      <c r="K200" s="373">
        <f>IF('YTD PROGRAM SUMMARY'!K4=0,0,K198-K73)</f>
        <v>1.8189894035458565E-12</v>
      </c>
      <c r="L200" s="373">
        <f>IF('YTD PROGRAM SUMMARY'!L4=0,0,L198-L73)</f>
        <v>-2574.2037908353655</v>
      </c>
      <c r="M200" s="373">
        <f>IF('YTD PROGRAM SUMMARY'!M4=0,0,M198-M73)</f>
        <v>-1541.6308024489886</v>
      </c>
      <c r="N200" s="373">
        <f>IF('YTD PROGRAM SUMMARY'!N4=0,0,N198-N73)</f>
        <v>-1727.3030732379752</v>
      </c>
    </row>
    <row r="201" spans="1:27" hidden="1" x14ac:dyDescent="0.35">
      <c r="B201" s="169"/>
      <c r="C201" s="169"/>
      <c r="D201" s="169"/>
      <c r="E201" s="169"/>
      <c r="F201" s="169"/>
      <c r="G201" s="169"/>
      <c r="H201" s="169"/>
      <c r="I201" s="169"/>
      <c r="J201" s="169"/>
      <c r="K201" s="169"/>
      <c r="L201" s="169"/>
      <c r="M201" s="169"/>
      <c r="N201" s="169"/>
    </row>
  </sheetData>
  <mergeCells count="16">
    <mergeCell ref="A126:A139"/>
    <mergeCell ref="A142:A158"/>
    <mergeCell ref="A161:A177"/>
    <mergeCell ref="C125:N125"/>
    <mergeCell ref="O125:Z125"/>
    <mergeCell ref="A108:A122"/>
    <mergeCell ref="B108:N108"/>
    <mergeCell ref="O108:Z108"/>
    <mergeCell ref="O107:Z107"/>
    <mergeCell ref="C107:N107"/>
    <mergeCell ref="A92:A105"/>
    <mergeCell ref="A77:A90"/>
    <mergeCell ref="A4:A19"/>
    <mergeCell ref="A22:A37"/>
    <mergeCell ref="A40:A55"/>
    <mergeCell ref="A58:A74"/>
  </mergeCells>
  <conditionalFormatting sqref="C178:AA178">
    <cfRule type="expression" dxfId="0" priority="1">
      <formula>$C$178&lt;&gt;$C$73</formula>
    </cfRule>
  </conditionalFormatting>
  <pageMargins left="0.7" right="0.7" top="0.75" bottom="0.75" header="0.3" footer="0.3"/>
  <pageSetup orientation="portrait" r:id="rId1"/>
  <headerFooter>
    <oddFooter>&amp;RSchedule JNG-D7.G</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030A0"/>
  </sheetPr>
  <dimension ref="A1:AA97"/>
  <sheetViews>
    <sheetView zoomScale="80" zoomScaleNormal="80" workbookViewId="0">
      <pane xSplit="2" topLeftCell="C1" activePane="topRight" state="frozen"/>
      <selection activeCell="K32" sqref="K32"/>
      <selection pane="topRight" activeCell="O41" sqref="O41"/>
    </sheetView>
  </sheetViews>
  <sheetFormatPr defaultRowHeight="14.5" x14ac:dyDescent="0.35"/>
  <cols>
    <col min="1" max="1" width="10.54296875" customWidth="1"/>
    <col min="2" max="2" width="24.6328125" customWidth="1"/>
    <col min="3" max="3" width="15.6328125" bestFit="1" customWidth="1"/>
    <col min="4" max="8" width="13.6328125" customWidth="1"/>
    <col min="9" max="14" width="14.36328125" bestFit="1" customWidth="1"/>
    <col min="15" max="27" width="13.6328125" customWidth="1"/>
  </cols>
  <sheetData>
    <row r="1" spans="1:27" s="2" customFormat="1" ht="15" thickBot="1" x14ac:dyDescent="0.4">
      <c r="A1" s="18"/>
      <c r="B1" s="18"/>
      <c r="C1" s="18"/>
      <c r="D1" s="18"/>
      <c r="E1" s="18"/>
      <c r="F1" s="18"/>
      <c r="G1" s="18"/>
      <c r="H1" s="18"/>
      <c r="I1" s="18"/>
      <c r="J1" s="18"/>
      <c r="K1" s="18"/>
      <c r="L1" s="18"/>
      <c r="M1" s="18"/>
      <c r="N1" s="18"/>
      <c r="O1" s="18"/>
      <c r="P1" s="18"/>
      <c r="Q1" s="18"/>
      <c r="R1" s="18"/>
      <c r="S1" s="18"/>
      <c r="T1" s="18"/>
      <c r="U1" s="18"/>
      <c r="V1" s="18"/>
      <c r="W1" s="18"/>
      <c r="X1" s="18"/>
      <c r="Y1" s="18"/>
      <c r="Z1" s="18"/>
      <c r="AA1" s="18"/>
    </row>
    <row r="2" spans="1:27" ht="15" thickBot="1" x14ac:dyDescent="0.4">
      <c r="A2" s="18"/>
      <c r="B2" s="28" t="s">
        <v>13</v>
      </c>
      <c r="C2" s="349">
        <f>' 1M - RES'!C2</f>
        <v>0.82499999999999996</v>
      </c>
      <c r="D2" s="349">
        <f>C2</f>
        <v>0.82499999999999996</v>
      </c>
      <c r="E2" s="343">
        <f t="shared" ref="E2:AA2" si="0">D2</f>
        <v>0.82499999999999996</v>
      </c>
      <c r="F2" s="351">
        <f t="shared" si="0"/>
        <v>0.82499999999999996</v>
      </c>
      <c r="G2" s="351">
        <f t="shared" si="0"/>
        <v>0.82499999999999996</v>
      </c>
      <c r="H2" s="351">
        <f t="shared" si="0"/>
        <v>0.82499999999999996</v>
      </c>
      <c r="I2" s="351">
        <f t="shared" si="0"/>
        <v>0.82499999999999996</v>
      </c>
      <c r="J2" s="351">
        <f t="shared" si="0"/>
        <v>0.82499999999999996</v>
      </c>
      <c r="K2" s="351">
        <f t="shared" si="0"/>
        <v>0.82499999999999996</v>
      </c>
      <c r="L2" s="351">
        <f t="shared" si="0"/>
        <v>0.82499999999999996</v>
      </c>
      <c r="M2" s="351">
        <f t="shared" si="0"/>
        <v>0.82499999999999996</v>
      </c>
      <c r="N2" s="351">
        <f t="shared" si="0"/>
        <v>0.82499999999999996</v>
      </c>
      <c r="O2" s="351">
        <f t="shared" si="0"/>
        <v>0.82499999999999996</v>
      </c>
      <c r="P2" s="351">
        <f t="shared" si="0"/>
        <v>0.82499999999999996</v>
      </c>
      <c r="Q2" s="351">
        <f t="shared" si="0"/>
        <v>0.82499999999999996</v>
      </c>
      <c r="R2" s="351">
        <f t="shared" si="0"/>
        <v>0.82499999999999996</v>
      </c>
      <c r="S2" s="351">
        <f t="shared" si="0"/>
        <v>0.82499999999999996</v>
      </c>
      <c r="T2" s="351">
        <f t="shared" si="0"/>
        <v>0.82499999999999996</v>
      </c>
      <c r="U2" s="351">
        <f t="shared" si="0"/>
        <v>0.82499999999999996</v>
      </c>
      <c r="V2" s="351">
        <f t="shared" si="0"/>
        <v>0.82499999999999996</v>
      </c>
      <c r="W2" s="351">
        <f t="shared" si="0"/>
        <v>0.82499999999999996</v>
      </c>
      <c r="X2" s="351">
        <f t="shared" si="0"/>
        <v>0.82499999999999996</v>
      </c>
      <c r="Y2" s="351">
        <f t="shared" si="0"/>
        <v>0.82499999999999996</v>
      </c>
      <c r="Z2" s="351">
        <f t="shared" si="0"/>
        <v>0.82499999999999996</v>
      </c>
      <c r="AA2" s="351">
        <f t="shared" si="0"/>
        <v>0.82499999999999996</v>
      </c>
    </row>
    <row r="3" spans="1:27" s="7" customFormat="1" ht="16.5" customHeight="1" thickBot="1" x14ac:dyDescent="0.6">
      <c r="B3" s="71"/>
      <c r="C3" s="723"/>
      <c r="D3" s="723"/>
      <c r="E3" s="723"/>
      <c r="F3" s="723"/>
      <c r="G3" s="723"/>
      <c r="H3" s="723"/>
      <c r="I3" s="723"/>
      <c r="J3" s="723"/>
      <c r="K3" s="723"/>
      <c r="L3" s="723"/>
      <c r="M3" s="723"/>
      <c r="N3" s="723"/>
      <c r="O3" s="723"/>
    </row>
    <row r="4" spans="1:27" ht="15.75" customHeight="1" thickBot="1" x14ac:dyDescent="0.4">
      <c r="A4" s="677" t="s">
        <v>14</v>
      </c>
      <c r="B4" s="17" t="s">
        <v>10</v>
      </c>
      <c r="C4" s="145">
        <f>' 1M - RES'!C4</f>
        <v>44927</v>
      </c>
      <c r="D4" s="145">
        <f>' 1M - RES'!D4</f>
        <v>44958</v>
      </c>
      <c r="E4" s="145">
        <f>' 1M - RES'!E4</f>
        <v>44986</v>
      </c>
      <c r="F4" s="145">
        <f>' 1M - RES'!F4</f>
        <v>45017</v>
      </c>
      <c r="G4" s="145">
        <f>' 1M - RES'!G4</f>
        <v>45047</v>
      </c>
      <c r="H4" s="145">
        <f>' 1M - RES'!H4</f>
        <v>45078</v>
      </c>
      <c r="I4" s="145">
        <f>' 1M - RES'!I4</f>
        <v>45108</v>
      </c>
      <c r="J4" s="145">
        <f>' 1M - RES'!J4</f>
        <v>45139</v>
      </c>
      <c r="K4" s="145">
        <f>' 1M - RES'!K4</f>
        <v>45170</v>
      </c>
      <c r="L4" s="145">
        <f>' 1M - RES'!L4</f>
        <v>45200</v>
      </c>
      <c r="M4" s="145">
        <f>' 1M - RES'!M4</f>
        <v>45231</v>
      </c>
      <c r="N4" s="145">
        <f>' 1M - RES'!N4</f>
        <v>45261</v>
      </c>
      <c r="O4" s="145">
        <f>' 1M - RES'!O4</f>
        <v>45292</v>
      </c>
      <c r="P4" s="145">
        <f>' 1M - RES'!P4</f>
        <v>45323</v>
      </c>
      <c r="Q4" s="145">
        <f>' 1M - RES'!Q4</f>
        <v>45352</v>
      </c>
      <c r="R4" s="145">
        <f>' 1M - RES'!R4</f>
        <v>45383</v>
      </c>
      <c r="S4" s="145">
        <f>' 1M - RES'!S4</f>
        <v>45413</v>
      </c>
      <c r="T4" s="145">
        <f>' 1M - RES'!T4</f>
        <v>45444</v>
      </c>
      <c r="U4" s="145">
        <f>' 1M - RES'!U4</f>
        <v>45474</v>
      </c>
      <c r="V4" s="145">
        <f>' 1M - RES'!V4</f>
        <v>45505</v>
      </c>
      <c r="W4" s="145">
        <f>' 1M - RES'!W4</f>
        <v>45536</v>
      </c>
      <c r="X4" s="145">
        <f>' 1M - RES'!X4</f>
        <v>45566</v>
      </c>
      <c r="Y4" s="145">
        <f>' 1M - RES'!Y4</f>
        <v>45597</v>
      </c>
      <c r="Z4" s="145">
        <f>' 1M - RES'!Z4</f>
        <v>45627</v>
      </c>
      <c r="AA4" s="145">
        <f>' 1M - RES'!AA4</f>
        <v>45658</v>
      </c>
    </row>
    <row r="5" spans="1:27" ht="15" customHeight="1" x14ac:dyDescent="0.35">
      <c r="A5" s="678"/>
      <c r="B5" s="11" t="s">
        <v>0</v>
      </c>
      <c r="C5" s="3">
        <f>'RES kWh ENTRY'!C158</f>
        <v>0</v>
      </c>
      <c r="D5" s="3">
        <f>'RES kWh ENTRY'!D158</f>
        <v>2665.55</v>
      </c>
      <c r="E5" s="3">
        <f>'RES kWh ENTRY'!E158</f>
        <v>18065.72</v>
      </c>
      <c r="F5" s="3">
        <f>'RES kWh ENTRY'!F158</f>
        <v>11764.960000000001</v>
      </c>
      <c r="G5" s="3">
        <f>'RES kWh ENTRY'!G158</f>
        <v>1920.82</v>
      </c>
      <c r="H5" s="3">
        <f>'RES kWh ENTRY'!H158</f>
        <v>3288.93</v>
      </c>
      <c r="I5" s="3">
        <f>'RES kWh ENTRY'!I158</f>
        <v>12371.450000000003</v>
      </c>
      <c r="J5" s="3">
        <f>'RES kWh ENTRY'!J158</f>
        <v>4180.18</v>
      </c>
      <c r="K5" s="3">
        <f>'RES kWh ENTRY'!K158</f>
        <v>5246.03</v>
      </c>
      <c r="L5" s="3">
        <f>'RES kWh ENTRY'!L158</f>
        <v>3680.36</v>
      </c>
      <c r="M5" s="3">
        <f>'RES kWh ENTRY'!M158</f>
        <v>136.45884998466352</v>
      </c>
      <c r="N5" s="3">
        <f>'RES kWh ENTRY'!N158</f>
        <v>339.13796664302981</v>
      </c>
      <c r="O5" s="153"/>
      <c r="P5" s="153"/>
      <c r="Q5" s="153"/>
      <c r="R5" s="153"/>
      <c r="S5" s="153"/>
      <c r="T5" s="153"/>
      <c r="U5" s="153"/>
      <c r="V5" s="153"/>
      <c r="W5" s="153"/>
      <c r="X5" s="153"/>
      <c r="Y5" s="153"/>
      <c r="Z5" s="153"/>
      <c r="AA5" s="153"/>
    </row>
    <row r="6" spans="1:27" x14ac:dyDescent="0.35">
      <c r="A6" s="678"/>
      <c r="B6" s="12" t="s">
        <v>1</v>
      </c>
      <c r="C6" s="3">
        <f>'RES kWh ENTRY'!C159</f>
        <v>1521.68</v>
      </c>
      <c r="D6" s="3">
        <f>'RES kWh ENTRY'!D159</f>
        <v>136852.40000000002</v>
      </c>
      <c r="E6" s="3">
        <f>'RES kWh ENTRY'!E159</f>
        <v>109276.98000000001</v>
      </c>
      <c r="F6" s="3">
        <f>'RES kWh ENTRY'!F159</f>
        <v>93280.71</v>
      </c>
      <c r="G6" s="3">
        <f>'RES kWh ENTRY'!G159</f>
        <v>99442.920000000027</v>
      </c>
      <c r="H6" s="3">
        <f>'RES kWh ENTRY'!H159</f>
        <v>127553.00000000001</v>
      </c>
      <c r="I6" s="3">
        <f>'RES kWh ENTRY'!I159</f>
        <v>81465.530000000028</v>
      </c>
      <c r="J6" s="3">
        <f>'RES kWh ENTRY'!J159</f>
        <v>56767.060000000005</v>
      </c>
      <c r="K6" s="3">
        <f>'RES kWh ENTRY'!K159</f>
        <v>32896.270000000004</v>
      </c>
      <c r="L6" s="3">
        <f>'RES kWh ENTRY'!L159</f>
        <v>57202.14</v>
      </c>
      <c r="M6" s="3">
        <f>'RES kWh ENTRY'!M159</f>
        <v>21563.686709420777</v>
      </c>
      <c r="N6" s="3">
        <f>'RES kWh ENTRY'!N159</f>
        <v>39041.479180026727</v>
      </c>
      <c r="O6" s="153"/>
      <c r="P6" s="153"/>
      <c r="Q6" s="153"/>
      <c r="R6" s="153"/>
      <c r="S6" s="153"/>
      <c r="T6" s="153"/>
      <c r="U6" s="153"/>
      <c r="V6" s="153"/>
      <c r="W6" s="153"/>
      <c r="X6" s="153"/>
      <c r="Y6" s="153"/>
      <c r="Z6" s="153"/>
      <c r="AA6" s="153"/>
    </row>
    <row r="7" spans="1:27" x14ac:dyDescent="0.35">
      <c r="A7" s="678"/>
      <c r="B7" s="11" t="s">
        <v>2</v>
      </c>
      <c r="C7" s="3">
        <f>'RES kWh ENTRY'!C160</f>
        <v>0</v>
      </c>
      <c r="D7" s="3">
        <f>'RES kWh ENTRY'!D160</f>
        <v>0</v>
      </c>
      <c r="E7" s="3">
        <f>'RES kWh ENTRY'!E160</f>
        <v>0</v>
      </c>
      <c r="F7" s="3">
        <f>'RES kWh ENTRY'!F160</f>
        <v>0</v>
      </c>
      <c r="G7" s="3">
        <f>'RES kWh ENTRY'!G160</f>
        <v>0</v>
      </c>
      <c r="H7" s="3">
        <f>'RES kWh ENTRY'!H160</f>
        <v>0</v>
      </c>
      <c r="I7" s="3">
        <f>'RES kWh ENTRY'!I160</f>
        <v>0</v>
      </c>
      <c r="J7" s="3">
        <f>'RES kWh ENTRY'!J160</f>
        <v>0</v>
      </c>
      <c r="K7" s="3">
        <f>'RES kWh ENTRY'!K160</f>
        <v>0</v>
      </c>
      <c r="L7" s="3">
        <f>'RES kWh ENTRY'!L160</f>
        <v>0</v>
      </c>
      <c r="M7" s="3">
        <f>'RES kWh ENTRY'!M160</f>
        <v>0</v>
      </c>
      <c r="N7" s="3">
        <f>'RES kWh ENTRY'!N160</f>
        <v>0</v>
      </c>
      <c r="O7" s="153"/>
      <c r="P7" s="153"/>
      <c r="Q7" s="153"/>
      <c r="R7" s="153"/>
      <c r="S7" s="153"/>
      <c r="T7" s="153"/>
      <c r="U7" s="153"/>
      <c r="V7" s="153"/>
      <c r="W7" s="153"/>
      <c r="X7" s="153"/>
      <c r="Y7" s="153"/>
      <c r="Z7" s="153"/>
      <c r="AA7" s="153"/>
    </row>
    <row r="8" spans="1:27" x14ac:dyDescent="0.35">
      <c r="A8" s="678"/>
      <c r="B8" s="11" t="s">
        <v>9</v>
      </c>
      <c r="C8" s="3">
        <f>'RES kWh ENTRY'!C161</f>
        <v>4865.76</v>
      </c>
      <c r="D8" s="3">
        <f>'RES kWh ENTRY'!D161</f>
        <v>8207.9699999999993</v>
      </c>
      <c r="E8" s="3">
        <f>'RES kWh ENTRY'!E161</f>
        <v>58466.710000000006</v>
      </c>
      <c r="F8" s="3">
        <f>'RES kWh ENTRY'!F161</f>
        <v>157189.24999999997</v>
      </c>
      <c r="G8" s="3">
        <f>'RES kWh ENTRY'!G161</f>
        <v>26440.459999999992</v>
      </c>
      <c r="H8" s="3">
        <f>'RES kWh ENTRY'!H161</f>
        <v>29136.070000000007</v>
      </c>
      <c r="I8" s="3">
        <f>'RES kWh ENTRY'!I161</f>
        <v>29408.399999999965</v>
      </c>
      <c r="J8" s="3">
        <f>'RES kWh ENTRY'!J161</f>
        <v>62214.689999999981</v>
      </c>
      <c r="K8" s="3">
        <f>'RES kWh ENTRY'!K161</f>
        <v>94929.12</v>
      </c>
      <c r="L8" s="3">
        <f>'RES kWh ENTRY'!L161</f>
        <v>209882.79</v>
      </c>
      <c r="M8" s="3">
        <f>'RES kWh ENTRY'!M161</f>
        <v>50279.86082359073</v>
      </c>
      <c r="N8" s="3">
        <f>'RES kWh ENTRY'!N161</f>
        <v>104073.83642025825</v>
      </c>
      <c r="O8" s="153"/>
      <c r="P8" s="153"/>
      <c r="Q8" s="153"/>
      <c r="R8" s="153"/>
      <c r="S8" s="153"/>
      <c r="T8" s="153"/>
      <c r="U8" s="153"/>
      <c r="V8" s="153"/>
      <c r="W8" s="153"/>
      <c r="X8" s="153"/>
      <c r="Y8" s="153"/>
      <c r="Z8" s="153"/>
      <c r="AA8" s="153"/>
    </row>
    <row r="9" spans="1:27" x14ac:dyDescent="0.35">
      <c r="A9" s="678"/>
      <c r="B9" s="12" t="s">
        <v>3</v>
      </c>
      <c r="C9" s="3">
        <f>'RES kWh ENTRY'!C162</f>
        <v>76187.39</v>
      </c>
      <c r="D9" s="3">
        <f>'RES kWh ENTRY'!D162</f>
        <v>484663.86</v>
      </c>
      <c r="E9" s="3">
        <f>'RES kWh ENTRY'!E162</f>
        <v>598628.15</v>
      </c>
      <c r="F9" s="3">
        <f>'RES kWh ENTRY'!F162</f>
        <v>473456.47</v>
      </c>
      <c r="G9" s="3">
        <f>'RES kWh ENTRY'!G162</f>
        <v>791943.02999999991</v>
      </c>
      <c r="H9" s="3">
        <f>'RES kWh ENTRY'!H162</f>
        <v>525061.46</v>
      </c>
      <c r="I9" s="3">
        <f>'RES kWh ENTRY'!I162</f>
        <v>379589.99</v>
      </c>
      <c r="J9" s="3">
        <f>'RES kWh ENTRY'!J162</f>
        <v>768998.57000000007</v>
      </c>
      <c r="K9" s="3">
        <f>'RES kWh ENTRY'!K162</f>
        <v>221453.84999999998</v>
      </c>
      <c r="L9" s="3">
        <f>'RES kWh ENTRY'!L162</f>
        <v>1746</v>
      </c>
      <c r="M9" s="3">
        <f>'RES kWh ENTRY'!M162</f>
        <v>126839.94637132576</v>
      </c>
      <c r="N9" s="3">
        <f>'RES kWh ENTRY'!N162</f>
        <v>424129.72745702835</v>
      </c>
      <c r="O9" s="153"/>
      <c r="P9" s="153"/>
      <c r="Q9" s="153"/>
      <c r="R9" s="153"/>
      <c r="S9" s="153"/>
      <c r="T9" s="153"/>
      <c r="U9" s="153"/>
      <c r="V9" s="153"/>
      <c r="W9" s="153"/>
      <c r="X9" s="153"/>
      <c r="Y9" s="153"/>
      <c r="Z9" s="153"/>
      <c r="AA9" s="153"/>
    </row>
    <row r="10" spans="1:27" x14ac:dyDescent="0.35">
      <c r="A10" s="678"/>
      <c r="B10" s="11" t="s">
        <v>4</v>
      </c>
      <c r="C10" s="3">
        <f>'RES kWh ENTRY'!C163</f>
        <v>0</v>
      </c>
      <c r="D10" s="3">
        <f>'RES kWh ENTRY'!D163</f>
        <v>106449.06999999999</v>
      </c>
      <c r="E10" s="3">
        <f>'RES kWh ENTRY'!E163</f>
        <v>156319.10999999999</v>
      </c>
      <c r="F10" s="3">
        <f>'RES kWh ENTRY'!F163</f>
        <v>2057415.59</v>
      </c>
      <c r="G10" s="3">
        <f>'RES kWh ENTRY'!G163</f>
        <v>1850451.36</v>
      </c>
      <c r="H10" s="3">
        <f>'RES kWh ENTRY'!H163</f>
        <v>2843173.64</v>
      </c>
      <c r="I10" s="3">
        <f>'RES kWh ENTRY'!I163</f>
        <v>609678.1399999999</v>
      </c>
      <c r="J10" s="3">
        <f>'RES kWh ENTRY'!J163</f>
        <v>162827.77999999991</v>
      </c>
      <c r="K10" s="3">
        <f>'RES kWh ENTRY'!K163</f>
        <v>329210.39999999915</v>
      </c>
      <c r="L10" s="3">
        <f>'RES kWh ENTRY'!L163</f>
        <v>145158.38</v>
      </c>
      <c r="M10" s="3">
        <f>'RES kWh ENTRY'!M163</f>
        <v>136606.12804221606</v>
      </c>
      <c r="N10" s="3">
        <f>'RES kWh ENTRY'!N163</f>
        <v>1456873.8631962696</v>
      </c>
      <c r="O10" s="153"/>
      <c r="P10" s="153"/>
      <c r="Q10" s="153"/>
      <c r="R10" s="153"/>
      <c r="S10" s="153"/>
      <c r="T10" s="153"/>
      <c r="U10" s="153"/>
      <c r="V10" s="153"/>
      <c r="W10" s="153"/>
      <c r="X10" s="153"/>
      <c r="Y10" s="153"/>
      <c r="Z10" s="153"/>
      <c r="AA10" s="153"/>
    </row>
    <row r="11" spans="1:27" x14ac:dyDescent="0.35">
      <c r="A11" s="678"/>
      <c r="B11" s="11" t="s">
        <v>5</v>
      </c>
      <c r="C11" s="3">
        <f>'RES kWh ENTRY'!C164</f>
        <v>0</v>
      </c>
      <c r="D11" s="3">
        <f>'RES kWh ENTRY'!D164</f>
        <v>0</v>
      </c>
      <c r="E11" s="3">
        <f>'RES kWh ENTRY'!E164</f>
        <v>0</v>
      </c>
      <c r="F11" s="3">
        <f>'RES kWh ENTRY'!F164</f>
        <v>1998.7600000000004</v>
      </c>
      <c r="G11" s="3">
        <f>'RES kWh ENTRY'!G164</f>
        <v>25811.219999999987</v>
      </c>
      <c r="H11" s="3">
        <f>'RES kWh ENTRY'!H164</f>
        <v>615.6</v>
      </c>
      <c r="I11" s="3">
        <f>'RES kWh ENTRY'!I164</f>
        <v>14895.96</v>
      </c>
      <c r="J11" s="3">
        <f>'RES kWh ENTRY'!J164</f>
        <v>153.9</v>
      </c>
      <c r="K11" s="3">
        <f>'RES kWh ENTRY'!K164</f>
        <v>0</v>
      </c>
      <c r="L11" s="3">
        <f>'RES kWh ENTRY'!L164</f>
        <v>0</v>
      </c>
      <c r="M11" s="3">
        <f>'RES kWh ENTRY'!M164</f>
        <v>979.05924412807849</v>
      </c>
      <c r="N11" s="3">
        <f>'RES kWh ENTRY'!N164</f>
        <v>3098.1362528678314</v>
      </c>
      <c r="O11" s="153"/>
      <c r="P11" s="153"/>
      <c r="Q11" s="153"/>
      <c r="R11" s="153"/>
      <c r="S11" s="153"/>
      <c r="T11" s="153"/>
      <c r="U11" s="153"/>
      <c r="V11" s="153"/>
      <c r="W11" s="153"/>
      <c r="X11" s="153"/>
      <c r="Y11" s="153"/>
      <c r="Z11" s="153"/>
      <c r="AA11" s="153"/>
    </row>
    <row r="12" spans="1:27" x14ac:dyDescent="0.35">
      <c r="A12" s="678"/>
      <c r="B12" s="11" t="s">
        <v>6</v>
      </c>
      <c r="C12" s="3">
        <f>'RES kWh ENTRY'!C165</f>
        <v>0</v>
      </c>
      <c r="D12" s="3">
        <f>'RES kWh ENTRY'!D165</f>
        <v>0</v>
      </c>
      <c r="E12" s="3">
        <f>'RES kWh ENTRY'!E165</f>
        <v>0</v>
      </c>
      <c r="F12" s="3">
        <f>'RES kWh ENTRY'!F165</f>
        <v>0</v>
      </c>
      <c r="G12" s="3">
        <f>'RES kWh ENTRY'!G165</f>
        <v>0</v>
      </c>
      <c r="H12" s="3">
        <f>'RES kWh ENTRY'!H165</f>
        <v>0</v>
      </c>
      <c r="I12" s="3">
        <f>'RES kWh ENTRY'!I165</f>
        <v>0</v>
      </c>
      <c r="J12" s="3">
        <f>'RES kWh ENTRY'!J165</f>
        <v>0</v>
      </c>
      <c r="K12" s="3">
        <f>'RES kWh ENTRY'!K165</f>
        <v>0</v>
      </c>
      <c r="L12" s="3">
        <f>'RES kWh ENTRY'!L165</f>
        <v>0</v>
      </c>
      <c r="M12" s="3">
        <f>'RES kWh ENTRY'!M165</f>
        <v>0</v>
      </c>
      <c r="N12" s="3">
        <f>'RES kWh ENTRY'!N165</f>
        <v>0</v>
      </c>
      <c r="O12" s="153"/>
      <c r="P12" s="153"/>
      <c r="Q12" s="153"/>
      <c r="R12" s="153"/>
      <c r="S12" s="153"/>
      <c r="T12" s="153"/>
      <c r="U12" s="153"/>
      <c r="V12" s="153"/>
      <c r="W12" s="153"/>
      <c r="X12" s="153"/>
      <c r="Y12" s="153"/>
      <c r="Z12" s="153"/>
      <c r="AA12" s="153"/>
    </row>
    <row r="13" spans="1:27" x14ac:dyDescent="0.35">
      <c r="A13" s="678"/>
      <c r="B13" s="11" t="s">
        <v>7</v>
      </c>
      <c r="C13" s="3">
        <f>'RES kWh ENTRY'!C166</f>
        <v>0</v>
      </c>
      <c r="D13" s="3">
        <f>'RES kWh ENTRY'!D166</f>
        <v>13551.839999999998</v>
      </c>
      <c r="E13" s="3">
        <f>'RES kWh ENTRY'!E166</f>
        <v>0</v>
      </c>
      <c r="F13" s="3">
        <f>'RES kWh ENTRY'!F166</f>
        <v>1129.32</v>
      </c>
      <c r="G13" s="3">
        <f>'RES kWh ENTRY'!G166</f>
        <v>2823.2999999999997</v>
      </c>
      <c r="H13" s="3">
        <f>'RES kWh ENTRY'!H166</f>
        <v>4517.28</v>
      </c>
      <c r="I13" s="3">
        <f>'RES kWh ENTRY'!I166</f>
        <v>14116.499999999998</v>
      </c>
      <c r="J13" s="3">
        <f>'RES kWh ENTRY'!J166</f>
        <v>0</v>
      </c>
      <c r="K13" s="3">
        <f>'RES kWh ENTRY'!K166</f>
        <v>0</v>
      </c>
      <c r="L13" s="3">
        <f>'RES kWh ENTRY'!L166</f>
        <v>9599.2199999999993</v>
      </c>
      <c r="M13" s="3">
        <f>'RES kWh ENTRY'!M166</f>
        <v>7655.1728603204128</v>
      </c>
      <c r="N13" s="3">
        <f>'RES kWh ENTRY'!N166</f>
        <v>6423.4090554895693</v>
      </c>
      <c r="O13" s="153"/>
      <c r="P13" s="153"/>
      <c r="Q13" s="153"/>
      <c r="R13" s="153"/>
      <c r="S13" s="153"/>
      <c r="T13" s="153"/>
      <c r="U13" s="153"/>
      <c r="V13" s="153"/>
      <c r="W13" s="153"/>
      <c r="X13" s="153"/>
      <c r="Y13" s="153"/>
      <c r="Z13" s="153"/>
      <c r="AA13" s="153"/>
    </row>
    <row r="14" spans="1:27" x14ac:dyDescent="0.35">
      <c r="A14" s="678"/>
      <c r="B14" s="11" t="s">
        <v>8</v>
      </c>
      <c r="C14" s="3">
        <f>'RES kWh ENTRY'!C167</f>
        <v>0</v>
      </c>
      <c r="D14" s="3">
        <f>'RES kWh ENTRY'!D167</f>
        <v>0</v>
      </c>
      <c r="E14" s="3">
        <f>'RES kWh ENTRY'!E167</f>
        <v>35.17</v>
      </c>
      <c r="F14" s="3">
        <f>'RES kWh ENTRY'!F167</f>
        <v>114418</v>
      </c>
      <c r="G14" s="3">
        <f>'RES kWh ENTRY'!G167</f>
        <v>416.83000000000004</v>
      </c>
      <c r="H14" s="3">
        <f>'RES kWh ENTRY'!H167</f>
        <v>111.03</v>
      </c>
      <c r="I14" s="3">
        <f>'RES kWh ENTRY'!I167</f>
        <v>23941.72</v>
      </c>
      <c r="J14" s="3">
        <f>'RES kWh ENTRY'!J167</f>
        <v>1055.72</v>
      </c>
      <c r="K14" s="3">
        <f>'RES kWh ENTRY'!K167</f>
        <v>0</v>
      </c>
      <c r="L14" s="3">
        <f>'RES kWh ENTRY'!L167</f>
        <v>105.51</v>
      </c>
      <c r="M14" s="3">
        <f>'RES kWh ENTRY'!M167</f>
        <v>5152.0548415070853</v>
      </c>
      <c r="N14" s="3">
        <f>'RES kWh ENTRY'!N167</f>
        <v>16346.025017712662</v>
      </c>
      <c r="O14" s="153"/>
      <c r="P14" s="153"/>
      <c r="Q14" s="153"/>
      <c r="R14" s="153"/>
      <c r="S14" s="153"/>
      <c r="T14" s="153"/>
      <c r="U14" s="153"/>
      <c r="V14" s="153"/>
      <c r="W14" s="153"/>
      <c r="X14" s="153"/>
      <c r="Y14" s="153"/>
      <c r="Z14" s="153"/>
      <c r="AA14" s="153"/>
    </row>
    <row r="15" spans="1:27" x14ac:dyDescent="0.35">
      <c r="A15" s="678"/>
      <c r="B15" s="11" t="s">
        <v>11</v>
      </c>
      <c r="C15" s="3"/>
      <c r="D15" s="3"/>
      <c r="E15" s="231"/>
      <c r="F15" s="231"/>
      <c r="G15" s="231"/>
      <c r="H15" s="231"/>
      <c r="I15" s="231"/>
      <c r="J15" s="231"/>
      <c r="K15" s="231"/>
      <c r="L15" s="231"/>
      <c r="M15" s="231"/>
      <c r="N15" s="231"/>
      <c r="O15" s="153"/>
      <c r="P15" s="153"/>
      <c r="Q15" s="153"/>
      <c r="R15" s="153"/>
      <c r="S15" s="153"/>
      <c r="T15" s="153"/>
      <c r="U15" s="153"/>
      <c r="V15" s="153"/>
      <c r="W15" s="153"/>
      <c r="X15" s="153"/>
      <c r="Y15" s="153"/>
      <c r="Z15" s="153"/>
      <c r="AA15" s="153"/>
    </row>
    <row r="16" spans="1:27" ht="15" thickBot="1" x14ac:dyDescent="0.4">
      <c r="A16" s="679"/>
      <c r="B16" s="188" t="s">
        <v>25</v>
      </c>
      <c r="C16" s="232">
        <f>SUM(C5:C15)</f>
        <v>82574.83</v>
      </c>
      <c r="D16" s="232">
        <f t="shared" ref="D16:AA16" si="1">SUM(D5:D15)</f>
        <v>752390.69</v>
      </c>
      <c r="E16" s="232">
        <f t="shared" si="1"/>
        <v>940791.84000000008</v>
      </c>
      <c r="F16" s="232">
        <f t="shared" si="1"/>
        <v>2910653.0599999996</v>
      </c>
      <c r="G16" s="232">
        <f t="shared" si="1"/>
        <v>2799249.94</v>
      </c>
      <c r="H16" s="232">
        <f t="shared" si="1"/>
        <v>3533457.01</v>
      </c>
      <c r="I16" s="232">
        <f t="shared" si="1"/>
        <v>1165467.6899999997</v>
      </c>
      <c r="J16" s="232">
        <f t="shared" si="1"/>
        <v>1056197.8999999997</v>
      </c>
      <c r="K16" s="232">
        <f t="shared" si="1"/>
        <v>683735.66999999911</v>
      </c>
      <c r="L16" s="232">
        <f t="shared" si="1"/>
        <v>427374.4</v>
      </c>
      <c r="M16" s="232">
        <f t="shared" si="1"/>
        <v>349212.36774249357</v>
      </c>
      <c r="N16" s="232">
        <f t="shared" si="1"/>
        <v>2050325.614546296</v>
      </c>
      <c r="O16" s="233">
        <f t="shared" si="1"/>
        <v>0</v>
      </c>
      <c r="P16" s="233">
        <f t="shared" si="1"/>
        <v>0</v>
      </c>
      <c r="Q16" s="233">
        <f t="shared" si="1"/>
        <v>0</v>
      </c>
      <c r="R16" s="233">
        <f t="shared" si="1"/>
        <v>0</v>
      </c>
      <c r="S16" s="233">
        <f t="shared" si="1"/>
        <v>0</v>
      </c>
      <c r="T16" s="233">
        <f t="shared" si="1"/>
        <v>0</v>
      </c>
      <c r="U16" s="233">
        <f t="shared" si="1"/>
        <v>0</v>
      </c>
      <c r="V16" s="233">
        <f t="shared" si="1"/>
        <v>0</v>
      </c>
      <c r="W16" s="233">
        <f t="shared" si="1"/>
        <v>0</v>
      </c>
      <c r="X16" s="233">
        <f t="shared" si="1"/>
        <v>0</v>
      </c>
      <c r="Y16" s="233">
        <f t="shared" si="1"/>
        <v>0</v>
      </c>
      <c r="Z16" s="233">
        <f t="shared" si="1"/>
        <v>0</v>
      </c>
      <c r="AA16" s="233">
        <f t="shared" si="1"/>
        <v>0</v>
      </c>
    </row>
    <row r="17" spans="1:27" x14ac:dyDescent="0.35">
      <c r="A17" s="251"/>
      <c r="B17" s="252"/>
      <c r="C17" s="9"/>
      <c r="D17" s="252"/>
      <c r="E17" s="9"/>
      <c r="F17" s="252"/>
      <c r="G17" s="252"/>
      <c r="H17" s="9"/>
      <c r="I17" s="252"/>
      <c r="J17" s="252"/>
      <c r="K17" s="9"/>
      <c r="L17" s="252"/>
      <c r="M17" s="252"/>
      <c r="N17" s="9"/>
      <c r="O17" s="252"/>
      <c r="P17" s="252"/>
      <c r="Q17" s="9"/>
      <c r="R17" s="252"/>
      <c r="S17" s="252"/>
      <c r="T17" s="9"/>
      <c r="U17" s="252"/>
      <c r="V17" s="252"/>
      <c r="W17" s="9"/>
      <c r="X17" s="252"/>
      <c r="Y17" s="252"/>
      <c r="Z17" s="9"/>
      <c r="AA17" s="252"/>
    </row>
    <row r="18" spans="1:27" ht="15" thickBot="1" x14ac:dyDescent="0.4">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row>
    <row r="19" spans="1:27" ht="16" thickBot="1" x14ac:dyDescent="0.4">
      <c r="A19" s="680" t="s">
        <v>15</v>
      </c>
      <c r="B19" s="17" t="s">
        <v>10</v>
      </c>
      <c r="C19" s="145">
        <f>C$4</f>
        <v>44927</v>
      </c>
      <c r="D19" s="145">
        <f t="shared" ref="D19:AA19" si="2">D$4</f>
        <v>44958</v>
      </c>
      <c r="E19" s="145">
        <f t="shared" si="2"/>
        <v>44986</v>
      </c>
      <c r="F19" s="145">
        <f t="shared" si="2"/>
        <v>45017</v>
      </c>
      <c r="G19" s="145">
        <f t="shared" si="2"/>
        <v>45047</v>
      </c>
      <c r="H19" s="145">
        <f t="shared" si="2"/>
        <v>45078</v>
      </c>
      <c r="I19" s="145">
        <f t="shared" si="2"/>
        <v>45108</v>
      </c>
      <c r="J19" s="145">
        <f t="shared" si="2"/>
        <v>45139</v>
      </c>
      <c r="K19" s="145">
        <f t="shared" si="2"/>
        <v>45170</v>
      </c>
      <c r="L19" s="145">
        <f t="shared" si="2"/>
        <v>45200</v>
      </c>
      <c r="M19" s="145">
        <f t="shared" si="2"/>
        <v>45231</v>
      </c>
      <c r="N19" s="145">
        <f t="shared" si="2"/>
        <v>45261</v>
      </c>
      <c r="O19" s="145">
        <f t="shared" si="2"/>
        <v>45292</v>
      </c>
      <c r="P19" s="145">
        <f t="shared" si="2"/>
        <v>45323</v>
      </c>
      <c r="Q19" s="145">
        <f t="shared" si="2"/>
        <v>45352</v>
      </c>
      <c r="R19" s="145">
        <f t="shared" si="2"/>
        <v>45383</v>
      </c>
      <c r="S19" s="145">
        <f t="shared" si="2"/>
        <v>45413</v>
      </c>
      <c r="T19" s="145">
        <f t="shared" si="2"/>
        <v>45444</v>
      </c>
      <c r="U19" s="145">
        <f t="shared" si="2"/>
        <v>45474</v>
      </c>
      <c r="V19" s="145">
        <f t="shared" si="2"/>
        <v>45505</v>
      </c>
      <c r="W19" s="145">
        <f t="shared" si="2"/>
        <v>45536</v>
      </c>
      <c r="X19" s="145">
        <f t="shared" si="2"/>
        <v>45566</v>
      </c>
      <c r="Y19" s="145">
        <f t="shared" si="2"/>
        <v>45597</v>
      </c>
      <c r="Z19" s="145">
        <f t="shared" si="2"/>
        <v>45627</v>
      </c>
      <c r="AA19" s="145">
        <f t="shared" si="2"/>
        <v>45658</v>
      </c>
    </row>
    <row r="20" spans="1:27" ht="15" customHeight="1" x14ac:dyDescent="0.35">
      <c r="A20" s="681"/>
      <c r="B20" s="11" t="str">
        <f t="shared" ref="B20:C31" si="3">B5</f>
        <v>Building Shell</v>
      </c>
      <c r="C20" s="3">
        <f>C5</f>
        <v>0</v>
      </c>
      <c r="D20" s="3">
        <f>IF(SUM($C$16:$N$16)=0,0,C20+D5)</f>
        <v>2665.55</v>
      </c>
      <c r="E20" s="3">
        <f t="shared" ref="E20:AA20" si="4">IF(SUM($C$16:$N$16)=0,0,D20+E5)</f>
        <v>20731.27</v>
      </c>
      <c r="F20" s="3">
        <f t="shared" si="4"/>
        <v>32496.230000000003</v>
      </c>
      <c r="G20" s="3">
        <f t="shared" si="4"/>
        <v>34417.050000000003</v>
      </c>
      <c r="H20" s="3">
        <f t="shared" si="4"/>
        <v>37705.980000000003</v>
      </c>
      <c r="I20" s="3">
        <f t="shared" si="4"/>
        <v>50077.430000000008</v>
      </c>
      <c r="J20" s="3">
        <f t="shared" si="4"/>
        <v>54257.610000000008</v>
      </c>
      <c r="K20" s="3">
        <f t="shared" si="4"/>
        <v>59503.640000000007</v>
      </c>
      <c r="L20" s="3">
        <f t="shared" si="4"/>
        <v>63184.000000000007</v>
      </c>
      <c r="M20" s="3">
        <f t="shared" si="4"/>
        <v>63320.458849984672</v>
      </c>
      <c r="N20" s="3">
        <f t="shared" si="4"/>
        <v>63659.596816627702</v>
      </c>
      <c r="O20" s="3">
        <f t="shared" si="4"/>
        <v>63659.596816627702</v>
      </c>
      <c r="P20" s="3">
        <f t="shared" si="4"/>
        <v>63659.596816627702</v>
      </c>
      <c r="Q20" s="3">
        <f t="shared" si="4"/>
        <v>63659.596816627702</v>
      </c>
      <c r="R20" s="3">
        <f t="shared" si="4"/>
        <v>63659.596816627702</v>
      </c>
      <c r="S20" s="3">
        <f t="shared" si="4"/>
        <v>63659.596816627702</v>
      </c>
      <c r="T20" s="3">
        <f t="shared" si="4"/>
        <v>63659.596816627702</v>
      </c>
      <c r="U20" s="3">
        <f t="shared" si="4"/>
        <v>63659.596816627702</v>
      </c>
      <c r="V20" s="3">
        <f t="shared" si="4"/>
        <v>63659.596816627702</v>
      </c>
      <c r="W20" s="3">
        <f t="shared" si="4"/>
        <v>63659.596816627702</v>
      </c>
      <c r="X20" s="3">
        <f t="shared" si="4"/>
        <v>63659.596816627702</v>
      </c>
      <c r="Y20" s="3">
        <f t="shared" si="4"/>
        <v>63659.596816627702</v>
      </c>
      <c r="Z20" s="3">
        <f t="shared" si="4"/>
        <v>63659.596816627702</v>
      </c>
      <c r="AA20" s="3">
        <f t="shared" si="4"/>
        <v>63659.596816627702</v>
      </c>
    </row>
    <row r="21" spans="1:27" x14ac:dyDescent="0.35">
      <c r="A21" s="681"/>
      <c r="B21" s="12" t="str">
        <f t="shared" si="3"/>
        <v>Cooling</v>
      </c>
      <c r="C21" s="3">
        <f t="shared" si="3"/>
        <v>1521.68</v>
      </c>
      <c r="D21" s="3">
        <f t="shared" ref="D21:AA21" si="5">IF(SUM($C$16:$N$16)=0,0,C21+D6)</f>
        <v>138374.08000000002</v>
      </c>
      <c r="E21" s="3">
        <f t="shared" si="5"/>
        <v>247651.06000000003</v>
      </c>
      <c r="F21" s="3">
        <f t="shared" si="5"/>
        <v>340931.77</v>
      </c>
      <c r="G21" s="3">
        <f t="shared" si="5"/>
        <v>440374.69000000006</v>
      </c>
      <c r="H21" s="3">
        <f t="shared" si="5"/>
        <v>567927.69000000006</v>
      </c>
      <c r="I21" s="3">
        <f t="shared" si="5"/>
        <v>649393.22000000009</v>
      </c>
      <c r="J21" s="3">
        <f t="shared" si="5"/>
        <v>706160.28000000014</v>
      </c>
      <c r="K21" s="3">
        <f t="shared" si="5"/>
        <v>739056.55000000016</v>
      </c>
      <c r="L21" s="3">
        <f t="shared" si="5"/>
        <v>796258.69000000018</v>
      </c>
      <c r="M21" s="3">
        <f t="shared" si="5"/>
        <v>817822.37670942093</v>
      </c>
      <c r="N21" s="3">
        <f t="shared" si="5"/>
        <v>856863.85588944762</v>
      </c>
      <c r="O21" s="3">
        <f t="shared" si="5"/>
        <v>856863.85588944762</v>
      </c>
      <c r="P21" s="3">
        <f t="shared" si="5"/>
        <v>856863.85588944762</v>
      </c>
      <c r="Q21" s="3">
        <f t="shared" si="5"/>
        <v>856863.85588944762</v>
      </c>
      <c r="R21" s="3">
        <f t="shared" si="5"/>
        <v>856863.85588944762</v>
      </c>
      <c r="S21" s="3">
        <f t="shared" si="5"/>
        <v>856863.85588944762</v>
      </c>
      <c r="T21" s="3">
        <f t="shared" si="5"/>
        <v>856863.85588944762</v>
      </c>
      <c r="U21" s="3">
        <f t="shared" si="5"/>
        <v>856863.85588944762</v>
      </c>
      <c r="V21" s="3">
        <f t="shared" si="5"/>
        <v>856863.85588944762</v>
      </c>
      <c r="W21" s="3">
        <f t="shared" si="5"/>
        <v>856863.85588944762</v>
      </c>
      <c r="X21" s="3">
        <f t="shared" si="5"/>
        <v>856863.85588944762</v>
      </c>
      <c r="Y21" s="3">
        <f t="shared" si="5"/>
        <v>856863.85588944762</v>
      </c>
      <c r="Z21" s="3">
        <f t="shared" si="5"/>
        <v>856863.85588944762</v>
      </c>
      <c r="AA21" s="3">
        <f t="shared" si="5"/>
        <v>856863.85588944762</v>
      </c>
    </row>
    <row r="22" spans="1:27" x14ac:dyDescent="0.35">
      <c r="A22" s="681"/>
      <c r="B22" s="11" t="str">
        <f t="shared" si="3"/>
        <v>Freezer</v>
      </c>
      <c r="C22" s="3">
        <f t="shared" si="3"/>
        <v>0</v>
      </c>
      <c r="D22" s="3">
        <f t="shared" ref="D22:AA22" si="6">IF(SUM($C$16:$N$16)=0,0,C22+D7)</f>
        <v>0</v>
      </c>
      <c r="E22" s="3">
        <f t="shared" si="6"/>
        <v>0</v>
      </c>
      <c r="F22" s="3">
        <f t="shared" si="6"/>
        <v>0</v>
      </c>
      <c r="G22" s="3">
        <f t="shared" si="6"/>
        <v>0</v>
      </c>
      <c r="H22" s="3">
        <f t="shared" si="6"/>
        <v>0</v>
      </c>
      <c r="I22" s="3">
        <f t="shared" si="6"/>
        <v>0</v>
      </c>
      <c r="J22" s="3">
        <f t="shared" si="6"/>
        <v>0</v>
      </c>
      <c r="K22" s="3">
        <f t="shared" si="6"/>
        <v>0</v>
      </c>
      <c r="L22" s="3">
        <f t="shared" si="6"/>
        <v>0</v>
      </c>
      <c r="M22" s="3">
        <f t="shared" si="6"/>
        <v>0</v>
      </c>
      <c r="N22" s="3">
        <f t="shared" si="6"/>
        <v>0</v>
      </c>
      <c r="O22" s="3">
        <f t="shared" si="6"/>
        <v>0</v>
      </c>
      <c r="P22" s="3">
        <f t="shared" si="6"/>
        <v>0</v>
      </c>
      <c r="Q22" s="3">
        <f t="shared" si="6"/>
        <v>0</v>
      </c>
      <c r="R22" s="3">
        <f t="shared" si="6"/>
        <v>0</v>
      </c>
      <c r="S22" s="3">
        <f t="shared" si="6"/>
        <v>0</v>
      </c>
      <c r="T22" s="3">
        <f t="shared" si="6"/>
        <v>0</v>
      </c>
      <c r="U22" s="3">
        <f t="shared" si="6"/>
        <v>0</v>
      </c>
      <c r="V22" s="3">
        <f t="shared" si="6"/>
        <v>0</v>
      </c>
      <c r="W22" s="3">
        <f t="shared" si="6"/>
        <v>0</v>
      </c>
      <c r="X22" s="3">
        <f t="shared" si="6"/>
        <v>0</v>
      </c>
      <c r="Y22" s="3">
        <f t="shared" si="6"/>
        <v>0</v>
      </c>
      <c r="Z22" s="3">
        <f t="shared" si="6"/>
        <v>0</v>
      </c>
      <c r="AA22" s="3">
        <f t="shared" si="6"/>
        <v>0</v>
      </c>
    </row>
    <row r="23" spans="1:27" x14ac:dyDescent="0.35">
      <c r="A23" s="681"/>
      <c r="B23" s="11" t="str">
        <f t="shared" si="3"/>
        <v>Heating</v>
      </c>
      <c r="C23" s="3">
        <f t="shared" si="3"/>
        <v>4865.76</v>
      </c>
      <c r="D23" s="3">
        <f t="shared" ref="D23:AA23" si="7">IF(SUM($C$16:$N$16)=0,0,C23+D8)</f>
        <v>13073.73</v>
      </c>
      <c r="E23" s="3">
        <f t="shared" si="7"/>
        <v>71540.44</v>
      </c>
      <c r="F23" s="3">
        <f t="shared" si="7"/>
        <v>228729.68999999997</v>
      </c>
      <c r="G23" s="3">
        <f t="shared" si="7"/>
        <v>255170.14999999997</v>
      </c>
      <c r="H23" s="3">
        <f t="shared" si="7"/>
        <v>284306.21999999997</v>
      </c>
      <c r="I23" s="3">
        <f t="shared" si="7"/>
        <v>313714.61999999994</v>
      </c>
      <c r="J23" s="3">
        <f t="shared" si="7"/>
        <v>375929.30999999994</v>
      </c>
      <c r="K23" s="3">
        <f t="shared" si="7"/>
        <v>470858.42999999993</v>
      </c>
      <c r="L23" s="3">
        <f t="shared" si="7"/>
        <v>680741.22</v>
      </c>
      <c r="M23" s="3">
        <f t="shared" si="7"/>
        <v>731021.08082359075</v>
      </c>
      <c r="N23" s="3">
        <f t="shared" si="7"/>
        <v>835094.91724384902</v>
      </c>
      <c r="O23" s="3">
        <f t="shared" si="7"/>
        <v>835094.91724384902</v>
      </c>
      <c r="P23" s="3">
        <f t="shared" si="7"/>
        <v>835094.91724384902</v>
      </c>
      <c r="Q23" s="3">
        <f t="shared" si="7"/>
        <v>835094.91724384902</v>
      </c>
      <c r="R23" s="3">
        <f t="shared" si="7"/>
        <v>835094.91724384902</v>
      </c>
      <c r="S23" s="3">
        <f t="shared" si="7"/>
        <v>835094.91724384902</v>
      </c>
      <c r="T23" s="3">
        <f t="shared" si="7"/>
        <v>835094.91724384902</v>
      </c>
      <c r="U23" s="3">
        <f t="shared" si="7"/>
        <v>835094.91724384902</v>
      </c>
      <c r="V23" s="3">
        <f t="shared" si="7"/>
        <v>835094.91724384902</v>
      </c>
      <c r="W23" s="3">
        <f t="shared" si="7"/>
        <v>835094.91724384902</v>
      </c>
      <c r="X23" s="3">
        <f t="shared" si="7"/>
        <v>835094.91724384902</v>
      </c>
      <c r="Y23" s="3">
        <f t="shared" si="7"/>
        <v>835094.91724384902</v>
      </c>
      <c r="Z23" s="3">
        <f t="shared" si="7"/>
        <v>835094.91724384902</v>
      </c>
      <c r="AA23" s="3">
        <f t="shared" si="7"/>
        <v>835094.91724384902</v>
      </c>
    </row>
    <row r="24" spans="1:27" x14ac:dyDescent="0.35">
      <c r="A24" s="681"/>
      <c r="B24" s="12" t="str">
        <f t="shared" si="3"/>
        <v>HVAC</v>
      </c>
      <c r="C24" s="3">
        <f t="shared" si="3"/>
        <v>76187.39</v>
      </c>
      <c r="D24" s="3">
        <f t="shared" ref="D24:AA24" si="8">IF(SUM($C$16:$N$16)=0,0,C24+D9)</f>
        <v>560851.25</v>
      </c>
      <c r="E24" s="3">
        <f t="shared" si="8"/>
        <v>1159479.3999999999</v>
      </c>
      <c r="F24" s="3">
        <f t="shared" si="8"/>
        <v>1632935.8699999999</v>
      </c>
      <c r="G24" s="3">
        <f t="shared" si="8"/>
        <v>2424878.9</v>
      </c>
      <c r="H24" s="3">
        <f t="shared" si="8"/>
        <v>2949940.36</v>
      </c>
      <c r="I24" s="3">
        <f t="shared" si="8"/>
        <v>3329530.3499999996</v>
      </c>
      <c r="J24" s="3">
        <f t="shared" si="8"/>
        <v>4098528.92</v>
      </c>
      <c r="K24" s="3">
        <f t="shared" si="8"/>
        <v>4319982.7699999996</v>
      </c>
      <c r="L24" s="3">
        <f t="shared" si="8"/>
        <v>4321728.7699999996</v>
      </c>
      <c r="M24" s="3">
        <f t="shared" si="8"/>
        <v>4448568.7163713258</v>
      </c>
      <c r="N24" s="3">
        <f t="shared" si="8"/>
        <v>4872698.4438283537</v>
      </c>
      <c r="O24" s="3">
        <f t="shared" si="8"/>
        <v>4872698.4438283537</v>
      </c>
      <c r="P24" s="3">
        <f t="shared" si="8"/>
        <v>4872698.4438283537</v>
      </c>
      <c r="Q24" s="3">
        <f t="shared" si="8"/>
        <v>4872698.4438283537</v>
      </c>
      <c r="R24" s="3">
        <f t="shared" si="8"/>
        <v>4872698.4438283537</v>
      </c>
      <c r="S24" s="3">
        <f t="shared" si="8"/>
        <v>4872698.4438283537</v>
      </c>
      <c r="T24" s="3">
        <f t="shared" si="8"/>
        <v>4872698.4438283537</v>
      </c>
      <c r="U24" s="3">
        <f t="shared" si="8"/>
        <v>4872698.4438283537</v>
      </c>
      <c r="V24" s="3">
        <f t="shared" si="8"/>
        <v>4872698.4438283537</v>
      </c>
      <c r="W24" s="3">
        <f t="shared" si="8"/>
        <v>4872698.4438283537</v>
      </c>
      <c r="X24" s="3">
        <f t="shared" si="8"/>
        <v>4872698.4438283537</v>
      </c>
      <c r="Y24" s="3">
        <f t="shared" si="8"/>
        <v>4872698.4438283537</v>
      </c>
      <c r="Z24" s="3">
        <f t="shared" si="8"/>
        <v>4872698.4438283537</v>
      </c>
      <c r="AA24" s="3">
        <f t="shared" si="8"/>
        <v>4872698.4438283537</v>
      </c>
    </row>
    <row r="25" spans="1:27" x14ac:dyDescent="0.35">
      <c r="A25" s="681"/>
      <c r="B25" s="11" t="str">
        <f t="shared" si="3"/>
        <v>Lighting</v>
      </c>
      <c r="C25" s="3">
        <f t="shared" si="3"/>
        <v>0</v>
      </c>
      <c r="D25" s="3">
        <f t="shared" ref="D25:AA25" si="9">IF(SUM($C$16:$N$16)=0,0,C25+D10)</f>
        <v>106449.06999999999</v>
      </c>
      <c r="E25" s="3">
        <f t="shared" si="9"/>
        <v>262768.18</v>
      </c>
      <c r="F25" s="3">
        <f t="shared" si="9"/>
        <v>2320183.77</v>
      </c>
      <c r="G25" s="3">
        <f t="shared" si="9"/>
        <v>4170635.13</v>
      </c>
      <c r="H25" s="3">
        <f t="shared" si="9"/>
        <v>7013808.7699999996</v>
      </c>
      <c r="I25" s="3">
        <f t="shared" si="9"/>
        <v>7623486.9099999992</v>
      </c>
      <c r="J25" s="3">
        <f t="shared" si="9"/>
        <v>7786314.6899999995</v>
      </c>
      <c r="K25" s="3">
        <f t="shared" si="9"/>
        <v>8115525.0899999989</v>
      </c>
      <c r="L25" s="3">
        <f t="shared" si="9"/>
        <v>8260683.4699999988</v>
      </c>
      <c r="M25" s="3">
        <f t="shared" si="9"/>
        <v>8397289.5980422143</v>
      </c>
      <c r="N25" s="3">
        <f t="shared" si="9"/>
        <v>9854163.4612384848</v>
      </c>
      <c r="O25" s="3">
        <f t="shared" si="9"/>
        <v>9854163.4612384848</v>
      </c>
      <c r="P25" s="3">
        <f t="shared" si="9"/>
        <v>9854163.4612384848</v>
      </c>
      <c r="Q25" s="3">
        <f t="shared" si="9"/>
        <v>9854163.4612384848</v>
      </c>
      <c r="R25" s="3">
        <f t="shared" si="9"/>
        <v>9854163.4612384848</v>
      </c>
      <c r="S25" s="3">
        <f t="shared" si="9"/>
        <v>9854163.4612384848</v>
      </c>
      <c r="T25" s="3">
        <f t="shared" si="9"/>
        <v>9854163.4612384848</v>
      </c>
      <c r="U25" s="3">
        <f t="shared" si="9"/>
        <v>9854163.4612384848</v>
      </c>
      <c r="V25" s="3">
        <f t="shared" si="9"/>
        <v>9854163.4612384848</v>
      </c>
      <c r="W25" s="3">
        <f t="shared" si="9"/>
        <v>9854163.4612384848</v>
      </c>
      <c r="X25" s="3">
        <f t="shared" si="9"/>
        <v>9854163.4612384848</v>
      </c>
      <c r="Y25" s="3">
        <f t="shared" si="9"/>
        <v>9854163.4612384848</v>
      </c>
      <c r="Z25" s="3">
        <f t="shared" si="9"/>
        <v>9854163.4612384848</v>
      </c>
      <c r="AA25" s="3">
        <f t="shared" si="9"/>
        <v>9854163.4612384848</v>
      </c>
    </row>
    <row r="26" spans="1:27" x14ac:dyDescent="0.35">
      <c r="A26" s="681"/>
      <c r="B26" s="11" t="str">
        <f t="shared" si="3"/>
        <v>Miscellaneous</v>
      </c>
      <c r="C26" s="3">
        <f t="shared" si="3"/>
        <v>0</v>
      </c>
      <c r="D26" s="3">
        <f t="shared" ref="D26:AA26" si="10">IF(SUM($C$16:$N$16)=0,0,C26+D11)</f>
        <v>0</v>
      </c>
      <c r="E26" s="3">
        <f t="shared" si="10"/>
        <v>0</v>
      </c>
      <c r="F26" s="3">
        <f t="shared" si="10"/>
        <v>1998.7600000000004</v>
      </c>
      <c r="G26" s="3">
        <f t="shared" si="10"/>
        <v>27809.979999999989</v>
      </c>
      <c r="H26" s="3">
        <f t="shared" si="10"/>
        <v>28425.579999999987</v>
      </c>
      <c r="I26" s="3">
        <f t="shared" si="10"/>
        <v>43321.539999999986</v>
      </c>
      <c r="J26" s="3">
        <f t="shared" si="10"/>
        <v>43475.439999999988</v>
      </c>
      <c r="K26" s="3">
        <f t="shared" si="10"/>
        <v>43475.439999999988</v>
      </c>
      <c r="L26" s="3">
        <f t="shared" si="10"/>
        <v>43475.439999999988</v>
      </c>
      <c r="M26" s="3">
        <f t="shared" si="10"/>
        <v>44454.499244128063</v>
      </c>
      <c r="N26" s="3">
        <f t="shared" si="10"/>
        <v>47552.635496995892</v>
      </c>
      <c r="O26" s="3">
        <f t="shared" si="10"/>
        <v>47552.635496995892</v>
      </c>
      <c r="P26" s="3">
        <f t="shared" si="10"/>
        <v>47552.635496995892</v>
      </c>
      <c r="Q26" s="3">
        <f t="shared" si="10"/>
        <v>47552.635496995892</v>
      </c>
      <c r="R26" s="3">
        <f t="shared" si="10"/>
        <v>47552.635496995892</v>
      </c>
      <c r="S26" s="3">
        <f t="shared" si="10"/>
        <v>47552.635496995892</v>
      </c>
      <c r="T26" s="3">
        <f t="shared" si="10"/>
        <v>47552.635496995892</v>
      </c>
      <c r="U26" s="3">
        <f t="shared" si="10"/>
        <v>47552.635496995892</v>
      </c>
      <c r="V26" s="3">
        <f t="shared" si="10"/>
        <v>47552.635496995892</v>
      </c>
      <c r="W26" s="3">
        <f t="shared" si="10"/>
        <v>47552.635496995892</v>
      </c>
      <c r="X26" s="3">
        <f t="shared" si="10"/>
        <v>47552.635496995892</v>
      </c>
      <c r="Y26" s="3">
        <f t="shared" si="10"/>
        <v>47552.635496995892</v>
      </c>
      <c r="Z26" s="3">
        <f t="shared" si="10"/>
        <v>47552.635496995892</v>
      </c>
      <c r="AA26" s="3">
        <f t="shared" si="10"/>
        <v>47552.635496995892</v>
      </c>
    </row>
    <row r="27" spans="1:27" x14ac:dyDescent="0.35">
      <c r="A27" s="681"/>
      <c r="B27" s="11" t="str">
        <f t="shared" si="3"/>
        <v>Pool Spa</v>
      </c>
      <c r="C27" s="3">
        <f t="shared" si="3"/>
        <v>0</v>
      </c>
      <c r="D27" s="3">
        <f t="shared" ref="D27:AA27" si="11">IF(SUM($C$16:$N$16)=0,0,C27+D12)</f>
        <v>0</v>
      </c>
      <c r="E27" s="3">
        <f t="shared" si="11"/>
        <v>0</v>
      </c>
      <c r="F27" s="3">
        <f t="shared" si="11"/>
        <v>0</v>
      </c>
      <c r="G27" s="3">
        <f t="shared" si="11"/>
        <v>0</v>
      </c>
      <c r="H27" s="3">
        <f t="shared" si="11"/>
        <v>0</v>
      </c>
      <c r="I27" s="3">
        <f t="shared" si="11"/>
        <v>0</v>
      </c>
      <c r="J27" s="3">
        <f t="shared" si="11"/>
        <v>0</v>
      </c>
      <c r="K27" s="3">
        <f t="shared" si="11"/>
        <v>0</v>
      </c>
      <c r="L27" s="3">
        <f t="shared" si="11"/>
        <v>0</v>
      </c>
      <c r="M27" s="3">
        <f t="shared" si="11"/>
        <v>0</v>
      </c>
      <c r="N27" s="3">
        <f t="shared" si="11"/>
        <v>0</v>
      </c>
      <c r="O27" s="3">
        <f t="shared" si="11"/>
        <v>0</v>
      </c>
      <c r="P27" s="3">
        <f t="shared" si="11"/>
        <v>0</v>
      </c>
      <c r="Q27" s="3">
        <f t="shared" si="11"/>
        <v>0</v>
      </c>
      <c r="R27" s="3">
        <f t="shared" si="11"/>
        <v>0</v>
      </c>
      <c r="S27" s="3">
        <f t="shared" si="11"/>
        <v>0</v>
      </c>
      <c r="T27" s="3">
        <f t="shared" si="11"/>
        <v>0</v>
      </c>
      <c r="U27" s="3">
        <f t="shared" si="11"/>
        <v>0</v>
      </c>
      <c r="V27" s="3">
        <f t="shared" si="11"/>
        <v>0</v>
      </c>
      <c r="W27" s="3">
        <f t="shared" si="11"/>
        <v>0</v>
      </c>
      <c r="X27" s="3">
        <f t="shared" si="11"/>
        <v>0</v>
      </c>
      <c r="Y27" s="3">
        <f t="shared" si="11"/>
        <v>0</v>
      </c>
      <c r="Z27" s="3">
        <f t="shared" si="11"/>
        <v>0</v>
      </c>
      <c r="AA27" s="3">
        <f t="shared" si="11"/>
        <v>0</v>
      </c>
    </row>
    <row r="28" spans="1:27" x14ac:dyDescent="0.35">
      <c r="A28" s="681"/>
      <c r="B28" s="11" t="str">
        <f t="shared" si="3"/>
        <v>Refrigeration</v>
      </c>
      <c r="C28" s="3">
        <f t="shared" si="3"/>
        <v>0</v>
      </c>
      <c r="D28" s="3">
        <f t="shared" ref="D28:AA28" si="12">IF(SUM($C$16:$N$16)=0,0,C28+D13)</f>
        <v>13551.839999999998</v>
      </c>
      <c r="E28" s="3">
        <f t="shared" si="12"/>
        <v>13551.839999999998</v>
      </c>
      <c r="F28" s="3">
        <f t="shared" si="12"/>
        <v>14681.159999999998</v>
      </c>
      <c r="G28" s="3">
        <f t="shared" si="12"/>
        <v>17504.46</v>
      </c>
      <c r="H28" s="3">
        <f t="shared" si="12"/>
        <v>22021.739999999998</v>
      </c>
      <c r="I28" s="3">
        <f t="shared" si="12"/>
        <v>36138.239999999998</v>
      </c>
      <c r="J28" s="3">
        <f t="shared" si="12"/>
        <v>36138.239999999998</v>
      </c>
      <c r="K28" s="3">
        <f t="shared" si="12"/>
        <v>36138.239999999998</v>
      </c>
      <c r="L28" s="3">
        <f t="shared" si="12"/>
        <v>45737.46</v>
      </c>
      <c r="M28" s="3">
        <f t="shared" si="12"/>
        <v>53392.632860320409</v>
      </c>
      <c r="N28" s="3">
        <f t="shared" si="12"/>
        <v>59816.041915809976</v>
      </c>
      <c r="O28" s="3">
        <f t="shared" si="12"/>
        <v>59816.041915809976</v>
      </c>
      <c r="P28" s="3">
        <f t="shared" si="12"/>
        <v>59816.041915809976</v>
      </c>
      <c r="Q28" s="3">
        <f t="shared" si="12"/>
        <v>59816.041915809976</v>
      </c>
      <c r="R28" s="3">
        <f t="shared" si="12"/>
        <v>59816.041915809976</v>
      </c>
      <c r="S28" s="3">
        <f t="shared" si="12"/>
        <v>59816.041915809976</v>
      </c>
      <c r="T28" s="3">
        <f t="shared" si="12"/>
        <v>59816.041915809976</v>
      </c>
      <c r="U28" s="3">
        <f t="shared" si="12"/>
        <v>59816.041915809976</v>
      </c>
      <c r="V28" s="3">
        <f t="shared" si="12"/>
        <v>59816.041915809976</v>
      </c>
      <c r="W28" s="3">
        <f t="shared" si="12"/>
        <v>59816.041915809976</v>
      </c>
      <c r="X28" s="3">
        <f t="shared" si="12"/>
        <v>59816.041915809976</v>
      </c>
      <c r="Y28" s="3">
        <f t="shared" si="12"/>
        <v>59816.041915809976</v>
      </c>
      <c r="Z28" s="3">
        <f t="shared" si="12"/>
        <v>59816.041915809976</v>
      </c>
      <c r="AA28" s="3">
        <f t="shared" si="12"/>
        <v>59816.041915809976</v>
      </c>
    </row>
    <row r="29" spans="1:27" ht="15" customHeight="1" x14ac:dyDescent="0.35">
      <c r="A29" s="681"/>
      <c r="B29" s="11" t="str">
        <f t="shared" si="3"/>
        <v>Water Heating</v>
      </c>
      <c r="C29" s="3">
        <f t="shared" si="3"/>
        <v>0</v>
      </c>
      <c r="D29" s="3">
        <f t="shared" ref="D29:AA29" si="13">IF(SUM($C$16:$N$16)=0,0,C29+D14)</f>
        <v>0</v>
      </c>
      <c r="E29" s="3">
        <f t="shared" si="13"/>
        <v>35.17</v>
      </c>
      <c r="F29" s="3">
        <f t="shared" si="13"/>
        <v>114453.17</v>
      </c>
      <c r="G29" s="3">
        <f t="shared" si="13"/>
        <v>114870</v>
      </c>
      <c r="H29" s="3">
        <f t="shared" si="13"/>
        <v>114981.03</v>
      </c>
      <c r="I29" s="3">
        <f t="shared" si="13"/>
        <v>138922.75</v>
      </c>
      <c r="J29" s="3">
        <f t="shared" si="13"/>
        <v>139978.47</v>
      </c>
      <c r="K29" s="3">
        <f t="shared" si="13"/>
        <v>139978.47</v>
      </c>
      <c r="L29" s="3">
        <f t="shared" si="13"/>
        <v>140083.98000000001</v>
      </c>
      <c r="M29" s="3">
        <f t="shared" si="13"/>
        <v>145236.03484150709</v>
      </c>
      <c r="N29" s="3">
        <f t="shared" si="13"/>
        <v>161582.05985921976</v>
      </c>
      <c r="O29" s="3">
        <f t="shared" si="13"/>
        <v>161582.05985921976</v>
      </c>
      <c r="P29" s="3">
        <f t="shared" si="13"/>
        <v>161582.05985921976</v>
      </c>
      <c r="Q29" s="3">
        <f t="shared" si="13"/>
        <v>161582.05985921976</v>
      </c>
      <c r="R29" s="3">
        <f t="shared" si="13"/>
        <v>161582.05985921976</v>
      </c>
      <c r="S29" s="3">
        <f t="shared" si="13"/>
        <v>161582.05985921976</v>
      </c>
      <c r="T29" s="3">
        <f t="shared" si="13"/>
        <v>161582.05985921976</v>
      </c>
      <c r="U29" s="3">
        <f t="shared" si="13"/>
        <v>161582.05985921976</v>
      </c>
      <c r="V29" s="3">
        <f t="shared" si="13"/>
        <v>161582.05985921976</v>
      </c>
      <c r="W29" s="3">
        <f t="shared" si="13"/>
        <v>161582.05985921976</v>
      </c>
      <c r="X29" s="3">
        <f t="shared" si="13"/>
        <v>161582.05985921976</v>
      </c>
      <c r="Y29" s="3">
        <f t="shared" si="13"/>
        <v>161582.05985921976</v>
      </c>
      <c r="Z29" s="3">
        <f t="shared" si="13"/>
        <v>161582.05985921976</v>
      </c>
      <c r="AA29" s="3">
        <f t="shared" si="13"/>
        <v>161582.05985921976</v>
      </c>
    </row>
    <row r="30" spans="1:27" ht="15" customHeight="1" x14ac:dyDescent="0.35">
      <c r="A30" s="681"/>
      <c r="B30" s="11" t="str">
        <f t="shared" si="3"/>
        <v xml:space="preserve"> </v>
      </c>
      <c r="C30" s="3"/>
      <c r="D30" s="3"/>
      <c r="E30" s="3"/>
      <c r="F30" s="3"/>
      <c r="G30" s="3"/>
      <c r="H30" s="3"/>
      <c r="I30" s="3"/>
      <c r="J30" s="3"/>
      <c r="K30" s="3"/>
      <c r="L30" s="3"/>
      <c r="M30" s="3"/>
      <c r="N30" s="3"/>
      <c r="O30" s="3"/>
      <c r="P30" s="3"/>
      <c r="Q30" s="3"/>
      <c r="R30" s="3"/>
      <c r="S30" s="3"/>
      <c r="T30" s="3"/>
      <c r="U30" s="3"/>
      <c r="V30" s="3"/>
      <c r="W30" s="3"/>
      <c r="X30" s="3"/>
      <c r="Y30" s="3"/>
      <c r="Z30" s="3"/>
      <c r="AA30" s="3"/>
    </row>
    <row r="31" spans="1:27" ht="15" customHeight="1" thickBot="1" x14ac:dyDescent="0.4">
      <c r="A31" s="682"/>
      <c r="B31" s="188" t="str">
        <f t="shared" si="3"/>
        <v>Monthly kWh</v>
      </c>
      <c r="C31" s="232">
        <f>SUM(C20:C30)</f>
        <v>82574.83</v>
      </c>
      <c r="D31" s="232">
        <f t="shared" ref="D31:AA31" si="14">SUM(D20:D30)</f>
        <v>834965.5199999999</v>
      </c>
      <c r="E31" s="232">
        <f t="shared" si="14"/>
        <v>1775757.3599999999</v>
      </c>
      <c r="F31" s="232">
        <f t="shared" si="14"/>
        <v>4686410.42</v>
      </c>
      <c r="G31" s="232">
        <f t="shared" si="14"/>
        <v>7485660.3600000003</v>
      </c>
      <c r="H31" s="232">
        <f t="shared" si="14"/>
        <v>11019117.369999999</v>
      </c>
      <c r="I31" s="232">
        <f t="shared" si="14"/>
        <v>12184585.059999997</v>
      </c>
      <c r="J31" s="232">
        <f t="shared" si="14"/>
        <v>13240782.959999999</v>
      </c>
      <c r="K31" s="232">
        <f t="shared" si="14"/>
        <v>13924518.629999999</v>
      </c>
      <c r="L31" s="232">
        <f t="shared" si="14"/>
        <v>14351893.029999999</v>
      </c>
      <c r="M31" s="232">
        <f t="shared" si="14"/>
        <v>14701105.397742491</v>
      </c>
      <c r="N31" s="232">
        <f t="shared" si="14"/>
        <v>16751431.012288788</v>
      </c>
      <c r="O31" s="232">
        <f t="shared" si="14"/>
        <v>16751431.012288788</v>
      </c>
      <c r="P31" s="232">
        <f t="shared" si="14"/>
        <v>16751431.012288788</v>
      </c>
      <c r="Q31" s="232">
        <f t="shared" si="14"/>
        <v>16751431.012288788</v>
      </c>
      <c r="R31" s="232">
        <f t="shared" si="14"/>
        <v>16751431.012288788</v>
      </c>
      <c r="S31" s="232">
        <f t="shared" si="14"/>
        <v>16751431.012288788</v>
      </c>
      <c r="T31" s="232">
        <f t="shared" si="14"/>
        <v>16751431.012288788</v>
      </c>
      <c r="U31" s="232">
        <f t="shared" si="14"/>
        <v>16751431.012288788</v>
      </c>
      <c r="V31" s="232">
        <f t="shared" si="14"/>
        <v>16751431.012288788</v>
      </c>
      <c r="W31" s="232">
        <f t="shared" si="14"/>
        <v>16751431.012288788</v>
      </c>
      <c r="X31" s="232">
        <f t="shared" si="14"/>
        <v>16751431.012288788</v>
      </c>
      <c r="Y31" s="232">
        <f t="shared" si="14"/>
        <v>16751431.012288788</v>
      </c>
      <c r="Z31" s="232">
        <f t="shared" si="14"/>
        <v>16751431.012288788</v>
      </c>
      <c r="AA31" s="232">
        <f t="shared" si="14"/>
        <v>16751431.012288788</v>
      </c>
    </row>
    <row r="32" spans="1:27" x14ac:dyDescent="0.35">
      <c r="A32" s="8"/>
      <c r="B32" s="252"/>
      <c r="C32" s="9"/>
      <c r="D32" s="252"/>
      <c r="E32" s="9"/>
      <c r="F32" s="252"/>
      <c r="G32" s="252"/>
      <c r="H32" s="9"/>
      <c r="I32" s="252"/>
      <c r="J32" s="252"/>
      <c r="K32" s="9"/>
      <c r="L32" s="252"/>
      <c r="M32" s="252"/>
      <c r="N32" s="300" t="s">
        <v>201</v>
      </c>
      <c r="O32" s="299">
        <f>SUM(C5:N15)</f>
        <v>16751431.01228879</v>
      </c>
      <c r="P32" s="252"/>
      <c r="Q32" s="9"/>
      <c r="R32" s="252"/>
      <c r="S32" s="252"/>
      <c r="T32" s="9"/>
      <c r="U32" s="252"/>
      <c r="V32" s="252"/>
      <c r="W32" s="9"/>
      <c r="X32" s="252"/>
      <c r="Y32" s="252"/>
      <c r="Z32" s="9"/>
      <c r="AA32" s="252"/>
    </row>
    <row r="33" spans="1:27" ht="15" thickBot="1" x14ac:dyDescent="0.4">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row>
    <row r="34" spans="1:27" ht="16" thickBot="1" x14ac:dyDescent="0.4">
      <c r="A34" s="683" t="s">
        <v>16</v>
      </c>
      <c r="B34" s="17" t="s">
        <v>10</v>
      </c>
      <c r="C34" s="145">
        <f>C$4</f>
        <v>44927</v>
      </c>
      <c r="D34" s="145">
        <f t="shared" ref="D34:AA34" si="15">D$4</f>
        <v>44958</v>
      </c>
      <c r="E34" s="145">
        <f t="shared" si="15"/>
        <v>44986</v>
      </c>
      <c r="F34" s="145">
        <f t="shared" si="15"/>
        <v>45017</v>
      </c>
      <c r="G34" s="145">
        <f t="shared" si="15"/>
        <v>45047</v>
      </c>
      <c r="H34" s="145">
        <f t="shared" si="15"/>
        <v>45078</v>
      </c>
      <c r="I34" s="145">
        <f t="shared" si="15"/>
        <v>45108</v>
      </c>
      <c r="J34" s="145">
        <f t="shared" si="15"/>
        <v>45139</v>
      </c>
      <c r="K34" s="145">
        <f t="shared" si="15"/>
        <v>45170</v>
      </c>
      <c r="L34" s="145">
        <f t="shared" si="15"/>
        <v>45200</v>
      </c>
      <c r="M34" s="145">
        <f t="shared" si="15"/>
        <v>45231</v>
      </c>
      <c r="N34" s="145">
        <f t="shared" si="15"/>
        <v>45261</v>
      </c>
      <c r="O34" s="145">
        <f t="shared" si="15"/>
        <v>45292</v>
      </c>
      <c r="P34" s="145">
        <f t="shared" si="15"/>
        <v>45323</v>
      </c>
      <c r="Q34" s="145">
        <f t="shared" si="15"/>
        <v>45352</v>
      </c>
      <c r="R34" s="145">
        <f t="shared" si="15"/>
        <v>45383</v>
      </c>
      <c r="S34" s="145">
        <f t="shared" si="15"/>
        <v>45413</v>
      </c>
      <c r="T34" s="145">
        <f t="shared" si="15"/>
        <v>45444</v>
      </c>
      <c r="U34" s="145">
        <f t="shared" si="15"/>
        <v>45474</v>
      </c>
      <c r="V34" s="145">
        <f t="shared" si="15"/>
        <v>45505</v>
      </c>
      <c r="W34" s="145">
        <f t="shared" si="15"/>
        <v>45536</v>
      </c>
      <c r="X34" s="145">
        <f t="shared" si="15"/>
        <v>45566</v>
      </c>
      <c r="Y34" s="145">
        <f t="shared" si="15"/>
        <v>45597</v>
      </c>
      <c r="Z34" s="145">
        <f t="shared" si="15"/>
        <v>45627</v>
      </c>
      <c r="AA34" s="145">
        <f t="shared" si="15"/>
        <v>45658</v>
      </c>
    </row>
    <row r="35" spans="1:27" ht="15" customHeight="1" x14ac:dyDescent="0.35">
      <c r="A35" s="684"/>
      <c r="B35" s="11" t="str">
        <f t="shared" ref="B35:B46" si="16">B20</f>
        <v>Building Shell</v>
      </c>
      <c r="C35" s="3">
        <v>0</v>
      </c>
      <c r="D35" s="3">
        <v>0</v>
      </c>
      <c r="E35" s="3">
        <v>0</v>
      </c>
      <c r="F35" s="3">
        <v>0</v>
      </c>
      <c r="G35" s="3">
        <f>F35</f>
        <v>0</v>
      </c>
      <c r="H35" s="3">
        <f t="shared" ref="H35:AA35" si="17">G35</f>
        <v>0</v>
      </c>
      <c r="I35" s="3">
        <f t="shared" si="17"/>
        <v>0</v>
      </c>
      <c r="J35" s="3">
        <f t="shared" si="17"/>
        <v>0</v>
      </c>
      <c r="K35" s="3">
        <f t="shared" si="17"/>
        <v>0</v>
      </c>
      <c r="L35" s="3">
        <f t="shared" si="17"/>
        <v>0</v>
      </c>
      <c r="M35" s="3">
        <f t="shared" si="17"/>
        <v>0</v>
      </c>
      <c r="N35" s="3">
        <f t="shared" si="17"/>
        <v>0</v>
      </c>
      <c r="O35" s="3">
        <f t="shared" si="17"/>
        <v>0</v>
      </c>
      <c r="P35" s="3">
        <f t="shared" si="17"/>
        <v>0</v>
      </c>
      <c r="Q35" s="3">
        <f t="shared" si="17"/>
        <v>0</v>
      </c>
      <c r="R35" s="3">
        <f t="shared" si="17"/>
        <v>0</v>
      </c>
      <c r="S35" s="3">
        <f t="shared" si="17"/>
        <v>0</v>
      </c>
      <c r="T35" s="3">
        <f t="shared" si="17"/>
        <v>0</v>
      </c>
      <c r="U35" s="3">
        <f t="shared" si="17"/>
        <v>0</v>
      </c>
      <c r="V35" s="3">
        <f t="shared" si="17"/>
        <v>0</v>
      </c>
      <c r="W35" s="3">
        <f t="shared" si="17"/>
        <v>0</v>
      </c>
      <c r="X35" s="3">
        <f t="shared" si="17"/>
        <v>0</v>
      </c>
      <c r="Y35" s="3">
        <f t="shared" si="17"/>
        <v>0</v>
      </c>
      <c r="Z35" s="3">
        <f t="shared" si="17"/>
        <v>0</v>
      </c>
      <c r="AA35" s="3">
        <f t="shared" si="17"/>
        <v>0</v>
      </c>
    </row>
    <row r="36" spans="1:27" x14ac:dyDescent="0.35">
      <c r="A36" s="684"/>
      <c r="B36" s="12" t="str">
        <f t="shared" si="16"/>
        <v>Cooling</v>
      </c>
      <c r="C36" s="3">
        <v>0</v>
      </c>
      <c r="D36" s="3">
        <v>0</v>
      </c>
      <c r="E36" s="3">
        <v>0</v>
      </c>
      <c r="F36" s="3">
        <v>0</v>
      </c>
      <c r="G36" s="3">
        <f t="shared" ref="G36:AA36" si="18">F36</f>
        <v>0</v>
      </c>
      <c r="H36" s="3">
        <f t="shared" si="18"/>
        <v>0</v>
      </c>
      <c r="I36" s="3">
        <f t="shared" si="18"/>
        <v>0</v>
      </c>
      <c r="J36" s="3">
        <f t="shared" si="18"/>
        <v>0</v>
      </c>
      <c r="K36" s="3">
        <f t="shared" si="18"/>
        <v>0</v>
      </c>
      <c r="L36" s="3">
        <f t="shared" si="18"/>
        <v>0</v>
      </c>
      <c r="M36" s="3">
        <f t="shared" si="18"/>
        <v>0</v>
      </c>
      <c r="N36" s="3">
        <f t="shared" si="18"/>
        <v>0</v>
      </c>
      <c r="O36" s="3">
        <f t="shared" si="18"/>
        <v>0</v>
      </c>
      <c r="P36" s="3">
        <f t="shared" si="18"/>
        <v>0</v>
      </c>
      <c r="Q36" s="3">
        <f t="shared" si="18"/>
        <v>0</v>
      </c>
      <c r="R36" s="3">
        <f t="shared" si="18"/>
        <v>0</v>
      </c>
      <c r="S36" s="3">
        <f t="shared" si="18"/>
        <v>0</v>
      </c>
      <c r="T36" s="3">
        <f t="shared" si="18"/>
        <v>0</v>
      </c>
      <c r="U36" s="3">
        <f t="shared" si="18"/>
        <v>0</v>
      </c>
      <c r="V36" s="3">
        <f t="shared" si="18"/>
        <v>0</v>
      </c>
      <c r="W36" s="3">
        <f t="shared" si="18"/>
        <v>0</v>
      </c>
      <c r="X36" s="3">
        <f t="shared" si="18"/>
        <v>0</v>
      </c>
      <c r="Y36" s="3">
        <f t="shared" si="18"/>
        <v>0</v>
      </c>
      <c r="Z36" s="3">
        <f t="shared" si="18"/>
        <v>0</v>
      </c>
      <c r="AA36" s="3">
        <f t="shared" si="18"/>
        <v>0</v>
      </c>
    </row>
    <row r="37" spans="1:27" x14ac:dyDescent="0.35">
      <c r="A37" s="684"/>
      <c r="B37" s="11" t="str">
        <f t="shared" si="16"/>
        <v>Freezer</v>
      </c>
      <c r="C37" s="3">
        <v>0</v>
      </c>
      <c r="D37" s="3">
        <v>0</v>
      </c>
      <c r="E37" s="3">
        <v>0</v>
      </c>
      <c r="F37" s="3">
        <v>0</v>
      </c>
      <c r="G37" s="3">
        <f t="shared" ref="G37:AA37" si="19">F37</f>
        <v>0</v>
      </c>
      <c r="H37" s="3">
        <f t="shared" si="19"/>
        <v>0</v>
      </c>
      <c r="I37" s="3">
        <f t="shared" si="19"/>
        <v>0</v>
      </c>
      <c r="J37" s="3">
        <f t="shared" si="19"/>
        <v>0</v>
      </c>
      <c r="K37" s="3">
        <f t="shared" si="19"/>
        <v>0</v>
      </c>
      <c r="L37" s="3">
        <f t="shared" si="19"/>
        <v>0</v>
      </c>
      <c r="M37" s="3">
        <f t="shared" si="19"/>
        <v>0</v>
      </c>
      <c r="N37" s="3">
        <f t="shared" si="19"/>
        <v>0</v>
      </c>
      <c r="O37" s="3">
        <f t="shared" si="19"/>
        <v>0</v>
      </c>
      <c r="P37" s="3">
        <f t="shared" si="19"/>
        <v>0</v>
      </c>
      <c r="Q37" s="3">
        <f t="shared" si="19"/>
        <v>0</v>
      </c>
      <c r="R37" s="3">
        <f t="shared" si="19"/>
        <v>0</v>
      </c>
      <c r="S37" s="3">
        <f t="shared" si="19"/>
        <v>0</v>
      </c>
      <c r="T37" s="3">
        <f t="shared" si="19"/>
        <v>0</v>
      </c>
      <c r="U37" s="3">
        <f t="shared" si="19"/>
        <v>0</v>
      </c>
      <c r="V37" s="3">
        <f t="shared" si="19"/>
        <v>0</v>
      </c>
      <c r="W37" s="3">
        <f t="shared" si="19"/>
        <v>0</v>
      </c>
      <c r="X37" s="3">
        <f t="shared" si="19"/>
        <v>0</v>
      </c>
      <c r="Y37" s="3">
        <f t="shared" si="19"/>
        <v>0</v>
      </c>
      <c r="Z37" s="3">
        <f t="shared" si="19"/>
        <v>0</v>
      </c>
      <c r="AA37" s="3">
        <f t="shared" si="19"/>
        <v>0</v>
      </c>
    </row>
    <row r="38" spans="1:27" x14ac:dyDescent="0.35">
      <c r="A38" s="684"/>
      <c r="B38" s="11" t="str">
        <f t="shared" si="16"/>
        <v>Heating</v>
      </c>
      <c r="C38" s="3">
        <v>0</v>
      </c>
      <c r="D38" s="3">
        <v>0</v>
      </c>
      <c r="E38" s="3">
        <v>0</v>
      </c>
      <c r="F38" s="3">
        <v>0</v>
      </c>
      <c r="G38" s="3">
        <f t="shared" ref="G38:AA38" si="20">F38</f>
        <v>0</v>
      </c>
      <c r="H38" s="3">
        <f t="shared" si="20"/>
        <v>0</v>
      </c>
      <c r="I38" s="3">
        <f t="shared" si="20"/>
        <v>0</v>
      </c>
      <c r="J38" s="3">
        <f t="shared" si="20"/>
        <v>0</v>
      </c>
      <c r="K38" s="3">
        <f t="shared" si="20"/>
        <v>0</v>
      </c>
      <c r="L38" s="3">
        <f t="shared" si="20"/>
        <v>0</v>
      </c>
      <c r="M38" s="3">
        <f t="shared" si="20"/>
        <v>0</v>
      </c>
      <c r="N38" s="3">
        <f t="shared" si="20"/>
        <v>0</v>
      </c>
      <c r="O38" s="3">
        <f t="shared" si="20"/>
        <v>0</v>
      </c>
      <c r="P38" s="3">
        <f t="shared" si="20"/>
        <v>0</v>
      </c>
      <c r="Q38" s="3">
        <f t="shared" si="20"/>
        <v>0</v>
      </c>
      <c r="R38" s="3">
        <f t="shared" si="20"/>
        <v>0</v>
      </c>
      <c r="S38" s="3">
        <f t="shared" si="20"/>
        <v>0</v>
      </c>
      <c r="T38" s="3">
        <f t="shared" si="20"/>
        <v>0</v>
      </c>
      <c r="U38" s="3">
        <f t="shared" si="20"/>
        <v>0</v>
      </c>
      <c r="V38" s="3">
        <f t="shared" si="20"/>
        <v>0</v>
      </c>
      <c r="W38" s="3">
        <f t="shared" si="20"/>
        <v>0</v>
      </c>
      <c r="X38" s="3">
        <f t="shared" si="20"/>
        <v>0</v>
      </c>
      <c r="Y38" s="3">
        <f t="shared" si="20"/>
        <v>0</v>
      </c>
      <c r="Z38" s="3">
        <f t="shared" si="20"/>
        <v>0</v>
      </c>
      <c r="AA38" s="3">
        <f t="shared" si="20"/>
        <v>0</v>
      </c>
    </row>
    <row r="39" spans="1:27" x14ac:dyDescent="0.35">
      <c r="A39" s="684"/>
      <c r="B39" s="12" t="str">
        <f t="shared" si="16"/>
        <v>HVAC</v>
      </c>
      <c r="C39" s="3">
        <v>0</v>
      </c>
      <c r="D39" s="3">
        <v>0</v>
      </c>
      <c r="E39" s="3">
        <v>0</v>
      </c>
      <c r="F39" s="3">
        <v>0</v>
      </c>
      <c r="G39" s="3">
        <f t="shared" ref="G39:AA39" si="21">F39</f>
        <v>0</v>
      </c>
      <c r="H39" s="3">
        <f t="shared" si="21"/>
        <v>0</v>
      </c>
      <c r="I39" s="3">
        <f t="shared" si="21"/>
        <v>0</v>
      </c>
      <c r="J39" s="3">
        <f t="shared" si="21"/>
        <v>0</v>
      </c>
      <c r="K39" s="3">
        <f t="shared" si="21"/>
        <v>0</v>
      </c>
      <c r="L39" s="3">
        <f t="shared" si="21"/>
        <v>0</v>
      </c>
      <c r="M39" s="3">
        <f t="shared" si="21"/>
        <v>0</v>
      </c>
      <c r="N39" s="3">
        <f t="shared" si="21"/>
        <v>0</v>
      </c>
      <c r="O39" s="3">
        <f t="shared" si="21"/>
        <v>0</v>
      </c>
      <c r="P39" s="3">
        <f t="shared" si="21"/>
        <v>0</v>
      </c>
      <c r="Q39" s="3">
        <f t="shared" si="21"/>
        <v>0</v>
      </c>
      <c r="R39" s="3">
        <f t="shared" si="21"/>
        <v>0</v>
      </c>
      <c r="S39" s="3">
        <f t="shared" si="21"/>
        <v>0</v>
      </c>
      <c r="T39" s="3">
        <f t="shared" si="21"/>
        <v>0</v>
      </c>
      <c r="U39" s="3">
        <f t="shared" si="21"/>
        <v>0</v>
      </c>
      <c r="V39" s="3">
        <f t="shared" si="21"/>
        <v>0</v>
      </c>
      <c r="W39" s="3">
        <f t="shared" si="21"/>
        <v>0</v>
      </c>
      <c r="X39" s="3">
        <f t="shared" si="21"/>
        <v>0</v>
      </c>
      <c r="Y39" s="3">
        <f t="shared" si="21"/>
        <v>0</v>
      </c>
      <c r="Z39" s="3">
        <f t="shared" si="21"/>
        <v>0</v>
      </c>
      <c r="AA39" s="3">
        <f t="shared" si="21"/>
        <v>0</v>
      </c>
    </row>
    <row r="40" spans="1:27" x14ac:dyDescent="0.35">
      <c r="A40" s="684"/>
      <c r="B40" s="11" t="str">
        <f t="shared" si="16"/>
        <v>Lighting</v>
      </c>
      <c r="C40" s="3">
        <v>0</v>
      </c>
      <c r="D40" s="3">
        <v>0</v>
      </c>
      <c r="E40" s="3">
        <v>0</v>
      </c>
      <c r="F40" s="3">
        <v>0</v>
      </c>
      <c r="G40" s="3">
        <f t="shared" ref="G40:AA40" si="22">F40</f>
        <v>0</v>
      </c>
      <c r="H40" s="3">
        <f t="shared" si="22"/>
        <v>0</v>
      </c>
      <c r="I40" s="3">
        <f t="shared" si="22"/>
        <v>0</v>
      </c>
      <c r="J40" s="3">
        <f t="shared" si="22"/>
        <v>0</v>
      </c>
      <c r="K40" s="3">
        <f t="shared" si="22"/>
        <v>0</v>
      </c>
      <c r="L40" s="3">
        <f t="shared" si="22"/>
        <v>0</v>
      </c>
      <c r="M40" s="3">
        <f t="shared" si="22"/>
        <v>0</v>
      </c>
      <c r="N40" s="3">
        <f t="shared" si="22"/>
        <v>0</v>
      </c>
      <c r="O40" s="3">
        <f t="shared" si="22"/>
        <v>0</v>
      </c>
      <c r="P40" s="3">
        <f t="shared" si="22"/>
        <v>0</v>
      </c>
      <c r="Q40" s="3">
        <f t="shared" si="22"/>
        <v>0</v>
      </c>
      <c r="R40" s="3">
        <f t="shared" si="22"/>
        <v>0</v>
      </c>
      <c r="S40" s="3">
        <f t="shared" si="22"/>
        <v>0</v>
      </c>
      <c r="T40" s="3">
        <f t="shared" si="22"/>
        <v>0</v>
      </c>
      <c r="U40" s="3">
        <f t="shared" si="22"/>
        <v>0</v>
      </c>
      <c r="V40" s="3">
        <f t="shared" si="22"/>
        <v>0</v>
      </c>
      <c r="W40" s="3">
        <f t="shared" si="22"/>
        <v>0</v>
      </c>
      <c r="X40" s="3">
        <f t="shared" si="22"/>
        <v>0</v>
      </c>
      <c r="Y40" s="3">
        <f t="shared" si="22"/>
        <v>0</v>
      </c>
      <c r="Z40" s="3">
        <f t="shared" si="22"/>
        <v>0</v>
      </c>
      <c r="AA40" s="3">
        <f t="shared" si="22"/>
        <v>0</v>
      </c>
    </row>
    <row r="41" spans="1:27" x14ac:dyDescent="0.35">
      <c r="A41" s="684"/>
      <c r="B41" s="11" t="str">
        <f t="shared" si="16"/>
        <v>Miscellaneous</v>
      </c>
      <c r="C41" s="3">
        <v>0</v>
      </c>
      <c r="D41" s="3">
        <v>0</v>
      </c>
      <c r="E41" s="3">
        <v>0</v>
      </c>
      <c r="F41" s="3">
        <v>0</v>
      </c>
      <c r="G41" s="3">
        <f t="shared" ref="G41:AA41" si="23">F41</f>
        <v>0</v>
      </c>
      <c r="H41" s="3">
        <f t="shared" si="23"/>
        <v>0</v>
      </c>
      <c r="I41" s="3">
        <f t="shared" si="23"/>
        <v>0</v>
      </c>
      <c r="J41" s="3">
        <f t="shared" si="23"/>
        <v>0</v>
      </c>
      <c r="K41" s="3">
        <f t="shared" si="23"/>
        <v>0</v>
      </c>
      <c r="L41" s="3">
        <f t="shared" si="23"/>
        <v>0</v>
      </c>
      <c r="M41" s="3">
        <f t="shared" si="23"/>
        <v>0</v>
      </c>
      <c r="N41" s="3">
        <f t="shared" si="23"/>
        <v>0</v>
      </c>
      <c r="O41" s="3">
        <f t="shared" si="23"/>
        <v>0</v>
      </c>
      <c r="P41" s="3">
        <f t="shared" si="23"/>
        <v>0</v>
      </c>
      <c r="Q41" s="3">
        <f t="shared" si="23"/>
        <v>0</v>
      </c>
      <c r="R41" s="3">
        <f t="shared" si="23"/>
        <v>0</v>
      </c>
      <c r="S41" s="3">
        <f t="shared" si="23"/>
        <v>0</v>
      </c>
      <c r="T41" s="3">
        <f t="shared" si="23"/>
        <v>0</v>
      </c>
      <c r="U41" s="3">
        <f t="shared" si="23"/>
        <v>0</v>
      </c>
      <c r="V41" s="3">
        <f t="shared" si="23"/>
        <v>0</v>
      </c>
      <c r="W41" s="3">
        <f t="shared" si="23"/>
        <v>0</v>
      </c>
      <c r="X41" s="3">
        <f t="shared" si="23"/>
        <v>0</v>
      </c>
      <c r="Y41" s="3">
        <f t="shared" si="23"/>
        <v>0</v>
      </c>
      <c r="Z41" s="3">
        <f t="shared" si="23"/>
        <v>0</v>
      </c>
      <c r="AA41" s="3">
        <f t="shared" si="23"/>
        <v>0</v>
      </c>
    </row>
    <row r="42" spans="1:27" x14ac:dyDescent="0.35">
      <c r="A42" s="684"/>
      <c r="B42" s="11" t="str">
        <f t="shared" si="16"/>
        <v>Pool Spa</v>
      </c>
      <c r="C42" s="3">
        <v>0</v>
      </c>
      <c r="D42" s="3">
        <v>0</v>
      </c>
      <c r="E42" s="3">
        <v>0</v>
      </c>
      <c r="F42" s="3">
        <v>0</v>
      </c>
      <c r="G42" s="3">
        <f t="shared" ref="G42:AA42" si="24">F42</f>
        <v>0</v>
      </c>
      <c r="H42" s="3">
        <f t="shared" si="24"/>
        <v>0</v>
      </c>
      <c r="I42" s="3">
        <f t="shared" si="24"/>
        <v>0</v>
      </c>
      <c r="J42" s="3">
        <f t="shared" si="24"/>
        <v>0</v>
      </c>
      <c r="K42" s="3">
        <f t="shared" si="24"/>
        <v>0</v>
      </c>
      <c r="L42" s="3">
        <f t="shared" si="24"/>
        <v>0</v>
      </c>
      <c r="M42" s="3">
        <f t="shared" si="24"/>
        <v>0</v>
      </c>
      <c r="N42" s="3">
        <f t="shared" si="24"/>
        <v>0</v>
      </c>
      <c r="O42" s="3">
        <f t="shared" si="24"/>
        <v>0</v>
      </c>
      <c r="P42" s="3">
        <f t="shared" si="24"/>
        <v>0</v>
      </c>
      <c r="Q42" s="3">
        <f t="shared" si="24"/>
        <v>0</v>
      </c>
      <c r="R42" s="3">
        <f t="shared" si="24"/>
        <v>0</v>
      </c>
      <c r="S42" s="3">
        <f t="shared" si="24"/>
        <v>0</v>
      </c>
      <c r="T42" s="3">
        <f t="shared" si="24"/>
        <v>0</v>
      </c>
      <c r="U42" s="3">
        <f t="shared" si="24"/>
        <v>0</v>
      </c>
      <c r="V42" s="3">
        <f t="shared" si="24"/>
        <v>0</v>
      </c>
      <c r="W42" s="3">
        <f t="shared" si="24"/>
        <v>0</v>
      </c>
      <c r="X42" s="3">
        <f t="shared" si="24"/>
        <v>0</v>
      </c>
      <c r="Y42" s="3">
        <f t="shared" si="24"/>
        <v>0</v>
      </c>
      <c r="Z42" s="3">
        <f t="shared" si="24"/>
        <v>0</v>
      </c>
      <c r="AA42" s="3">
        <f t="shared" si="24"/>
        <v>0</v>
      </c>
    </row>
    <row r="43" spans="1:27" x14ac:dyDescent="0.35">
      <c r="A43" s="684"/>
      <c r="B43" s="11" t="str">
        <f t="shared" si="16"/>
        <v>Refrigeration</v>
      </c>
      <c r="C43" s="3">
        <v>0</v>
      </c>
      <c r="D43" s="3">
        <v>0</v>
      </c>
      <c r="E43" s="3">
        <v>0</v>
      </c>
      <c r="F43" s="3">
        <v>0</v>
      </c>
      <c r="G43" s="3">
        <f t="shared" ref="G43:AA43" si="25">F43</f>
        <v>0</v>
      </c>
      <c r="H43" s="3">
        <f t="shared" si="25"/>
        <v>0</v>
      </c>
      <c r="I43" s="3">
        <f t="shared" si="25"/>
        <v>0</v>
      </c>
      <c r="J43" s="3">
        <f t="shared" si="25"/>
        <v>0</v>
      </c>
      <c r="K43" s="3">
        <f t="shared" si="25"/>
        <v>0</v>
      </c>
      <c r="L43" s="3">
        <f t="shared" si="25"/>
        <v>0</v>
      </c>
      <c r="M43" s="3">
        <f t="shared" si="25"/>
        <v>0</v>
      </c>
      <c r="N43" s="3">
        <f t="shared" si="25"/>
        <v>0</v>
      </c>
      <c r="O43" s="3">
        <f t="shared" si="25"/>
        <v>0</v>
      </c>
      <c r="P43" s="3">
        <f t="shared" si="25"/>
        <v>0</v>
      </c>
      <c r="Q43" s="3">
        <f t="shared" si="25"/>
        <v>0</v>
      </c>
      <c r="R43" s="3">
        <f t="shared" si="25"/>
        <v>0</v>
      </c>
      <c r="S43" s="3">
        <f t="shared" si="25"/>
        <v>0</v>
      </c>
      <c r="T43" s="3">
        <f t="shared" si="25"/>
        <v>0</v>
      </c>
      <c r="U43" s="3">
        <f t="shared" si="25"/>
        <v>0</v>
      </c>
      <c r="V43" s="3">
        <f t="shared" si="25"/>
        <v>0</v>
      </c>
      <c r="W43" s="3">
        <f t="shared" si="25"/>
        <v>0</v>
      </c>
      <c r="X43" s="3">
        <f t="shared" si="25"/>
        <v>0</v>
      </c>
      <c r="Y43" s="3">
        <f t="shared" si="25"/>
        <v>0</v>
      </c>
      <c r="Z43" s="3">
        <f t="shared" si="25"/>
        <v>0</v>
      </c>
      <c r="AA43" s="3">
        <f t="shared" si="25"/>
        <v>0</v>
      </c>
    </row>
    <row r="44" spans="1:27" ht="15" customHeight="1" x14ac:dyDescent="0.35">
      <c r="A44" s="684"/>
      <c r="B44" s="11" t="str">
        <f t="shared" si="16"/>
        <v>Water Heating</v>
      </c>
      <c r="C44" s="3">
        <v>0</v>
      </c>
      <c r="D44" s="3">
        <v>0</v>
      </c>
      <c r="E44" s="3">
        <v>0</v>
      </c>
      <c r="F44" s="3">
        <v>0</v>
      </c>
      <c r="G44" s="3">
        <f t="shared" ref="G44:AA44" si="26">F44</f>
        <v>0</v>
      </c>
      <c r="H44" s="3">
        <f t="shared" si="26"/>
        <v>0</v>
      </c>
      <c r="I44" s="3">
        <f t="shared" si="26"/>
        <v>0</v>
      </c>
      <c r="J44" s="3">
        <f t="shared" si="26"/>
        <v>0</v>
      </c>
      <c r="K44" s="3">
        <f t="shared" si="26"/>
        <v>0</v>
      </c>
      <c r="L44" s="3">
        <f t="shared" si="26"/>
        <v>0</v>
      </c>
      <c r="M44" s="3">
        <f t="shared" si="26"/>
        <v>0</v>
      </c>
      <c r="N44" s="3">
        <f t="shared" si="26"/>
        <v>0</v>
      </c>
      <c r="O44" s="3">
        <f t="shared" si="26"/>
        <v>0</v>
      </c>
      <c r="P44" s="3">
        <f t="shared" si="26"/>
        <v>0</v>
      </c>
      <c r="Q44" s="3">
        <f t="shared" si="26"/>
        <v>0</v>
      </c>
      <c r="R44" s="3">
        <f t="shared" si="26"/>
        <v>0</v>
      </c>
      <c r="S44" s="3">
        <f t="shared" si="26"/>
        <v>0</v>
      </c>
      <c r="T44" s="3">
        <f t="shared" si="26"/>
        <v>0</v>
      </c>
      <c r="U44" s="3">
        <f t="shared" si="26"/>
        <v>0</v>
      </c>
      <c r="V44" s="3">
        <f t="shared" si="26"/>
        <v>0</v>
      </c>
      <c r="W44" s="3">
        <f t="shared" si="26"/>
        <v>0</v>
      </c>
      <c r="X44" s="3">
        <f t="shared" si="26"/>
        <v>0</v>
      </c>
      <c r="Y44" s="3">
        <f t="shared" si="26"/>
        <v>0</v>
      </c>
      <c r="Z44" s="3">
        <f t="shared" si="26"/>
        <v>0</v>
      </c>
      <c r="AA44" s="3">
        <f t="shared" si="26"/>
        <v>0</v>
      </c>
    </row>
    <row r="45" spans="1:27" ht="15" customHeight="1" x14ac:dyDescent="0.35">
      <c r="A45" s="684"/>
      <c r="B45" s="11" t="str">
        <f t="shared" si="16"/>
        <v xml:space="preserve"> </v>
      </c>
      <c r="C45" s="3"/>
      <c r="D45" s="3"/>
      <c r="E45" s="3"/>
      <c r="F45" s="3">
        <v>0</v>
      </c>
      <c r="G45" s="3">
        <f t="shared" ref="G45:AA45" si="27">F45</f>
        <v>0</v>
      </c>
      <c r="H45" s="3">
        <f t="shared" si="27"/>
        <v>0</v>
      </c>
      <c r="I45" s="3">
        <f t="shared" si="27"/>
        <v>0</v>
      </c>
      <c r="J45" s="3">
        <f t="shared" si="27"/>
        <v>0</v>
      </c>
      <c r="K45" s="3">
        <f t="shared" si="27"/>
        <v>0</v>
      </c>
      <c r="L45" s="3">
        <f t="shared" si="27"/>
        <v>0</v>
      </c>
      <c r="M45" s="3">
        <f t="shared" si="27"/>
        <v>0</v>
      </c>
      <c r="N45" s="3">
        <f t="shared" si="27"/>
        <v>0</v>
      </c>
      <c r="O45" s="3">
        <f t="shared" si="27"/>
        <v>0</v>
      </c>
      <c r="P45" s="3">
        <f t="shared" si="27"/>
        <v>0</v>
      </c>
      <c r="Q45" s="3">
        <f t="shared" si="27"/>
        <v>0</v>
      </c>
      <c r="R45" s="3">
        <f t="shared" si="27"/>
        <v>0</v>
      </c>
      <c r="S45" s="3">
        <f t="shared" si="27"/>
        <v>0</v>
      </c>
      <c r="T45" s="3">
        <f t="shared" si="27"/>
        <v>0</v>
      </c>
      <c r="U45" s="3">
        <f t="shared" si="27"/>
        <v>0</v>
      </c>
      <c r="V45" s="3">
        <f t="shared" si="27"/>
        <v>0</v>
      </c>
      <c r="W45" s="3">
        <f t="shared" si="27"/>
        <v>0</v>
      </c>
      <c r="X45" s="3">
        <f t="shared" si="27"/>
        <v>0</v>
      </c>
      <c r="Y45" s="3">
        <f t="shared" si="27"/>
        <v>0</v>
      </c>
      <c r="Z45" s="3">
        <f t="shared" si="27"/>
        <v>0</v>
      </c>
      <c r="AA45" s="3">
        <f t="shared" si="27"/>
        <v>0</v>
      </c>
    </row>
    <row r="46" spans="1:27" ht="15" customHeight="1" thickBot="1" x14ac:dyDescent="0.4">
      <c r="A46" s="685"/>
      <c r="B46" s="188" t="str">
        <f t="shared" si="16"/>
        <v>Monthly kWh</v>
      </c>
      <c r="C46" s="232">
        <f>SUM(C35:C45)</f>
        <v>0</v>
      </c>
      <c r="D46" s="232">
        <f t="shared" ref="D46:AA46" si="28">SUM(D35:D45)</f>
        <v>0</v>
      </c>
      <c r="E46" s="232">
        <f t="shared" si="28"/>
        <v>0</v>
      </c>
      <c r="F46" s="232">
        <f t="shared" si="28"/>
        <v>0</v>
      </c>
      <c r="G46" s="232">
        <f t="shared" si="28"/>
        <v>0</v>
      </c>
      <c r="H46" s="232">
        <f t="shared" si="28"/>
        <v>0</v>
      </c>
      <c r="I46" s="232">
        <f t="shared" si="28"/>
        <v>0</v>
      </c>
      <c r="J46" s="232">
        <f t="shared" si="28"/>
        <v>0</v>
      </c>
      <c r="K46" s="232">
        <f t="shared" si="28"/>
        <v>0</v>
      </c>
      <c r="L46" s="232">
        <f t="shared" si="28"/>
        <v>0</v>
      </c>
      <c r="M46" s="232">
        <f t="shared" si="28"/>
        <v>0</v>
      </c>
      <c r="N46" s="232">
        <f t="shared" si="28"/>
        <v>0</v>
      </c>
      <c r="O46" s="232">
        <f t="shared" si="28"/>
        <v>0</v>
      </c>
      <c r="P46" s="232">
        <f t="shared" si="28"/>
        <v>0</v>
      </c>
      <c r="Q46" s="232">
        <f t="shared" si="28"/>
        <v>0</v>
      </c>
      <c r="R46" s="232">
        <f t="shared" si="28"/>
        <v>0</v>
      </c>
      <c r="S46" s="232">
        <f t="shared" si="28"/>
        <v>0</v>
      </c>
      <c r="T46" s="232">
        <f t="shared" si="28"/>
        <v>0</v>
      </c>
      <c r="U46" s="232">
        <f t="shared" si="28"/>
        <v>0</v>
      </c>
      <c r="V46" s="232">
        <f t="shared" si="28"/>
        <v>0</v>
      </c>
      <c r="W46" s="232">
        <f t="shared" si="28"/>
        <v>0</v>
      </c>
      <c r="X46" s="232">
        <f t="shared" si="28"/>
        <v>0</v>
      </c>
      <c r="Y46" s="232">
        <f t="shared" si="28"/>
        <v>0</v>
      </c>
      <c r="Z46" s="232">
        <f t="shared" si="28"/>
        <v>0</v>
      </c>
      <c r="AA46" s="232">
        <f t="shared" si="28"/>
        <v>0</v>
      </c>
    </row>
    <row r="47" spans="1:27" x14ac:dyDescent="0.35">
      <c r="A47" s="8"/>
      <c r="B47" s="252"/>
      <c r="C47" s="9"/>
      <c r="D47" s="252"/>
      <c r="E47" s="9"/>
      <c r="F47" s="252"/>
      <c r="G47" s="252"/>
      <c r="H47" s="9"/>
      <c r="I47" s="252"/>
      <c r="J47" s="252"/>
      <c r="K47" s="9"/>
      <c r="L47" s="252"/>
      <c r="M47" s="252"/>
      <c r="N47" s="9"/>
      <c r="O47" s="252"/>
      <c r="P47" s="252"/>
      <c r="Q47" s="9"/>
      <c r="R47" s="252"/>
      <c r="S47" s="252"/>
      <c r="T47" s="9"/>
      <c r="U47" s="252"/>
      <c r="V47" s="252"/>
      <c r="W47" s="9"/>
      <c r="X47" s="252"/>
      <c r="Y47" s="252"/>
      <c r="Z47" s="9"/>
      <c r="AA47" s="252"/>
    </row>
    <row r="48" spans="1:27" ht="15" thickBot="1" x14ac:dyDescent="0.4">
      <c r="A48" s="203" t="s">
        <v>182</v>
      </c>
      <c r="B48" s="203"/>
      <c r="C48" s="203"/>
      <c r="D48" s="203"/>
      <c r="E48" s="203"/>
      <c r="F48" s="203"/>
      <c r="G48" s="203"/>
      <c r="H48" s="203"/>
      <c r="I48" s="203"/>
      <c r="J48" s="203"/>
    </row>
    <row r="49" spans="1:27" ht="16" thickBot="1" x14ac:dyDescent="0.4">
      <c r="A49" s="686" t="s">
        <v>17</v>
      </c>
      <c r="B49" s="17" t="s">
        <v>10</v>
      </c>
      <c r="C49" s="145">
        <f>C$4</f>
        <v>44927</v>
      </c>
      <c r="D49" s="145">
        <f t="shared" ref="D49:AA49" si="29">D$4</f>
        <v>44958</v>
      </c>
      <c r="E49" s="145">
        <f t="shared" si="29"/>
        <v>44986</v>
      </c>
      <c r="F49" s="145">
        <f t="shared" si="29"/>
        <v>45017</v>
      </c>
      <c r="G49" s="145">
        <f t="shared" si="29"/>
        <v>45047</v>
      </c>
      <c r="H49" s="145">
        <f t="shared" si="29"/>
        <v>45078</v>
      </c>
      <c r="I49" s="145">
        <f t="shared" si="29"/>
        <v>45108</v>
      </c>
      <c r="J49" s="145">
        <f t="shared" si="29"/>
        <v>45139</v>
      </c>
      <c r="K49" s="145">
        <f t="shared" si="29"/>
        <v>45170</v>
      </c>
      <c r="L49" s="145">
        <f t="shared" si="29"/>
        <v>45200</v>
      </c>
      <c r="M49" s="145">
        <f t="shared" si="29"/>
        <v>45231</v>
      </c>
      <c r="N49" s="145">
        <f t="shared" si="29"/>
        <v>45261</v>
      </c>
      <c r="O49" s="145">
        <f t="shared" si="29"/>
        <v>45292</v>
      </c>
      <c r="P49" s="145">
        <f t="shared" si="29"/>
        <v>45323</v>
      </c>
      <c r="Q49" s="145">
        <f t="shared" si="29"/>
        <v>45352</v>
      </c>
      <c r="R49" s="145">
        <f t="shared" si="29"/>
        <v>45383</v>
      </c>
      <c r="S49" s="145">
        <f t="shared" si="29"/>
        <v>45413</v>
      </c>
      <c r="T49" s="145">
        <f t="shared" si="29"/>
        <v>45444</v>
      </c>
      <c r="U49" s="145">
        <f t="shared" si="29"/>
        <v>45474</v>
      </c>
      <c r="V49" s="145">
        <f t="shared" si="29"/>
        <v>45505</v>
      </c>
      <c r="W49" s="145">
        <f t="shared" si="29"/>
        <v>45536</v>
      </c>
      <c r="X49" s="145">
        <f t="shared" si="29"/>
        <v>45566</v>
      </c>
      <c r="Y49" s="145">
        <f t="shared" si="29"/>
        <v>45597</v>
      </c>
      <c r="Z49" s="145">
        <f t="shared" si="29"/>
        <v>45627</v>
      </c>
      <c r="AA49" s="145">
        <f t="shared" si="29"/>
        <v>45658</v>
      </c>
    </row>
    <row r="50" spans="1:27" ht="15" customHeight="1" x14ac:dyDescent="0.35">
      <c r="A50" s="687"/>
      <c r="B50" s="13" t="str">
        <f t="shared" ref="B50:B60" si="30">B35</f>
        <v>Building Shell</v>
      </c>
      <c r="C50" s="26">
        <f>((C5*0.5)-C35)*C66*C$78*C$2</f>
        <v>0</v>
      </c>
      <c r="D50" s="26">
        <f>((D5*0.5)+C20-D35)*D66*D$78*D$2</f>
        <v>5.2776656459761364</v>
      </c>
      <c r="E50" s="26">
        <f t="shared" ref="E50:AA50" si="31">((E5*0.5)+D20-E35)*E66*E$78*E$2</f>
        <v>35.555644564527078</v>
      </c>
      <c r="F50" s="26">
        <f t="shared" si="31"/>
        <v>44.650920288558382</v>
      </c>
      <c r="G50" s="26">
        <f t="shared" si="31"/>
        <v>63.649624072860682</v>
      </c>
      <c r="H50" s="26">
        <f t="shared" si="31"/>
        <v>357.75887391554505</v>
      </c>
      <c r="I50" s="26">
        <f t="shared" si="31"/>
        <v>619.06690544262676</v>
      </c>
      <c r="J50" s="26">
        <f t="shared" si="31"/>
        <v>699.57384264886184</v>
      </c>
      <c r="K50" s="26">
        <f t="shared" si="31"/>
        <v>382.27592448775897</v>
      </c>
      <c r="L50" s="26">
        <f t="shared" si="31"/>
        <v>104.75931238447669</v>
      </c>
      <c r="M50" s="26">
        <f t="shared" si="31"/>
        <v>185.10146110981728</v>
      </c>
      <c r="N50" s="26">
        <f t="shared" si="31"/>
        <v>313.50377104677051</v>
      </c>
      <c r="O50" s="26">
        <f t="shared" si="31"/>
        <v>312.49746017950287</v>
      </c>
      <c r="P50" s="26">
        <f t="shared" si="31"/>
        <v>260.49892140418405</v>
      </c>
      <c r="Q50" s="26">
        <f t="shared" si="31"/>
        <v>201.72418896701419</v>
      </c>
      <c r="R50" s="26">
        <f t="shared" si="31"/>
        <v>115.19201789145865</v>
      </c>
      <c r="S50" s="26">
        <f t="shared" si="31"/>
        <v>129.69888961339402</v>
      </c>
      <c r="T50" s="26">
        <f t="shared" si="31"/>
        <v>666.37585706364086</v>
      </c>
      <c r="U50" s="26">
        <f t="shared" si="31"/>
        <v>897.88149271018278</v>
      </c>
      <c r="V50" s="26">
        <f t="shared" si="31"/>
        <v>853.68422279773881</v>
      </c>
      <c r="W50" s="26">
        <f t="shared" si="31"/>
        <v>427.83515873101516</v>
      </c>
      <c r="X50" s="26">
        <f t="shared" si="31"/>
        <v>108.71405773528514</v>
      </c>
      <c r="Y50" s="26">
        <f t="shared" si="31"/>
        <v>186.29358192651702</v>
      </c>
      <c r="Z50" s="26">
        <f t="shared" si="31"/>
        <v>314.34107601477962</v>
      </c>
      <c r="AA50" s="26">
        <f t="shared" si="31"/>
        <v>312.49746017950287</v>
      </c>
    </row>
    <row r="51" spans="1:27" ht="15.5" x14ac:dyDescent="0.35">
      <c r="A51" s="687"/>
      <c r="B51" s="13" t="str">
        <f t="shared" si="30"/>
        <v>Cooling</v>
      </c>
      <c r="C51" s="26">
        <f t="shared" ref="C51:C59" si="32">((C6*0.5)-C36)*C67*C$78*C$2</f>
        <v>3.8445694095599996E-2</v>
      </c>
      <c r="D51" s="26">
        <f t="shared" ref="D51:AA51" si="33">((D6*0.5)+C21-D36)*D67*D$78*D$2</f>
        <v>3.2734815680259004</v>
      </c>
      <c r="E51" s="26">
        <f t="shared" si="33"/>
        <v>26.215196073801732</v>
      </c>
      <c r="F51" s="26">
        <f t="shared" si="33"/>
        <v>200.1661746745489</v>
      </c>
      <c r="G51" s="26">
        <f t="shared" si="33"/>
        <v>1188.9216085023513</v>
      </c>
      <c r="H51" s="26">
        <f t="shared" si="33"/>
        <v>10141.557498316157</v>
      </c>
      <c r="I51" s="26">
        <f t="shared" si="33"/>
        <v>17450.246772044353</v>
      </c>
      <c r="J51" s="26">
        <f t="shared" si="33"/>
        <v>18475.1137141129</v>
      </c>
      <c r="K51" s="26">
        <f t="shared" si="33"/>
        <v>9209.9365284718078</v>
      </c>
      <c r="L51" s="26">
        <f t="shared" si="33"/>
        <v>654.29332236783785</v>
      </c>
      <c r="M51" s="26">
        <f t="shared" si="33"/>
        <v>57.227042379345136</v>
      </c>
      <c r="N51" s="26">
        <f t="shared" si="33"/>
        <v>47.248052887166459</v>
      </c>
      <c r="O51" s="26">
        <f t="shared" si="33"/>
        <v>45.351558908926023</v>
      </c>
      <c r="P51" s="26">
        <f t="shared" si="33"/>
        <v>41.438514453916412</v>
      </c>
      <c r="Q51" s="26">
        <f t="shared" si="33"/>
        <v>121.33657090879589</v>
      </c>
      <c r="R51" s="26">
        <f t="shared" si="33"/>
        <v>628.57786166658616</v>
      </c>
      <c r="S51" s="26">
        <f t="shared" si="33"/>
        <v>2792.7526933511617</v>
      </c>
      <c r="T51" s="26">
        <f t="shared" si="33"/>
        <v>18187.148302040481</v>
      </c>
      <c r="U51" s="26">
        <f t="shared" si="33"/>
        <v>24566.21850899827</v>
      </c>
      <c r="V51" s="26">
        <f t="shared" si="33"/>
        <v>23356.742725493001</v>
      </c>
      <c r="W51" s="26">
        <f t="shared" si="33"/>
        <v>10921.07642599682</v>
      </c>
      <c r="X51" s="26">
        <f t="shared" si="33"/>
        <v>730.32597408050583</v>
      </c>
      <c r="Y51" s="26">
        <f t="shared" si="33"/>
        <v>60.760001719470367</v>
      </c>
      <c r="Z51" s="26">
        <f t="shared" si="33"/>
        <v>48.349533174747556</v>
      </c>
      <c r="AA51" s="26">
        <f t="shared" si="33"/>
        <v>45.351558908926023</v>
      </c>
    </row>
    <row r="52" spans="1:27" ht="15.5" x14ac:dyDescent="0.35">
      <c r="A52" s="687"/>
      <c r="B52" s="13" t="str">
        <f t="shared" si="30"/>
        <v>Freezer</v>
      </c>
      <c r="C52" s="26">
        <f t="shared" si="32"/>
        <v>0</v>
      </c>
      <c r="D52" s="26">
        <f t="shared" ref="D52:AA52" si="34">((D7*0.5)+C22-D37)*D68*D$78*D$2</f>
        <v>0</v>
      </c>
      <c r="E52" s="26">
        <f t="shared" si="34"/>
        <v>0</v>
      </c>
      <c r="F52" s="26">
        <f t="shared" si="34"/>
        <v>0</v>
      </c>
      <c r="G52" s="26">
        <f t="shared" si="34"/>
        <v>0</v>
      </c>
      <c r="H52" s="26">
        <f t="shared" si="34"/>
        <v>0</v>
      </c>
      <c r="I52" s="26">
        <f t="shared" si="34"/>
        <v>0</v>
      </c>
      <c r="J52" s="26">
        <f t="shared" si="34"/>
        <v>0</v>
      </c>
      <c r="K52" s="26">
        <f t="shared" si="34"/>
        <v>0</v>
      </c>
      <c r="L52" s="26">
        <f t="shared" si="34"/>
        <v>0</v>
      </c>
      <c r="M52" s="26">
        <f t="shared" si="34"/>
        <v>0</v>
      </c>
      <c r="N52" s="26">
        <f t="shared" si="34"/>
        <v>0</v>
      </c>
      <c r="O52" s="26">
        <f t="shared" si="34"/>
        <v>0</v>
      </c>
      <c r="P52" s="26">
        <f t="shared" si="34"/>
        <v>0</v>
      </c>
      <c r="Q52" s="26">
        <f t="shared" si="34"/>
        <v>0</v>
      </c>
      <c r="R52" s="26">
        <f t="shared" si="34"/>
        <v>0</v>
      </c>
      <c r="S52" s="26">
        <f t="shared" si="34"/>
        <v>0</v>
      </c>
      <c r="T52" s="26">
        <f t="shared" si="34"/>
        <v>0</v>
      </c>
      <c r="U52" s="26">
        <f t="shared" si="34"/>
        <v>0</v>
      </c>
      <c r="V52" s="26">
        <f t="shared" si="34"/>
        <v>0</v>
      </c>
      <c r="W52" s="26">
        <f t="shared" si="34"/>
        <v>0</v>
      </c>
      <c r="X52" s="26">
        <f t="shared" si="34"/>
        <v>0</v>
      </c>
      <c r="Y52" s="26">
        <f t="shared" si="34"/>
        <v>0</v>
      </c>
      <c r="Z52" s="26">
        <f t="shared" si="34"/>
        <v>0</v>
      </c>
      <c r="AA52" s="26">
        <f t="shared" si="34"/>
        <v>0</v>
      </c>
    </row>
    <row r="53" spans="1:27" ht="15.5" x14ac:dyDescent="0.35">
      <c r="A53" s="687"/>
      <c r="B53" s="13" t="str">
        <f t="shared" si="30"/>
        <v>Heating</v>
      </c>
      <c r="C53" s="26">
        <f t="shared" si="32"/>
        <v>22.323434216962227</v>
      </c>
      <c r="D53" s="26">
        <f t="shared" ref="D53:AA53" si="35">((D8*0.5)+C23-D38)*D69*D$78*D$2</f>
        <v>69.505018809597658</v>
      </c>
      <c r="E53" s="26">
        <f t="shared" si="35"/>
        <v>247.53264352291154</v>
      </c>
      <c r="F53" s="26">
        <f t="shared" si="35"/>
        <v>396.91474396235282</v>
      </c>
      <c r="G53" s="26">
        <f t="shared" si="35"/>
        <v>192.99910392461737</v>
      </c>
      <c r="H53" s="26">
        <f t="shared" si="35"/>
        <v>13.126183722215808</v>
      </c>
      <c r="I53" s="26">
        <f t="shared" si="35"/>
        <v>0.18061531558379093</v>
      </c>
      <c r="J53" s="26">
        <f t="shared" si="35"/>
        <v>0.31242354487559315</v>
      </c>
      <c r="K53" s="26">
        <f t="shared" si="35"/>
        <v>375.46887445343157</v>
      </c>
      <c r="L53" s="26">
        <f t="shared" si="35"/>
        <v>1460.2427516850546</v>
      </c>
      <c r="M53" s="26">
        <f t="shared" si="35"/>
        <v>4017.4458707758631</v>
      </c>
      <c r="N53" s="26">
        <f t="shared" si="35"/>
        <v>7567.8843913651235</v>
      </c>
      <c r="O53" s="26">
        <f t="shared" si="35"/>
        <v>8026.0560090944646</v>
      </c>
      <c r="P53" s="26">
        <f t="shared" si="35"/>
        <v>6686.9629856412785</v>
      </c>
      <c r="Q53" s="26">
        <f t="shared" si="35"/>
        <v>5094.1014964442311</v>
      </c>
      <c r="R53" s="26">
        <f t="shared" si="35"/>
        <v>2381.1409103051742</v>
      </c>
      <c r="S53" s="26">
        <f t="shared" si="35"/>
        <v>713.38587279603735</v>
      </c>
      <c r="T53" s="26">
        <f t="shared" si="35"/>
        <v>42.878621194841273</v>
      </c>
      <c r="U53" s="26">
        <f t="shared" si="35"/>
        <v>0.50443369839893082</v>
      </c>
      <c r="V53" s="26">
        <f t="shared" si="35"/>
        <v>0.75663194585911453</v>
      </c>
      <c r="W53" s="26">
        <f t="shared" si="35"/>
        <v>740.56846557398103</v>
      </c>
      <c r="X53" s="26">
        <f t="shared" si="35"/>
        <v>2117.8215882131626</v>
      </c>
      <c r="Y53" s="26">
        <f t="shared" si="35"/>
        <v>4752.8519851111059</v>
      </c>
      <c r="Z53" s="26">
        <f t="shared" si="35"/>
        <v>8070.7965403797998</v>
      </c>
      <c r="AA53" s="26">
        <f t="shared" si="35"/>
        <v>8026.0560090944646</v>
      </c>
    </row>
    <row r="54" spans="1:27" ht="15.5" x14ac:dyDescent="0.35">
      <c r="A54" s="687"/>
      <c r="B54" s="13" t="str">
        <f t="shared" si="30"/>
        <v>HVAC</v>
      </c>
      <c r="C54" s="26">
        <f t="shared" si="32"/>
        <v>178.52937371447803</v>
      </c>
      <c r="D54" s="26">
        <f t="shared" ref="D54:AA54" si="36">((D9*0.5)+C24-D39)*D70*D$78*D$2</f>
        <v>1261.3070268752638</v>
      </c>
      <c r="E54" s="26">
        <f t="shared" si="36"/>
        <v>2614.349519501447</v>
      </c>
      <c r="F54" s="26">
        <f t="shared" si="36"/>
        <v>2342.4716853754767</v>
      </c>
      <c r="G54" s="26">
        <f t="shared" si="36"/>
        <v>3859.8972381536455</v>
      </c>
      <c r="H54" s="26">
        <f t="shared" si="36"/>
        <v>26661.238247438898</v>
      </c>
      <c r="I54" s="26">
        <f t="shared" si="36"/>
        <v>44284.136379041483</v>
      </c>
      <c r="J54" s="26">
        <f t="shared" si="36"/>
        <v>49805.664203870525</v>
      </c>
      <c r="K54" s="26">
        <f t="shared" si="36"/>
        <v>28289.0205505456</v>
      </c>
      <c r="L54" s="26">
        <f t="shared" si="36"/>
        <v>7378.899445415992</v>
      </c>
      <c r="M54" s="26">
        <f t="shared" si="36"/>
        <v>12832.708774480378</v>
      </c>
      <c r="N54" s="26">
        <f t="shared" si="36"/>
        <v>23013.475543981716</v>
      </c>
      <c r="O54" s="26">
        <f t="shared" si="36"/>
        <v>23919.502542611925</v>
      </c>
      <c r="P54" s="26">
        <f t="shared" si="36"/>
        <v>19939.376817001554</v>
      </c>
      <c r="Q54" s="26">
        <f t="shared" si="36"/>
        <v>15440.580695059722</v>
      </c>
      <c r="R54" s="26">
        <f t="shared" si="36"/>
        <v>8817.1461081976177</v>
      </c>
      <c r="S54" s="26">
        <f t="shared" si="36"/>
        <v>9927.5460290125211</v>
      </c>
      <c r="T54" s="26">
        <f t="shared" si="36"/>
        <v>51006.427374523817</v>
      </c>
      <c r="U54" s="26">
        <f t="shared" si="36"/>
        <v>68726.57024319109</v>
      </c>
      <c r="V54" s="26">
        <f t="shared" si="36"/>
        <v>65343.577276016389</v>
      </c>
      <c r="W54" s="26">
        <f t="shared" si="36"/>
        <v>32747.799489976565</v>
      </c>
      <c r="X54" s="26">
        <f t="shared" si="36"/>
        <v>8321.3034081080696</v>
      </c>
      <c r="Y54" s="26">
        <f t="shared" si="36"/>
        <v>14259.475273827795</v>
      </c>
      <c r="Z54" s="26">
        <f t="shared" si="36"/>
        <v>24060.618485231655</v>
      </c>
      <c r="AA54" s="26">
        <f t="shared" si="36"/>
        <v>23919.502542611925</v>
      </c>
    </row>
    <row r="55" spans="1:27" ht="15.5" x14ac:dyDescent="0.35">
      <c r="A55" s="687"/>
      <c r="B55" s="13" t="str">
        <f t="shared" si="30"/>
        <v>Lighting</v>
      </c>
      <c r="C55" s="26">
        <f t="shared" si="32"/>
        <v>0</v>
      </c>
      <c r="D55" s="26">
        <f t="shared" ref="D55:AA55" si="37">((D10*0.5)+C25-D40)*D71*D$78*D$2</f>
        <v>200.26644048885211</v>
      </c>
      <c r="E55" s="26">
        <f t="shared" si="37"/>
        <v>744.03385583287388</v>
      </c>
      <c r="F55" s="26">
        <f t="shared" si="37"/>
        <v>4941.4091636887024</v>
      </c>
      <c r="G55" s="26">
        <f t="shared" si="37"/>
        <v>11988.624589735375</v>
      </c>
      <c r="H55" s="26">
        <f t="shared" si="37"/>
        <v>36555.401685648729</v>
      </c>
      <c r="I55" s="26">
        <f t="shared" si="37"/>
        <v>50001.991862189483</v>
      </c>
      <c r="J55" s="26">
        <f t="shared" si="37"/>
        <v>54734.697392589012</v>
      </c>
      <c r="K55" s="26">
        <f t="shared" si="37"/>
        <v>59064.893316663634</v>
      </c>
      <c r="L55" s="26">
        <f t="shared" si="37"/>
        <v>31939.747181280596</v>
      </c>
      <c r="M55" s="26">
        <f t="shared" si="37"/>
        <v>36761.564350460976</v>
      </c>
      <c r="N55" s="26">
        <f t="shared" si="37"/>
        <v>41426.97638953058</v>
      </c>
      <c r="O55" s="26">
        <f t="shared" si="37"/>
        <v>43976.652902874033</v>
      </c>
      <c r="P55" s="26">
        <f t="shared" si="37"/>
        <v>38315.374553190639</v>
      </c>
      <c r="Q55" s="26">
        <f t="shared" si="37"/>
        <v>41406.912509329493</v>
      </c>
      <c r="R55" s="26">
        <f t="shared" si="37"/>
        <v>40664.77819555466</v>
      </c>
      <c r="S55" s="26">
        <f t="shared" si="37"/>
        <v>38983.289331820604</v>
      </c>
      <c r="T55" s="26">
        <f t="shared" si="37"/>
        <v>67966.647157317042</v>
      </c>
      <c r="U55" s="26">
        <f t="shared" si="37"/>
        <v>67324.977505343631</v>
      </c>
      <c r="V55" s="26">
        <f t="shared" si="37"/>
        <v>70002.803294754427</v>
      </c>
      <c r="W55" s="26">
        <f t="shared" si="37"/>
        <v>73203.493635378094</v>
      </c>
      <c r="X55" s="26">
        <f t="shared" si="37"/>
        <v>38438.627412665308</v>
      </c>
      <c r="Y55" s="26">
        <f t="shared" si="37"/>
        <v>43493.222461171266</v>
      </c>
      <c r="Z55" s="26">
        <f t="shared" si="37"/>
        <v>44733.774973573556</v>
      </c>
      <c r="AA55" s="26">
        <f t="shared" si="37"/>
        <v>43976.652902874033</v>
      </c>
    </row>
    <row r="56" spans="1:27" ht="15.5" x14ac:dyDescent="0.35">
      <c r="A56" s="687"/>
      <c r="B56" s="13" t="str">
        <f t="shared" si="30"/>
        <v>Miscellaneous</v>
      </c>
      <c r="C56" s="26">
        <f t="shared" si="32"/>
        <v>0</v>
      </c>
      <c r="D56" s="26">
        <f t="shared" ref="D56:AA56" si="38">((D11*0.5)+C26-D41)*D72*D$78*D$2</f>
        <v>0</v>
      </c>
      <c r="E56" s="26">
        <f t="shared" si="38"/>
        <v>0</v>
      </c>
      <c r="F56" s="26">
        <f t="shared" si="38"/>
        <v>3.710818186201104</v>
      </c>
      <c r="G56" s="26">
        <f t="shared" si="38"/>
        <v>58.839336441792376</v>
      </c>
      <c r="H56" s="26">
        <f t="shared" si="38"/>
        <v>220.32633883066782</v>
      </c>
      <c r="I56" s="26">
        <f t="shared" si="38"/>
        <v>306.55767830405085</v>
      </c>
      <c r="J56" s="26">
        <f t="shared" si="38"/>
        <v>370.66501964281463</v>
      </c>
      <c r="K56" s="26">
        <f t="shared" si="38"/>
        <v>359.48460795140505</v>
      </c>
      <c r="L56" s="26">
        <f t="shared" si="38"/>
        <v>170.2488056418826</v>
      </c>
      <c r="M56" s="26">
        <f t="shared" si="38"/>
        <v>177.29849758413283</v>
      </c>
      <c r="N56" s="26">
        <f t="shared" si="38"/>
        <v>180.37866983028172</v>
      </c>
      <c r="O56" s="26">
        <f t="shared" si="38"/>
        <v>178.05149438756371</v>
      </c>
      <c r="P56" s="26">
        <f t="shared" si="38"/>
        <v>161.74259398604218</v>
      </c>
      <c r="Q56" s="26">
        <f t="shared" si="38"/>
        <v>182.5696268817172</v>
      </c>
      <c r="R56" s="26">
        <f t="shared" si="38"/>
        <v>190.43544061784013</v>
      </c>
      <c r="S56" s="26">
        <f t="shared" si="38"/>
        <v>201.04236720933258</v>
      </c>
      <c r="T56" s="26">
        <f t="shared" si="38"/>
        <v>393.15961817119506</v>
      </c>
      <c r="U56" s="26">
        <f t="shared" si="38"/>
        <v>406.36127374026614</v>
      </c>
      <c r="V56" s="26">
        <f t="shared" si="38"/>
        <v>406.14543433565535</v>
      </c>
      <c r="W56" s="26">
        <f t="shared" si="38"/>
        <v>393.19764282302009</v>
      </c>
      <c r="X56" s="26">
        <f t="shared" si="38"/>
        <v>186.21500779491461</v>
      </c>
      <c r="Y56" s="26">
        <f t="shared" si="38"/>
        <v>191.76655647118051</v>
      </c>
      <c r="Z56" s="26">
        <f t="shared" si="38"/>
        <v>186.45252157903627</v>
      </c>
      <c r="AA56" s="26">
        <f t="shared" si="38"/>
        <v>178.05149438756371</v>
      </c>
    </row>
    <row r="57" spans="1:27" ht="15.5" x14ac:dyDescent="0.35">
      <c r="A57" s="687"/>
      <c r="B57" s="13" t="str">
        <f t="shared" si="30"/>
        <v>Pool Spa</v>
      </c>
      <c r="C57" s="26">
        <f t="shared" si="32"/>
        <v>0</v>
      </c>
      <c r="D57" s="26">
        <f t="shared" ref="D57:AA57" si="39">((D12*0.5)+C27-D42)*D73*D$78*D$2</f>
        <v>0</v>
      </c>
      <c r="E57" s="26">
        <f t="shared" si="39"/>
        <v>0</v>
      </c>
      <c r="F57" s="26">
        <f t="shared" si="39"/>
        <v>0</v>
      </c>
      <c r="G57" s="26">
        <f t="shared" si="39"/>
        <v>0</v>
      </c>
      <c r="H57" s="26">
        <f t="shared" si="39"/>
        <v>0</v>
      </c>
      <c r="I57" s="26">
        <f t="shared" si="39"/>
        <v>0</v>
      </c>
      <c r="J57" s="26">
        <f t="shared" si="39"/>
        <v>0</v>
      </c>
      <c r="K57" s="26">
        <f t="shared" si="39"/>
        <v>0</v>
      </c>
      <c r="L57" s="26">
        <f t="shared" si="39"/>
        <v>0</v>
      </c>
      <c r="M57" s="26">
        <f t="shared" si="39"/>
        <v>0</v>
      </c>
      <c r="N57" s="26">
        <f t="shared" si="39"/>
        <v>0</v>
      </c>
      <c r="O57" s="26">
        <f t="shared" si="39"/>
        <v>0</v>
      </c>
      <c r="P57" s="26">
        <f t="shared" si="39"/>
        <v>0</v>
      </c>
      <c r="Q57" s="26">
        <f t="shared" si="39"/>
        <v>0</v>
      </c>
      <c r="R57" s="26">
        <f t="shared" si="39"/>
        <v>0</v>
      </c>
      <c r="S57" s="26">
        <f t="shared" si="39"/>
        <v>0</v>
      </c>
      <c r="T57" s="26">
        <f t="shared" si="39"/>
        <v>0</v>
      </c>
      <c r="U57" s="26">
        <f t="shared" si="39"/>
        <v>0</v>
      </c>
      <c r="V57" s="26">
        <f t="shared" si="39"/>
        <v>0</v>
      </c>
      <c r="W57" s="26">
        <f t="shared" si="39"/>
        <v>0</v>
      </c>
      <c r="X57" s="26">
        <f t="shared" si="39"/>
        <v>0</v>
      </c>
      <c r="Y57" s="26">
        <f t="shared" si="39"/>
        <v>0</v>
      </c>
      <c r="Z57" s="26">
        <f t="shared" si="39"/>
        <v>0</v>
      </c>
      <c r="AA57" s="26">
        <f t="shared" si="39"/>
        <v>0</v>
      </c>
    </row>
    <row r="58" spans="1:27" ht="15.5" x14ac:dyDescent="0.35">
      <c r="A58" s="687"/>
      <c r="B58" s="13" t="str">
        <f t="shared" si="30"/>
        <v>Refrigeration</v>
      </c>
      <c r="C58" s="26">
        <f t="shared" si="32"/>
        <v>0</v>
      </c>
      <c r="D58" s="26">
        <f t="shared" ref="D58:AA58" si="40">((D13*0.5)+C28-D43)*D74*D$78*D$2</f>
        <v>20.804707575533566</v>
      </c>
      <c r="E58" s="26">
        <f t="shared" si="40"/>
        <v>47.204731149383797</v>
      </c>
      <c r="F58" s="26">
        <f t="shared" si="40"/>
        <v>50.251820515815588</v>
      </c>
      <c r="G58" s="26">
        <f t="shared" si="40"/>
        <v>64.129317818819104</v>
      </c>
      <c r="H58" s="26">
        <f t="shared" si="40"/>
        <v>168.04172485835653</v>
      </c>
      <c r="I58" s="26">
        <f t="shared" si="40"/>
        <v>275.89378845152078</v>
      </c>
      <c r="J58" s="26">
        <f t="shared" si="40"/>
        <v>342.75164286981652</v>
      </c>
      <c r="K58" s="26">
        <f t="shared" si="40"/>
        <v>309.12952889499115</v>
      </c>
      <c r="L58" s="26">
        <f t="shared" si="40"/>
        <v>161.79258428232112</v>
      </c>
      <c r="M58" s="26">
        <f t="shared" si="40"/>
        <v>191.59440034443236</v>
      </c>
      <c r="N58" s="26">
        <f t="shared" si="40"/>
        <v>207.01703373199786</v>
      </c>
      <c r="O58" s="26">
        <f t="shared" si="40"/>
        <v>203.28548695197387</v>
      </c>
      <c r="P58" s="26">
        <f t="shared" si="40"/>
        <v>189.78768499150939</v>
      </c>
      <c r="Q58" s="26">
        <f t="shared" si="40"/>
        <v>217.22875414294271</v>
      </c>
      <c r="R58" s="26">
        <f t="shared" si="40"/>
        <v>229.65536759548007</v>
      </c>
      <c r="S58" s="26">
        <f t="shared" si="40"/>
        <v>255.27087253486866</v>
      </c>
      <c r="T58" s="26">
        <f t="shared" si="40"/>
        <v>536.6469410287649</v>
      </c>
      <c r="U58" s="26">
        <f t="shared" si="40"/>
        <v>567.49931531364962</v>
      </c>
      <c r="V58" s="26">
        <f t="shared" si="40"/>
        <v>567.32277600164468</v>
      </c>
      <c r="W58" s="26">
        <f t="shared" si="40"/>
        <v>511.67142776730083</v>
      </c>
      <c r="X58" s="26">
        <f t="shared" si="40"/>
        <v>236.40205831763367</v>
      </c>
      <c r="Y58" s="26">
        <f t="shared" si="40"/>
        <v>231.21977093243288</v>
      </c>
      <c r="Z58" s="26">
        <f t="shared" si="40"/>
        <v>218.76308668901984</v>
      </c>
      <c r="AA58" s="26">
        <f t="shared" si="40"/>
        <v>203.28548695197387</v>
      </c>
    </row>
    <row r="59" spans="1:27" ht="15.75" customHeight="1" x14ac:dyDescent="0.35">
      <c r="A59" s="687"/>
      <c r="B59" s="13" t="str">
        <f t="shared" si="30"/>
        <v>Water Heating</v>
      </c>
      <c r="C59" s="26">
        <f t="shared" si="32"/>
        <v>0</v>
      </c>
      <c r="D59" s="26">
        <f t="shared" ref="D59:AA59" si="41">((D14*0.5)+C29-D44)*D75*D$78*D$2</f>
        <v>0</v>
      </c>
      <c r="E59" s="26">
        <f t="shared" si="41"/>
        <v>7.290619380469425E-2</v>
      </c>
      <c r="F59" s="26">
        <f t="shared" si="41"/>
        <v>219.42452609627344</v>
      </c>
      <c r="G59" s="26">
        <f t="shared" si="41"/>
        <v>446.00720036514497</v>
      </c>
      <c r="H59" s="26">
        <f t="shared" si="41"/>
        <v>845.08328711571437</v>
      </c>
      <c r="I59" s="26">
        <f t="shared" si="41"/>
        <v>865.40980899273006</v>
      </c>
      <c r="J59" s="26">
        <f t="shared" si="41"/>
        <v>894.09641429843748</v>
      </c>
      <c r="K59" s="26">
        <f t="shared" si="41"/>
        <v>977.58489582253708</v>
      </c>
      <c r="L59" s="26">
        <f t="shared" si="41"/>
        <v>514.59901974495563</v>
      </c>
      <c r="M59" s="26">
        <f t="shared" si="41"/>
        <v>593.73268601029815</v>
      </c>
      <c r="N59" s="26">
        <f t="shared" si="41"/>
        <v>705.37370579540664</v>
      </c>
      <c r="O59" s="26">
        <f t="shared" si="41"/>
        <v>737.81234852845705</v>
      </c>
      <c r="P59" s="26">
        <f t="shared" si="41"/>
        <v>644.45982729903244</v>
      </c>
      <c r="Q59" s="26">
        <f t="shared" si="41"/>
        <v>698.43753321656152</v>
      </c>
      <c r="R59" s="26">
        <f t="shared" si="41"/>
        <v>668.00729842518615</v>
      </c>
      <c r="S59" s="26">
        <f t="shared" si="41"/>
        <v>673.09431734748239</v>
      </c>
      <c r="T59" s="26">
        <f t="shared" si="41"/>
        <v>1253.6754408595375</v>
      </c>
      <c r="U59" s="26">
        <f t="shared" si="41"/>
        <v>1101.4778870910802</v>
      </c>
      <c r="V59" s="26">
        <f t="shared" si="41"/>
        <v>1035.9936061598</v>
      </c>
      <c r="W59" s="26">
        <f t="shared" si="41"/>
        <v>1128.4605493563856</v>
      </c>
      <c r="X59" s="26">
        <f t="shared" si="41"/>
        <v>593.79591667447903</v>
      </c>
      <c r="Y59" s="26">
        <f t="shared" si="41"/>
        <v>672.48384565368315</v>
      </c>
      <c r="Z59" s="26">
        <f t="shared" si="41"/>
        <v>742.95315903141909</v>
      </c>
      <c r="AA59" s="26">
        <f t="shared" si="41"/>
        <v>737.81234852845705</v>
      </c>
    </row>
    <row r="60" spans="1:27" ht="15.75" customHeight="1" x14ac:dyDescent="0.35">
      <c r="A60" s="687"/>
      <c r="B60" s="257" t="str">
        <f t="shared" si="30"/>
        <v xml:space="preserve"> </v>
      </c>
      <c r="C60" s="3"/>
      <c r="D60" s="3"/>
      <c r="E60" s="3"/>
      <c r="F60" s="3"/>
      <c r="G60" s="3"/>
      <c r="H60" s="3"/>
      <c r="I60" s="3"/>
      <c r="J60" s="3"/>
      <c r="K60" s="3"/>
      <c r="L60" s="3"/>
      <c r="M60" s="3"/>
      <c r="N60" s="3"/>
      <c r="O60" s="3"/>
      <c r="P60" s="3"/>
      <c r="Q60" s="3"/>
      <c r="R60" s="3"/>
      <c r="S60" s="3"/>
      <c r="T60" s="3"/>
      <c r="U60" s="3"/>
      <c r="V60" s="3"/>
      <c r="W60" s="3"/>
      <c r="X60" s="3"/>
      <c r="Y60" s="3"/>
      <c r="Z60" s="3"/>
      <c r="AA60" s="3"/>
    </row>
    <row r="61" spans="1:27" ht="15.75" customHeight="1" x14ac:dyDescent="0.35">
      <c r="A61" s="687"/>
      <c r="B61" s="235" t="s">
        <v>18</v>
      </c>
      <c r="C61" s="26">
        <f>SUM(C50:C60)</f>
        <v>200.89125362553585</v>
      </c>
      <c r="D61" s="26">
        <f>SUM(D50:D60)</f>
        <v>1560.434340963249</v>
      </c>
      <c r="E61" s="26">
        <f t="shared" ref="E61:AA61" si="42">SUM(E50:E60)</f>
        <v>3714.9644968387497</v>
      </c>
      <c r="F61" s="26">
        <f t="shared" si="42"/>
        <v>8198.9998527879288</v>
      </c>
      <c r="G61" s="26">
        <f t="shared" si="42"/>
        <v>17863.068019014609</v>
      </c>
      <c r="H61" s="26">
        <f t="shared" si="42"/>
        <v>74962.533839846292</v>
      </c>
      <c r="I61" s="26">
        <f t="shared" si="42"/>
        <v>113803.48380978181</v>
      </c>
      <c r="J61" s="26">
        <f t="shared" si="42"/>
        <v>125322.87465357724</v>
      </c>
      <c r="K61" s="26">
        <f t="shared" si="42"/>
        <v>98967.794227291175</v>
      </c>
      <c r="L61" s="26">
        <f t="shared" si="42"/>
        <v>42384.58242280312</v>
      </c>
      <c r="M61" s="26">
        <f t="shared" si="42"/>
        <v>54816.673083145244</v>
      </c>
      <c r="N61" s="26">
        <f t="shared" si="42"/>
        <v>73461.857558169067</v>
      </c>
      <c r="O61" s="26">
        <f t="shared" si="42"/>
        <v>77399.209803536854</v>
      </c>
      <c r="P61" s="26">
        <f t="shared" si="42"/>
        <v>66239.641897968148</v>
      </c>
      <c r="Q61" s="26">
        <f t="shared" si="42"/>
        <v>63362.891374950472</v>
      </c>
      <c r="R61" s="26">
        <f t="shared" si="42"/>
        <v>53694.933200254003</v>
      </c>
      <c r="S61" s="26">
        <f t="shared" si="42"/>
        <v>53676.0803736854</v>
      </c>
      <c r="T61" s="26">
        <f t="shared" si="42"/>
        <v>140052.95931219932</v>
      </c>
      <c r="U61" s="26">
        <f t="shared" si="42"/>
        <v>163591.49066008657</v>
      </c>
      <c r="V61" s="26">
        <f t="shared" si="42"/>
        <v>161567.02596750454</v>
      </c>
      <c r="W61" s="26">
        <f t="shared" si="42"/>
        <v>120074.10279560319</v>
      </c>
      <c r="X61" s="26">
        <f t="shared" si="42"/>
        <v>50733.205423589352</v>
      </c>
      <c r="Y61" s="26">
        <f t="shared" si="42"/>
        <v>63848.07347681345</v>
      </c>
      <c r="Z61" s="26">
        <f t="shared" si="42"/>
        <v>78376.049375674018</v>
      </c>
      <c r="AA61" s="26">
        <f t="shared" si="42"/>
        <v>77399.209803536854</v>
      </c>
    </row>
    <row r="62" spans="1:27" ht="16.5" customHeight="1" thickBot="1" x14ac:dyDescent="0.4">
      <c r="A62" s="688"/>
      <c r="B62" s="137" t="s">
        <v>19</v>
      </c>
      <c r="C62" s="27">
        <f>C61</f>
        <v>200.89125362553585</v>
      </c>
      <c r="D62" s="27">
        <f>C62+D61</f>
        <v>1761.325594588785</v>
      </c>
      <c r="E62" s="27">
        <f t="shared" ref="E62:AA62" si="43">D62+E61</f>
        <v>5476.2900914275342</v>
      </c>
      <c r="F62" s="27">
        <f t="shared" si="43"/>
        <v>13675.289944215463</v>
      </c>
      <c r="G62" s="27">
        <f t="shared" si="43"/>
        <v>31538.357963230072</v>
      </c>
      <c r="H62" s="27">
        <f t="shared" si="43"/>
        <v>106500.89180307636</v>
      </c>
      <c r="I62" s="27">
        <f t="shared" si="43"/>
        <v>220304.37561285816</v>
      </c>
      <c r="J62" s="27">
        <f t="shared" si="43"/>
        <v>345627.25026643538</v>
      </c>
      <c r="K62" s="27">
        <f t="shared" si="43"/>
        <v>444595.04449372657</v>
      </c>
      <c r="L62" s="27">
        <f t="shared" si="43"/>
        <v>486979.62691652967</v>
      </c>
      <c r="M62" s="27">
        <f t="shared" si="43"/>
        <v>541796.2999996749</v>
      </c>
      <c r="N62" s="27">
        <f t="shared" si="43"/>
        <v>615258.15755784395</v>
      </c>
      <c r="O62" s="27">
        <f t="shared" si="43"/>
        <v>692657.36736138084</v>
      </c>
      <c r="P62" s="27">
        <f t="shared" si="43"/>
        <v>758897.00925934897</v>
      </c>
      <c r="Q62" s="27">
        <f t="shared" si="43"/>
        <v>822259.9006342995</v>
      </c>
      <c r="R62" s="27">
        <f t="shared" si="43"/>
        <v>875954.83383455349</v>
      </c>
      <c r="S62" s="27">
        <f t="shared" si="43"/>
        <v>929630.91420823894</v>
      </c>
      <c r="T62" s="27">
        <f t="shared" si="43"/>
        <v>1069683.8735204383</v>
      </c>
      <c r="U62" s="27">
        <f t="shared" si="43"/>
        <v>1233275.3641805248</v>
      </c>
      <c r="V62" s="27">
        <f t="shared" si="43"/>
        <v>1394842.3901480294</v>
      </c>
      <c r="W62" s="27">
        <f t="shared" si="43"/>
        <v>1514916.4929436326</v>
      </c>
      <c r="X62" s="27">
        <f t="shared" si="43"/>
        <v>1565649.698367222</v>
      </c>
      <c r="Y62" s="27">
        <f t="shared" si="43"/>
        <v>1629497.7718440355</v>
      </c>
      <c r="Z62" s="27">
        <f t="shared" si="43"/>
        <v>1707873.8212197095</v>
      </c>
      <c r="AA62" s="27">
        <f t="shared" si="43"/>
        <v>1785273.0310232462</v>
      </c>
    </row>
    <row r="63" spans="1:27" x14ac:dyDescent="0.35">
      <c r="A63" s="8"/>
      <c r="B63" s="33"/>
      <c r="C63" s="34"/>
      <c r="D63" s="30"/>
      <c r="E63" s="35"/>
      <c r="F63" s="30"/>
      <c r="G63" s="35"/>
      <c r="H63" s="30"/>
      <c r="I63" s="35"/>
      <c r="J63" s="30"/>
      <c r="K63" s="35"/>
      <c r="L63" s="30"/>
      <c r="M63" s="35"/>
      <c r="N63" s="30"/>
      <c r="O63" s="35"/>
      <c r="P63" s="30"/>
      <c r="Q63" s="35"/>
      <c r="R63" s="30"/>
      <c r="S63" s="35"/>
      <c r="T63" s="30"/>
      <c r="U63" s="35"/>
      <c r="V63" s="30"/>
      <c r="W63" s="35"/>
      <c r="X63" s="30"/>
      <c r="Y63" s="35"/>
      <c r="Z63" s="30"/>
      <c r="AA63" s="35"/>
    </row>
    <row r="64" spans="1:27" ht="15" thickBot="1" x14ac:dyDescent="0.4">
      <c r="I64" s="4"/>
      <c r="J64" s="4"/>
      <c r="K64" s="4"/>
      <c r="L64" s="4"/>
      <c r="M64" s="4"/>
      <c r="N64" s="4"/>
      <c r="O64" s="4"/>
      <c r="P64" s="4"/>
      <c r="Q64" s="4"/>
      <c r="R64" s="4"/>
      <c r="S64" s="4"/>
      <c r="T64" s="4"/>
      <c r="U64" s="4"/>
      <c r="V64" s="4"/>
      <c r="W64" s="4"/>
      <c r="X64" s="4"/>
      <c r="Y64" s="4"/>
      <c r="Z64" s="4"/>
      <c r="AA64" s="4"/>
    </row>
    <row r="65" spans="1:27" ht="16" thickBot="1" x14ac:dyDescent="0.4">
      <c r="A65" s="672" t="s">
        <v>12</v>
      </c>
      <c r="B65" s="17" t="s">
        <v>12</v>
      </c>
      <c r="C65" s="145">
        <f>C$4</f>
        <v>44927</v>
      </c>
      <c r="D65" s="145">
        <f t="shared" ref="D65:AA65" si="44">D$4</f>
        <v>44958</v>
      </c>
      <c r="E65" s="145">
        <f t="shared" si="44"/>
        <v>44986</v>
      </c>
      <c r="F65" s="145">
        <f t="shared" si="44"/>
        <v>45017</v>
      </c>
      <c r="G65" s="145">
        <f t="shared" si="44"/>
        <v>45047</v>
      </c>
      <c r="H65" s="145">
        <f t="shared" si="44"/>
        <v>45078</v>
      </c>
      <c r="I65" s="145">
        <f t="shared" si="44"/>
        <v>45108</v>
      </c>
      <c r="J65" s="145">
        <f t="shared" si="44"/>
        <v>45139</v>
      </c>
      <c r="K65" s="145">
        <f t="shared" si="44"/>
        <v>45170</v>
      </c>
      <c r="L65" s="145">
        <f t="shared" si="44"/>
        <v>45200</v>
      </c>
      <c r="M65" s="145">
        <f t="shared" si="44"/>
        <v>45231</v>
      </c>
      <c r="N65" s="145">
        <f t="shared" si="44"/>
        <v>45261</v>
      </c>
      <c r="O65" s="145">
        <f t="shared" si="44"/>
        <v>45292</v>
      </c>
      <c r="P65" s="145">
        <f t="shared" si="44"/>
        <v>45323</v>
      </c>
      <c r="Q65" s="145">
        <f t="shared" si="44"/>
        <v>45352</v>
      </c>
      <c r="R65" s="145">
        <f t="shared" si="44"/>
        <v>45383</v>
      </c>
      <c r="S65" s="145">
        <f t="shared" si="44"/>
        <v>45413</v>
      </c>
      <c r="T65" s="145">
        <f t="shared" si="44"/>
        <v>45444</v>
      </c>
      <c r="U65" s="145">
        <f t="shared" si="44"/>
        <v>45474</v>
      </c>
      <c r="V65" s="145">
        <f t="shared" si="44"/>
        <v>45505</v>
      </c>
      <c r="W65" s="145">
        <f t="shared" si="44"/>
        <v>45536</v>
      </c>
      <c r="X65" s="145">
        <f t="shared" si="44"/>
        <v>45566</v>
      </c>
      <c r="Y65" s="145">
        <f t="shared" si="44"/>
        <v>45597</v>
      </c>
      <c r="Z65" s="145">
        <f t="shared" si="44"/>
        <v>45627</v>
      </c>
      <c r="AA65" s="145">
        <f t="shared" si="44"/>
        <v>45658</v>
      </c>
    </row>
    <row r="66" spans="1:27" ht="15" customHeight="1" x14ac:dyDescent="0.35">
      <c r="A66" s="673"/>
      <c r="B66" s="81" t="s">
        <v>0</v>
      </c>
      <c r="C66" s="20">
        <f>' 1M - RES'!C66</f>
        <v>0.11129699999999999</v>
      </c>
      <c r="D66" s="20">
        <f>' 1M - RES'!D66</f>
        <v>9.3076999999999993E-2</v>
      </c>
      <c r="E66" s="20">
        <f>' 1M - RES'!E66</f>
        <v>7.0041999999999993E-2</v>
      </c>
      <c r="F66" s="20">
        <f>' 1M - RES'!F66</f>
        <v>3.7116000000000003E-2</v>
      </c>
      <c r="G66" s="20">
        <f>' 1M - RES'!G66</f>
        <v>4.0888000000000001E-2</v>
      </c>
      <c r="H66" s="20">
        <f>' 1M - RES'!H66</f>
        <v>0.103973</v>
      </c>
      <c r="I66" s="20">
        <f>' 1M - RES'!I66</f>
        <v>0.1401</v>
      </c>
      <c r="J66" s="20">
        <f>' 1M - RES'!J66</f>
        <v>0.13320699999999999</v>
      </c>
      <c r="K66" s="20">
        <f>' 1M - RES'!K66</f>
        <v>6.6758999999999999E-2</v>
      </c>
      <c r="L66" s="20">
        <f>' 1M - RES'!L66</f>
        <v>3.7011000000000002E-2</v>
      </c>
      <c r="M66" s="20">
        <f>' 1M - RES'!M66</f>
        <v>5.9593E-2</v>
      </c>
      <c r="N66" s="20">
        <f>' 1M - RES'!N66</f>
        <v>0.106937</v>
      </c>
      <c r="O66" s="20">
        <f>' 1M - RES'!O66</f>
        <v>0.11129699999999999</v>
      </c>
      <c r="P66" s="20">
        <f>' 1M - RES'!P66</f>
        <v>9.3076999999999993E-2</v>
      </c>
      <c r="Q66" s="20">
        <f>' 1M - RES'!Q66</f>
        <v>7.0041999999999993E-2</v>
      </c>
      <c r="R66" s="20">
        <f>' 1M - RES'!R66</f>
        <v>3.7116000000000003E-2</v>
      </c>
      <c r="S66" s="20">
        <f>' 1M - RES'!S66</f>
        <v>4.0888000000000001E-2</v>
      </c>
      <c r="T66" s="20">
        <f>' 1M - RES'!T66</f>
        <v>0.103973</v>
      </c>
      <c r="U66" s="20">
        <f>' 1M - RES'!U66</f>
        <v>0.1401</v>
      </c>
      <c r="V66" s="20">
        <f>' 1M - RES'!V66</f>
        <v>0.13320699999999999</v>
      </c>
      <c r="W66" s="20">
        <f>' 1M - RES'!W66</f>
        <v>6.6758999999999999E-2</v>
      </c>
      <c r="X66" s="20">
        <f>' 1M - RES'!X66</f>
        <v>3.7011000000000002E-2</v>
      </c>
      <c r="Y66" s="20">
        <f>' 1M - RES'!Y66</f>
        <v>5.9593E-2</v>
      </c>
      <c r="Z66" s="20">
        <f>' 1M - RES'!Z66</f>
        <v>0.106937</v>
      </c>
      <c r="AA66" s="20">
        <f>' 1M - RES'!AA66</f>
        <v>0.11129699999999999</v>
      </c>
    </row>
    <row r="67" spans="1:27" x14ac:dyDescent="0.35">
      <c r="A67" s="673"/>
      <c r="B67" s="82" t="s">
        <v>1</v>
      </c>
      <c r="C67" s="20">
        <f>' 1M - RES'!C67</f>
        <v>1.1999999999999999E-3</v>
      </c>
      <c r="D67" s="20">
        <f>' 1M - RES'!D67</f>
        <v>1.1000000000000001E-3</v>
      </c>
      <c r="E67" s="20">
        <f>' 1M - RES'!E67</f>
        <v>3.13E-3</v>
      </c>
      <c r="F67" s="20">
        <f>' 1M - RES'!F67</f>
        <v>1.5047E-2</v>
      </c>
      <c r="G67" s="20">
        <f>' 1M - RES'!G67</f>
        <v>6.5409999999999996E-2</v>
      </c>
      <c r="H67" s="20">
        <f>' 1M - RES'!H67</f>
        <v>0.21082300000000001</v>
      </c>
      <c r="I67" s="20">
        <f>' 1M - RES'!I67</f>
        <v>0.28477999999999998</v>
      </c>
      <c r="J67" s="20">
        <f>' 1M - RES'!J67</f>
        <v>0.27076600000000001</v>
      </c>
      <c r="K67" s="20">
        <f>' 1M - RES'!K67</f>
        <v>0.126605</v>
      </c>
      <c r="L67" s="20">
        <f>' 1M - RES'!L67</f>
        <v>1.8471999999999999E-2</v>
      </c>
      <c r="M67" s="20">
        <f>' 1M - RES'!M67</f>
        <v>1.444E-3</v>
      </c>
      <c r="N67" s="20">
        <f>' 1M - RES'!N67</f>
        <v>1.222E-3</v>
      </c>
      <c r="O67" s="20">
        <f>' 1M - RES'!O67</f>
        <v>1.1999999999999999E-3</v>
      </c>
      <c r="P67" s="20">
        <f>' 1M - RES'!P67</f>
        <v>1.1000000000000001E-3</v>
      </c>
      <c r="Q67" s="20">
        <f>' 1M - RES'!Q67</f>
        <v>3.13E-3</v>
      </c>
      <c r="R67" s="20">
        <f>' 1M - RES'!R67</f>
        <v>1.5047E-2</v>
      </c>
      <c r="S67" s="20">
        <f>' 1M - RES'!S67</f>
        <v>6.5409999999999996E-2</v>
      </c>
      <c r="T67" s="20">
        <f>' 1M - RES'!T67</f>
        <v>0.21082300000000001</v>
      </c>
      <c r="U67" s="20">
        <f>' 1M - RES'!U67</f>
        <v>0.28477999999999998</v>
      </c>
      <c r="V67" s="20">
        <f>' 1M - RES'!V67</f>
        <v>0.27076600000000001</v>
      </c>
      <c r="W67" s="20">
        <f>' 1M - RES'!W67</f>
        <v>0.126605</v>
      </c>
      <c r="X67" s="20">
        <f>' 1M - RES'!X67</f>
        <v>1.8471999999999999E-2</v>
      </c>
      <c r="Y67" s="20">
        <f>' 1M - RES'!Y67</f>
        <v>1.444E-3</v>
      </c>
      <c r="Z67" s="20">
        <f>' 1M - RES'!Z67</f>
        <v>1.222E-3</v>
      </c>
      <c r="AA67" s="20">
        <f>' 1M - RES'!AA67</f>
        <v>1.1999999999999999E-3</v>
      </c>
    </row>
    <row r="68" spans="1:27" x14ac:dyDescent="0.35">
      <c r="A68" s="673"/>
      <c r="B68" s="81" t="s">
        <v>2</v>
      </c>
      <c r="C68" s="20">
        <f>' 1M - RES'!C68</f>
        <v>7.9578999999999997E-2</v>
      </c>
      <c r="D68" s="20">
        <f>' 1M - RES'!D68</f>
        <v>7.2517999999999999E-2</v>
      </c>
      <c r="E68" s="20">
        <f>' 1M - RES'!E68</f>
        <v>8.1079999999999999E-2</v>
      </c>
      <c r="F68" s="20">
        <f>' 1M - RES'!F68</f>
        <v>7.9918000000000003E-2</v>
      </c>
      <c r="G68" s="20">
        <f>' 1M - RES'!G68</f>
        <v>8.4083000000000005E-2</v>
      </c>
      <c r="H68" s="20">
        <f>' 1M - RES'!H68</f>
        <v>8.5730000000000001E-2</v>
      </c>
      <c r="I68" s="20">
        <f>' 1M - RES'!I68</f>
        <v>9.6095E-2</v>
      </c>
      <c r="J68" s="20">
        <f>' 1M - RES'!J68</f>
        <v>9.6095E-2</v>
      </c>
      <c r="K68" s="20">
        <f>' 1M - RES'!K68</f>
        <v>8.4277000000000005E-2</v>
      </c>
      <c r="L68" s="20">
        <f>' 1M - RES'!L68</f>
        <v>8.2582000000000003E-2</v>
      </c>
      <c r="M68" s="20">
        <f>' 1M - RES'!M68</f>
        <v>7.8464999999999993E-2</v>
      </c>
      <c r="N68" s="20">
        <f>' 1M - RES'!N68</f>
        <v>7.9578999999999997E-2</v>
      </c>
      <c r="O68" s="20">
        <f>' 1M - RES'!O68</f>
        <v>7.9578999999999997E-2</v>
      </c>
      <c r="P68" s="20">
        <f>' 1M - RES'!P68</f>
        <v>7.2517999999999999E-2</v>
      </c>
      <c r="Q68" s="20">
        <f>' 1M - RES'!Q68</f>
        <v>8.1079999999999999E-2</v>
      </c>
      <c r="R68" s="20">
        <f>' 1M - RES'!R68</f>
        <v>7.9918000000000003E-2</v>
      </c>
      <c r="S68" s="20">
        <f>' 1M - RES'!S68</f>
        <v>8.4083000000000005E-2</v>
      </c>
      <c r="T68" s="20">
        <f>' 1M - RES'!T68</f>
        <v>8.5730000000000001E-2</v>
      </c>
      <c r="U68" s="20">
        <f>' 1M - RES'!U68</f>
        <v>9.6095E-2</v>
      </c>
      <c r="V68" s="20">
        <f>' 1M - RES'!V68</f>
        <v>9.6095E-2</v>
      </c>
      <c r="W68" s="20">
        <f>' 1M - RES'!W68</f>
        <v>8.4277000000000005E-2</v>
      </c>
      <c r="X68" s="20">
        <f>' 1M - RES'!X68</f>
        <v>8.2582000000000003E-2</v>
      </c>
      <c r="Y68" s="20">
        <f>' 1M - RES'!Y68</f>
        <v>7.8464999999999993E-2</v>
      </c>
      <c r="Z68" s="20">
        <f>' 1M - RES'!Z68</f>
        <v>7.9578999999999997E-2</v>
      </c>
      <c r="AA68" s="20">
        <f>' 1M - RES'!AA68</f>
        <v>7.9578999999999997E-2</v>
      </c>
    </row>
    <row r="69" spans="1:27" x14ac:dyDescent="0.35">
      <c r="A69" s="673"/>
      <c r="B69" s="81" t="s">
        <v>9</v>
      </c>
      <c r="C69" s="292">
        <f>' 1M - RES'!C69</f>
        <v>0.21790499999999999</v>
      </c>
      <c r="D69" s="292">
        <f>' 1M - RES'!D69</f>
        <v>0.18213499999999999</v>
      </c>
      <c r="E69" s="292">
        <f>' 1M - RES'!E69</f>
        <v>0.13483300000000001</v>
      </c>
      <c r="F69" s="292">
        <f>' 1M - RES'!F69</f>
        <v>5.8486000000000003E-2</v>
      </c>
      <c r="G69" s="292">
        <f>' 1M - RES'!G69</f>
        <v>1.7144E-2</v>
      </c>
      <c r="H69" s="292">
        <f>' 1M - RES'!H69</f>
        <v>5.1000000000000004E-4</v>
      </c>
      <c r="I69" s="292">
        <f>' 1M - RES'!I69</f>
        <v>6.0000000000000002E-6</v>
      </c>
      <c r="J69" s="292">
        <f>' 1M - RES'!J69</f>
        <v>9.0000000000000002E-6</v>
      </c>
      <c r="K69" s="292">
        <f>' 1M - RES'!K69</f>
        <v>8.8090000000000009E-3</v>
      </c>
      <c r="L69" s="292">
        <f>' 1M - RES'!L69</f>
        <v>5.4961999999999997E-2</v>
      </c>
      <c r="M69" s="292">
        <f>' 1M - RES'!M69</f>
        <v>0.115899</v>
      </c>
      <c r="N69" s="292">
        <f>' 1M - RES'!N69</f>
        <v>0.20930099999999999</v>
      </c>
      <c r="O69" s="20">
        <f>' 1M - RES'!O69</f>
        <v>0.21790499999999999</v>
      </c>
      <c r="P69" s="20">
        <f>' 1M - RES'!P69</f>
        <v>0.18213499999999999</v>
      </c>
      <c r="Q69" s="20">
        <f>' 1M - RES'!Q69</f>
        <v>0.13483300000000001</v>
      </c>
      <c r="R69" s="20">
        <f>' 1M - RES'!R69</f>
        <v>5.8486000000000003E-2</v>
      </c>
      <c r="S69" s="20">
        <f>' 1M - RES'!S69</f>
        <v>1.7144E-2</v>
      </c>
      <c r="T69" s="20">
        <f>' 1M - RES'!T69</f>
        <v>5.1000000000000004E-4</v>
      </c>
      <c r="U69" s="20">
        <f>' 1M - RES'!U69</f>
        <v>6.0000000000000002E-6</v>
      </c>
      <c r="V69" s="20">
        <f>' 1M - RES'!V69</f>
        <v>9.0000000000000002E-6</v>
      </c>
      <c r="W69" s="20">
        <f>' 1M - RES'!W69</f>
        <v>8.8090000000000009E-3</v>
      </c>
      <c r="X69" s="20">
        <f>' 1M - RES'!X69</f>
        <v>5.4961999999999997E-2</v>
      </c>
      <c r="Y69" s="20">
        <f>' 1M - RES'!Y69</f>
        <v>0.115899</v>
      </c>
      <c r="Z69" s="20">
        <f>' 1M - RES'!Z69</f>
        <v>0.20930099999999999</v>
      </c>
      <c r="AA69" s="20">
        <f>' 1M - RES'!AA69</f>
        <v>0.21790499999999999</v>
      </c>
    </row>
    <row r="70" spans="1:27" x14ac:dyDescent="0.35">
      <c r="A70" s="673"/>
      <c r="B70" s="82" t="s">
        <v>3</v>
      </c>
      <c r="C70" s="20">
        <f>' 1M - RES'!C70</f>
        <v>0.11129699999999999</v>
      </c>
      <c r="D70" s="20">
        <f>' 1M - RES'!D70</f>
        <v>9.3076999999999993E-2</v>
      </c>
      <c r="E70" s="20">
        <f>' 1M - RES'!E70</f>
        <v>7.0041999999999993E-2</v>
      </c>
      <c r="F70" s="20">
        <f>' 1M - RES'!F70</f>
        <v>3.7116000000000003E-2</v>
      </c>
      <c r="G70" s="20">
        <f>' 1M - RES'!G70</f>
        <v>4.0888000000000001E-2</v>
      </c>
      <c r="H70" s="20">
        <f>' 1M - RES'!H70</f>
        <v>0.103973</v>
      </c>
      <c r="I70" s="20">
        <f>' 1M - RES'!I70</f>
        <v>0.1401</v>
      </c>
      <c r="J70" s="20">
        <f>' 1M - RES'!J70</f>
        <v>0.13320699999999999</v>
      </c>
      <c r="K70" s="20">
        <f>' 1M - RES'!K70</f>
        <v>6.6758999999999999E-2</v>
      </c>
      <c r="L70" s="20">
        <f>' 1M - RES'!L70</f>
        <v>3.7011000000000002E-2</v>
      </c>
      <c r="M70" s="20">
        <f>' 1M - RES'!M70</f>
        <v>5.9593E-2</v>
      </c>
      <c r="N70" s="20">
        <f>' 1M - RES'!N70</f>
        <v>0.106937</v>
      </c>
      <c r="O70" s="20">
        <f>' 1M - RES'!O70</f>
        <v>0.11129699999999999</v>
      </c>
      <c r="P70" s="20">
        <f>' 1M - RES'!P70</f>
        <v>9.3076999999999993E-2</v>
      </c>
      <c r="Q70" s="20">
        <f>' 1M - RES'!Q70</f>
        <v>7.0041999999999993E-2</v>
      </c>
      <c r="R70" s="20">
        <f>' 1M - RES'!R70</f>
        <v>3.7116000000000003E-2</v>
      </c>
      <c r="S70" s="20">
        <f>' 1M - RES'!S70</f>
        <v>4.0888000000000001E-2</v>
      </c>
      <c r="T70" s="20">
        <f>' 1M - RES'!T70</f>
        <v>0.103973</v>
      </c>
      <c r="U70" s="20">
        <f>' 1M - RES'!U70</f>
        <v>0.1401</v>
      </c>
      <c r="V70" s="20">
        <f>' 1M - RES'!V70</f>
        <v>0.13320699999999999</v>
      </c>
      <c r="W70" s="20">
        <f>' 1M - RES'!W70</f>
        <v>6.6758999999999999E-2</v>
      </c>
      <c r="X70" s="20">
        <f>' 1M - RES'!X70</f>
        <v>3.7011000000000002E-2</v>
      </c>
      <c r="Y70" s="20">
        <f>' 1M - RES'!Y70</f>
        <v>5.9593E-2</v>
      </c>
      <c r="Z70" s="20">
        <f>' 1M - RES'!Z70</f>
        <v>0.106937</v>
      </c>
      <c r="AA70" s="20">
        <f>' 1M - RES'!AA70</f>
        <v>0.11129699999999999</v>
      </c>
    </row>
    <row r="71" spans="1:27" x14ac:dyDescent="0.35">
      <c r="A71" s="673"/>
      <c r="B71" s="81" t="s">
        <v>4</v>
      </c>
      <c r="C71" s="20">
        <f>' 1M - RES'!C71</f>
        <v>0.10118199999999999</v>
      </c>
      <c r="D71" s="20">
        <f>' 1M - RES'!D71</f>
        <v>8.8441000000000006E-2</v>
      </c>
      <c r="E71" s="20">
        <f>' 1M - RES'!E71</f>
        <v>9.2879000000000003E-2</v>
      </c>
      <c r="F71" s="20">
        <f>' 1M - RES'!F71</f>
        <v>8.4644999999999998E-2</v>
      </c>
      <c r="G71" s="20">
        <f>' 1M - RES'!G71</f>
        <v>7.9393000000000005E-2</v>
      </c>
      <c r="H71" s="20">
        <f>' 1M - RES'!H71</f>
        <v>6.8507999999999999E-2</v>
      </c>
      <c r="I71" s="20">
        <f>' 1M - RES'!I71</f>
        <v>6.7863999999999994E-2</v>
      </c>
      <c r="J71" s="20">
        <f>' 1M - RES'!J71</f>
        <v>7.0565000000000003E-2</v>
      </c>
      <c r="K71" s="20">
        <f>' 1M - RES'!K71</f>
        <v>7.3791999999999996E-2</v>
      </c>
      <c r="L71" s="20">
        <f>' 1M - RES'!L71</f>
        <v>8.4539000000000003E-2</v>
      </c>
      <c r="M71" s="20">
        <f>' 1M - RES'!M71</f>
        <v>8.9880000000000002E-2</v>
      </c>
      <c r="N71" s="20">
        <f>' 1M - RES'!N71</f>
        <v>9.8311999999999997E-2</v>
      </c>
      <c r="O71" s="20">
        <f>' 1M - RES'!O71</f>
        <v>0.10118199999999999</v>
      </c>
      <c r="P71" s="20">
        <f>' 1M - RES'!P71</f>
        <v>8.8441000000000006E-2</v>
      </c>
      <c r="Q71" s="20">
        <f>' 1M - RES'!Q71</f>
        <v>9.2879000000000003E-2</v>
      </c>
      <c r="R71" s="20">
        <f>' 1M - RES'!R71</f>
        <v>8.4644999999999998E-2</v>
      </c>
      <c r="S71" s="20">
        <f>' 1M - RES'!S71</f>
        <v>7.9393000000000005E-2</v>
      </c>
      <c r="T71" s="20">
        <f>' 1M - RES'!T71</f>
        <v>6.8507999999999999E-2</v>
      </c>
      <c r="U71" s="20">
        <f>' 1M - RES'!U71</f>
        <v>6.7863999999999994E-2</v>
      </c>
      <c r="V71" s="20">
        <f>' 1M - RES'!V71</f>
        <v>7.0565000000000003E-2</v>
      </c>
      <c r="W71" s="20">
        <f>' 1M - RES'!W71</f>
        <v>7.3791999999999996E-2</v>
      </c>
      <c r="X71" s="20">
        <f>' 1M - RES'!X71</f>
        <v>8.4539000000000003E-2</v>
      </c>
      <c r="Y71" s="20">
        <f>' 1M - RES'!Y71</f>
        <v>8.9880000000000002E-2</v>
      </c>
      <c r="Z71" s="20">
        <f>' 1M - RES'!Z71</f>
        <v>9.8311999999999997E-2</v>
      </c>
      <c r="AA71" s="20">
        <f>' 1M - RES'!AA71</f>
        <v>0.10118199999999999</v>
      </c>
    </row>
    <row r="72" spans="1:27" x14ac:dyDescent="0.35">
      <c r="A72" s="673"/>
      <c r="B72" s="81" t="s">
        <v>5</v>
      </c>
      <c r="C72" s="20">
        <f>' 1M - RES'!C72</f>
        <v>8.4892999999999996E-2</v>
      </c>
      <c r="D72" s="20">
        <f>' 1M - RES'!D72</f>
        <v>7.7366000000000004E-2</v>
      </c>
      <c r="E72" s="20">
        <f>' 1M - RES'!E72</f>
        <v>8.4862999999999994E-2</v>
      </c>
      <c r="F72" s="20">
        <f>' 1M - RES'!F72</f>
        <v>8.2143999999999995E-2</v>
      </c>
      <c r="G72" s="20">
        <f>' 1M - RES'!G72</f>
        <v>8.4847000000000006E-2</v>
      </c>
      <c r="H72" s="20">
        <f>' 1M - RES'!H72</f>
        <v>8.2122000000000001E-2</v>
      </c>
      <c r="I72" s="20">
        <f>' 1M - RES'!I72</f>
        <v>8.4883E-2</v>
      </c>
      <c r="J72" s="20">
        <f>' 1M - RES'!J72</f>
        <v>8.4839999999999999E-2</v>
      </c>
      <c r="K72" s="20">
        <f>' 1M - RES'!K72</f>
        <v>8.2136000000000001E-2</v>
      </c>
      <c r="L72" s="20">
        <f>' 1M - RES'!L72</f>
        <v>8.4869E-2</v>
      </c>
      <c r="M72" s="20">
        <f>' 1M - RES'!M72</f>
        <v>8.2122000000000001E-2</v>
      </c>
      <c r="N72" s="20">
        <f>' 1M - RES'!N72</f>
        <v>8.4915000000000004E-2</v>
      </c>
      <c r="O72" s="20">
        <f>' 1M - RES'!O72</f>
        <v>8.4892999999999996E-2</v>
      </c>
      <c r="P72" s="20">
        <f>' 1M - RES'!P72</f>
        <v>7.7366000000000004E-2</v>
      </c>
      <c r="Q72" s="20">
        <f>' 1M - RES'!Q72</f>
        <v>8.4862999999999994E-2</v>
      </c>
      <c r="R72" s="20">
        <f>' 1M - RES'!R72</f>
        <v>8.2143999999999995E-2</v>
      </c>
      <c r="S72" s="20">
        <f>' 1M - RES'!S72</f>
        <v>8.4847000000000006E-2</v>
      </c>
      <c r="T72" s="20">
        <f>' 1M - RES'!T72</f>
        <v>8.2122000000000001E-2</v>
      </c>
      <c r="U72" s="20">
        <f>' 1M - RES'!U72</f>
        <v>8.4883E-2</v>
      </c>
      <c r="V72" s="20">
        <f>' 1M - RES'!V72</f>
        <v>8.4839999999999999E-2</v>
      </c>
      <c r="W72" s="20">
        <f>' 1M - RES'!W72</f>
        <v>8.2136000000000001E-2</v>
      </c>
      <c r="X72" s="20">
        <f>' 1M - RES'!X72</f>
        <v>8.4869E-2</v>
      </c>
      <c r="Y72" s="20">
        <f>' 1M - RES'!Y72</f>
        <v>8.2122000000000001E-2</v>
      </c>
      <c r="Z72" s="20">
        <f>' 1M - RES'!Z72</f>
        <v>8.4915000000000004E-2</v>
      </c>
      <c r="AA72" s="20">
        <f>' 1M - RES'!AA72</f>
        <v>8.4892999999999996E-2</v>
      </c>
    </row>
    <row r="73" spans="1:27" x14ac:dyDescent="0.35">
      <c r="A73" s="673"/>
      <c r="B73" s="81" t="s">
        <v>6</v>
      </c>
      <c r="C73" s="20">
        <f>' 1M - RES'!C73</f>
        <v>8.6451E-2</v>
      </c>
      <c r="D73" s="20">
        <f>' 1M - RES'!D73</f>
        <v>7.1145E-2</v>
      </c>
      <c r="E73" s="20">
        <f>' 1M - RES'!E73</f>
        <v>8.6052000000000003E-2</v>
      </c>
      <c r="F73" s="20">
        <f>' 1M - RES'!F73</f>
        <v>8.0701999999999996E-2</v>
      </c>
      <c r="G73" s="20">
        <f>' 1M - RES'!G73</f>
        <v>8.6052000000000003E-2</v>
      </c>
      <c r="H73" s="20">
        <f>' 1M - RES'!H73</f>
        <v>8.0701999999999996E-2</v>
      </c>
      <c r="I73" s="20">
        <f>' 1M - RES'!I73</f>
        <v>8.6451E-2</v>
      </c>
      <c r="J73" s="20">
        <f>' 1M - RES'!J73</f>
        <v>8.5653000000000007E-2</v>
      </c>
      <c r="K73" s="20">
        <f>' 1M - RES'!K73</f>
        <v>8.3031999999999995E-2</v>
      </c>
      <c r="L73" s="20">
        <f>' 1M - RES'!L73</f>
        <v>8.6052000000000003E-2</v>
      </c>
      <c r="M73" s="20">
        <f>' 1M - RES'!M73</f>
        <v>8.1087999999999993E-2</v>
      </c>
      <c r="N73" s="20">
        <f>' 1M - RES'!N73</f>
        <v>8.6619000000000002E-2</v>
      </c>
      <c r="O73" s="20">
        <f>' 1M - RES'!O73</f>
        <v>8.6451E-2</v>
      </c>
      <c r="P73" s="20">
        <f>' 1M - RES'!P73</f>
        <v>7.1145E-2</v>
      </c>
      <c r="Q73" s="20">
        <f>' 1M - RES'!Q73</f>
        <v>8.6052000000000003E-2</v>
      </c>
      <c r="R73" s="20">
        <f>' 1M - RES'!R73</f>
        <v>8.0701999999999996E-2</v>
      </c>
      <c r="S73" s="20">
        <f>' 1M - RES'!S73</f>
        <v>8.6052000000000003E-2</v>
      </c>
      <c r="T73" s="20">
        <f>' 1M - RES'!T73</f>
        <v>8.0701999999999996E-2</v>
      </c>
      <c r="U73" s="20">
        <f>' 1M - RES'!U73</f>
        <v>8.6451E-2</v>
      </c>
      <c r="V73" s="20">
        <f>' 1M - RES'!V73</f>
        <v>8.5653000000000007E-2</v>
      </c>
      <c r="W73" s="20">
        <f>' 1M - RES'!W73</f>
        <v>8.3031999999999995E-2</v>
      </c>
      <c r="X73" s="20">
        <f>' 1M - RES'!X73</f>
        <v>8.6052000000000003E-2</v>
      </c>
      <c r="Y73" s="20">
        <f>' 1M - RES'!Y73</f>
        <v>8.1087999999999993E-2</v>
      </c>
      <c r="Z73" s="20">
        <f>' 1M - RES'!Z73</f>
        <v>8.6619000000000002E-2</v>
      </c>
      <c r="AA73" s="20">
        <f>' 1M - RES'!AA73</f>
        <v>8.6451E-2</v>
      </c>
    </row>
    <row r="74" spans="1:27" x14ac:dyDescent="0.35">
      <c r="A74" s="673"/>
      <c r="B74" s="81" t="s">
        <v>7</v>
      </c>
      <c r="C74" s="20">
        <f>' 1M - RES'!C74</f>
        <v>7.7052999999999996E-2</v>
      </c>
      <c r="D74" s="20">
        <f>' 1M - RES'!D74</f>
        <v>7.2168999999999997E-2</v>
      </c>
      <c r="E74" s="20">
        <f>' 1M - RES'!E74</f>
        <v>8.0271999999999996E-2</v>
      </c>
      <c r="F74" s="20">
        <f>' 1M - RES'!F74</f>
        <v>7.8752000000000003E-2</v>
      </c>
      <c r="G74" s="20">
        <f>' 1M - RES'!G74</f>
        <v>8.5646E-2</v>
      </c>
      <c r="H74" s="20">
        <f>' 1M - RES'!H74</f>
        <v>8.9111999999999997E-2</v>
      </c>
      <c r="I74" s="20">
        <f>' 1M - RES'!I74</f>
        <v>9.4239000000000003E-2</v>
      </c>
      <c r="J74" s="20">
        <f>' 1M - RES'!J74</f>
        <v>9.4212000000000004E-2</v>
      </c>
      <c r="K74" s="20">
        <f>' 1M - RES'!K74</f>
        <v>8.4971000000000005E-2</v>
      </c>
      <c r="L74" s="20">
        <f>' 1M - RES'!L74</f>
        <v>8.5653000000000007E-2</v>
      </c>
      <c r="M74" s="20">
        <f>' 1M - RES'!M74</f>
        <v>7.8716999999999995E-2</v>
      </c>
      <c r="N74" s="20">
        <f>' 1M - RES'!N74</f>
        <v>7.9203999999999997E-2</v>
      </c>
      <c r="O74" s="20">
        <f>' 1M - RES'!O74</f>
        <v>7.7052999999999996E-2</v>
      </c>
      <c r="P74" s="20">
        <f>' 1M - RES'!P74</f>
        <v>7.2168999999999997E-2</v>
      </c>
      <c r="Q74" s="20">
        <f>' 1M - RES'!Q74</f>
        <v>8.0271999999999996E-2</v>
      </c>
      <c r="R74" s="20">
        <f>' 1M - RES'!R74</f>
        <v>7.8752000000000003E-2</v>
      </c>
      <c r="S74" s="20">
        <f>' 1M - RES'!S74</f>
        <v>8.5646E-2</v>
      </c>
      <c r="T74" s="20">
        <f>' 1M - RES'!T74</f>
        <v>8.9111999999999997E-2</v>
      </c>
      <c r="U74" s="20">
        <f>' 1M - RES'!U74</f>
        <v>9.4239000000000003E-2</v>
      </c>
      <c r="V74" s="20">
        <f>' 1M - RES'!V74</f>
        <v>9.4212000000000004E-2</v>
      </c>
      <c r="W74" s="20">
        <f>' 1M - RES'!W74</f>
        <v>8.4971000000000005E-2</v>
      </c>
      <c r="X74" s="20">
        <f>' 1M - RES'!X74</f>
        <v>8.5653000000000007E-2</v>
      </c>
      <c r="Y74" s="20">
        <f>' 1M - RES'!Y74</f>
        <v>7.8716999999999995E-2</v>
      </c>
      <c r="Z74" s="20">
        <f>' 1M - RES'!Z74</f>
        <v>7.9203999999999997E-2</v>
      </c>
      <c r="AA74" s="20">
        <f>' 1M - RES'!AA74</f>
        <v>7.7052999999999996E-2</v>
      </c>
    </row>
    <row r="75" spans="1:27" ht="15" thickBot="1" x14ac:dyDescent="0.4">
      <c r="A75" s="674"/>
      <c r="B75" s="83" t="s">
        <v>8</v>
      </c>
      <c r="C75" s="21">
        <f>' 1M - RES'!C75</f>
        <v>0.10352699999999999</v>
      </c>
      <c r="D75" s="21">
        <f>' 1M - RES'!D75</f>
        <v>9.0719999999999995E-2</v>
      </c>
      <c r="E75" s="21">
        <f>' 1M - RES'!E75</f>
        <v>9.5543000000000003E-2</v>
      </c>
      <c r="F75" s="21">
        <f>' 1M - RES'!F75</f>
        <v>8.4798999999999999E-2</v>
      </c>
      <c r="G75" s="21">
        <f>' 1M - RES'!G75</f>
        <v>8.3599999999999994E-2</v>
      </c>
      <c r="H75" s="21">
        <f>' 1M - RES'!H75</f>
        <v>7.7064999999999995E-2</v>
      </c>
      <c r="I75" s="21">
        <f>' 1M - RES'!I75</f>
        <v>6.7711999999999994E-2</v>
      </c>
      <c r="J75" s="21">
        <f>' 1M - RES'!J75</f>
        <v>6.3687999999999995E-2</v>
      </c>
      <c r="K75" s="21">
        <f>' 1M - RES'!K75</f>
        <v>6.9373000000000004E-2</v>
      </c>
      <c r="L75" s="21">
        <f>' 1M - RES'!L75</f>
        <v>7.9644000000000006E-2</v>
      </c>
      <c r="M75" s="21">
        <f>' 1M - RES'!M75</f>
        <v>8.4751999999999994E-2</v>
      </c>
      <c r="N75" s="21">
        <f>' 1M - RES'!N75</f>
        <v>9.9576999999999999E-2</v>
      </c>
      <c r="O75" s="21">
        <f>' 1M - RES'!O75</f>
        <v>0.10352699999999999</v>
      </c>
      <c r="P75" s="21">
        <f>' 1M - RES'!P75</f>
        <v>9.0719999999999995E-2</v>
      </c>
      <c r="Q75" s="21">
        <f>' 1M - RES'!Q75</f>
        <v>9.5543000000000003E-2</v>
      </c>
      <c r="R75" s="21">
        <f>' 1M - RES'!R75</f>
        <v>8.4798999999999999E-2</v>
      </c>
      <c r="S75" s="21">
        <f>' 1M - RES'!S75</f>
        <v>8.3599999999999994E-2</v>
      </c>
      <c r="T75" s="21">
        <f>' 1M - RES'!T75</f>
        <v>7.7064999999999995E-2</v>
      </c>
      <c r="U75" s="21">
        <f>' 1M - RES'!U75</f>
        <v>6.7711999999999994E-2</v>
      </c>
      <c r="V75" s="21">
        <f>' 1M - RES'!V75</f>
        <v>6.3687999999999995E-2</v>
      </c>
      <c r="W75" s="21">
        <f>' 1M - RES'!W75</f>
        <v>6.9373000000000004E-2</v>
      </c>
      <c r="X75" s="21">
        <f>' 1M - RES'!X75</f>
        <v>7.9644000000000006E-2</v>
      </c>
      <c r="Y75" s="21">
        <f>' 1M - RES'!Y75</f>
        <v>8.4751999999999994E-2</v>
      </c>
      <c r="Z75" s="21">
        <f>' 1M - RES'!Z75</f>
        <v>9.9576999999999999E-2</v>
      </c>
      <c r="AA75" s="21">
        <f>' 1M - RES'!AA75</f>
        <v>0.10352699999999999</v>
      </c>
    </row>
    <row r="76" spans="1:27" ht="15" thickBot="1" x14ac:dyDescent="0.4"/>
    <row r="77" spans="1:27" ht="15" thickBot="1" x14ac:dyDescent="0.4">
      <c r="A77" s="19"/>
      <c r="B77" s="675" t="s">
        <v>28</v>
      </c>
      <c r="C77" s="145">
        <f>C$4</f>
        <v>44927</v>
      </c>
      <c r="D77" s="145">
        <f t="shared" ref="D77:AA77" si="45">D$4</f>
        <v>44958</v>
      </c>
      <c r="E77" s="145">
        <f t="shared" si="45"/>
        <v>44986</v>
      </c>
      <c r="F77" s="145">
        <f t="shared" si="45"/>
        <v>45017</v>
      </c>
      <c r="G77" s="145">
        <f t="shared" si="45"/>
        <v>45047</v>
      </c>
      <c r="H77" s="145">
        <f t="shared" si="45"/>
        <v>45078</v>
      </c>
      <c r="I77" s="145">
        <f t="shared" si="45"/>
        <v>45108</v>
      </c>
      <c r="J77" s="145">
        <f t="shared" si="45"/>
        <v>45139</v>
      </c>
      <c r="K77" s="145">
        <f t="shared" si="45"/>
        <v>45170</v>
      </c>
      <c r="L77" s="145">
        <f t="shared" si="45"/>
        <v>45200</v>
      </c>
      <c r="M77" s="145">
        <f t="shared" si="45"/>
        <v>45231</v>
      </c>
      <c r="N77" s="145">
        <f t="shared" si="45"/>
        <v>45261</v>
      </c>
      <c r="O77" s="145">
        <f t="shared" si="45"/>
        <v>45292</v>
      </c>
      <c r="P77" s="145">
        <f t="shared" si="45"/>
        <v>45323</v>
      </c>
      <c r="Q77" s="145">
        <f t="shared" si="45"/>
        <v>45352</v>
      </c>
      <c r="R77" s="145">
        <f t="shared" si="45"/>
        <v>45383</v>
      </c>
      <c r="S77" s="145">
        <f t="shared" si="45"/>
        <v>45413</v>
      </c>
      <c r="T77" s="145">
        <f t="shared" si="45"/>
        <v>45444</v>
      </c>
      <c r="U77" s="145">
        <f t="shared" si="45"/>
        <v>45474</v>
      </c>
      <c r="V77" s="145">
        <f t="shared" si="45"/>
        <v>45505</v>
      </c>
      <c r="W77" s="145">
        <f t="shared" si="45"/>
        <v>45536</v>
      </c>
      <c r="X77" s="145">
        <f t="shared" si="45"/>
        <v>45566</v>
      </c>
      <c r="Y77" s="145">
        <f t="shared" si="45"/>
        <v>45597</v>
      </c>
      <c r="Z77" s="145">
        <f t="shared" si="45"/>
        <v>45627</v>
      </c>
      <c r="AA77" s="145">
        <f t="shared" si="45"/>
        <v>45658</v>
      </c>
    </row>
    <row r="78" spans="1:27" ht="15" thickBot="1" x14ac:dyDescent="0.4">
      <c r="A78" s="19"/>
      <c r="B78" s="676"/>
      <c r="C78" s="368">
        <f>' 1M - RES'!C78</f>
        <v>5.1041000000000003E-2</v>
      </c>
      <c r="D78" s="368">
        <f>' 1M - RES'!D78</f>
        <v>5.1568999999999997E-2</v>
      </c>
      <c r="E78" s="368">
        <f>' 1M - RES'!E78</f>
        <v>5.2597999999999999E-2</v>
      </c>
      <c r="F78" s="368">
        <f>' 1M - RES'!F78</f>
        <v>5.4790999999999999E-2</v>
      </c>
      <c r="G78" s="368">
        <f>' 1M - RES'!G78</f>
        <v>5.6397999999999997E-2</v>
      </c>
      <c r="H78" s="368">
        <f>' 1M - RES'!H78</f>
        <v>0.115657</v>
      </c>
      <c r="I78" s="396">
        <f>' 1M - RES'!I78</f>
        <v>0.122029</v>
      </c>
      <c r="J78" s="396">
        <f>' 1M - RES'!J78</f>
        <v>0.122026</v>
      </c>
      <c r="K78" s="396">
        <f>' 1M - RES'!K78</f>
        <v>0.12202499999999999</v>
      </c>
      <c r="L78" s="396">
        <f>' 1M - RES'!L78</f>
        <v>5.5929E-2</v>
      </c>
      <c r="M78" s="396">
        <f>' 1M - RES'!M78</f>
        <v>5.9523E-2</v>
      </c>
      <c r="N78" s="396">
        <f>' 1M - RES'!N78</f>
        <v>5.5969999999999999E-2</v>
      </c>
      <c r="O78" s="396">
        <f>' 1M - RES'!O78</f>
        <v>5.3462000000000003E-2</v>
      </c>
      <c r="P78" s="396">
        <f>' 1M - RES'!P78</f>
        <v>5.3289999999999997E-2</v>
      </c>
      <c r="Q78" s="396">
        <f>' 1M - RES'!Q78</f>
        <v>5.4837999999999998E-2</v>
      </c>
      <c r="R78" s="396">
        <f>' 1M - RES'!R78</f>
        <v>5.9094000000000001E-2</v>
      </c>
      <c r="S78" s="396">
        <f>' 1M - RES'!S78</f>
        <v>6.0398E-2</v>
      </c>
      <c r="T78" s="396">
        <f>' 1M - RES'!T78</f>
        <v>0.122034</v>
      </c>
      <c r="U78" s="396">
        <f>' 1M - RES'!U78</f>
        <v>0.122029</v>
      </c>
      <c r="V78" s="396">
        <f>' 1M - RES'!V78</f>
        <v>0.122026</v>
      </c>
      <c r="W78" s="396">
        <f>' 1M - RES'!W78</f>
        <v>0.12202499999999999</v>
      </c>
      <c r="X78" s="396">
        <f>' 1M - RES'!X78</f>
        <v>5.5929E-2</v>
      </c>
      <c r="Y78" s="396">
        <f>' 1M - RES'!Y78</f>
        <v>5.9523E-2</v>
      </c>
      <c r="Z78" s="396">
        <f>' 1M - RES'!Z78</f>
        <v>5.5969999999999999E-2</v>
      </c>
      <c r="AA78" s="396">
        <f>' 1M - RES'!AA78</f>
        <v>5.3462000000000003E-2</v>
      </c>
    </row>
    <row r="79" spans="1:27" x14ac:dyDescent="0.35">
      <c r="C79" s="367" t="s">
        <v>238</v>
      </c>
      <c r="I79" s="397" t="s">
        <v>261</v>
      </c>
    </row>
    <row r="96" spans="10:10" x14ac:dyDescent="0.35">
      <c r="J96" s="5"/>
    </row>
    <row r="97" spans="4:4" x14ac:dyDescent="0.35">
      <c r="D97" s="6"/>
    </row>
  </sheetData>
  <mergeCells count="7">
    <mergeCell ref="A49:A62"/>
    <mergeCell ref="A65:A75"/>
    <mergeCell ref="B77:B78"/>
    <mergeCell ref="C3:O3"/>
    <mergeCell ref="A4:A16"/>
    <mergeCell ref="A19:A31"/>
    <mergeCell ref="A34:A46"/>
  </mergeCells>
  <pageMargins left="0.7" right="0.7" top="0.75" bottom="0.75" header="0.3" footer="0.3"/>
  <pageSetup orientation="portrait" r:id="rId1"/>
  <headerFooter>
    <oddFooter>&amp;RSchedule JNG-D7.G</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rgb="FF7030A0"/>
  </sheetPr>
  <dimension ref="A1:AA112"/>
  <sheetViews>
    <sheetView zoomScale="80" zoomScaleNormal="80" workbookViewId="0">
      <pane xSplit="2" topLeftCell="C1" activePane="topRight" state="frozen"/>
      <selection activeCell="K32" sqref="K32"/>
      <selection pane="topRight" activeCell="AB1" sqref="AB1:CL1048576"/>
    </sheetView>
  </sheetViews>
  <sheetFormatPr defaultRowHeight="14.5" x14ac:dyDescent="0.35"/>
  <cols>
    <col min="1" max="1" width="9.453125" customWidth="1"/>
    <col min="2" max="2" width="24.6328125" customWidth="1"/>
    <col min="3" max="3" width="15.6328125" bestFit="1" customWidth="1"/>
    <col min="4" max="9" width="13.6328125" customWidth="1"/>
    <col min="10" max="16" width="14.36328125" bestFit="1" customWidth="1"/>
    <col min="17" max="27" width="14.36328125" customWidth="1"/>
    <col min="36" max="36" width="9.36328125" customWidth="1"/>
  </cols>
  <sheetData>
    <row r="1" spans="1:27" s="2" customFormat="1" ht="15" thickBot="1" x14ac:dyDescent="0.4">
      <c r="A1" s="18"/>
      <c r="B1" s="18"/>
      <c r="C1" s="18"/>
      <c r="D1" s="18"/>
      <c r="E1" s="18"/>
      <c r="F1" s="18"/>
      <c r="G1" s="18"/>
      <c r="H1" s="18"/>
      <c r="I1" s="18"/>
      <c r="J1" s="18"/>
      <c r="K1" s="18"/>
      <c r="L1" s="18"/>
      <c r="M1" s="18"/>
      <c r="N1" s="18"/>
      <c r="O1" s="18"/>
      <c r="P1" s="18"/>
      <c r="Q1" s="18"/>
      <c r="R1" s="18"/>
      <c r="S1" s="18"/>
      <c r="T1" s="18"/>
      <c r="U1" s="18"/>
      <c r="V1" s="18"/>
      <c r="W1" s="18"/>
      <c r="X1" s="18"/>
      <c r="Y1" s="18"/>
      <c r="Z1" s="18"/>
      <c r="AA1" s="18"/>
    </row>
    <row r="2" spans="1:27" ht="15" thickBot="1" x14ac:dyDescent="0.4">
      <c r="A2" s="18"/>
      <c r="B2" s="28" t="s">
        <v>13</v>
      </c>
      <c r="C2" s="349">
        <f>' 1M - RES'!C2</f>
        <v>0.82499999999999996</v>
      </c>
      <c r="D2" s="349">
        <f>C2</f>
        <v>0.82499999999999996</v>
      </c>
      <c r="E2" s="343">
        <f t="shared" ref="E2:AA2" si="0">D2</f>
        <v>0.82499999999999996</v>
      </c>
      <c r="F2" s="351">
        <f t="shared" si="0"/>
        <v>0.82499999999999996</v>
      </c>
      <c r="G2" s="351">
        <f t="shared" si="0"/>
        <v>0.82499999999999996</v>
      </c>
      <c r="H2" s="351">
        <f t="shared" si="0"/>
        <v>0.82499999999999996</v>
      </c>
      <c r="I2" s="351">
        <f t="shared" si="0"/>
        <v>0.82499999999999996</v>
      </c>
      <c r="J2" s="351">
        <f t="shared" si="0"/>
        <v>0.82499999999999996</v>
      </c>
      <c r="K2" s="351">
        <f t="shared" si="0"/>
        <v>0.82499999999999996</v>
      </c>
      <c r="L2" s="351">
        <f t="shared" si="0"/>
        <v>0.82499999999999996</v>
      </c>
      <c r="M2" s="351">
        <f t="shared" si="0"/>
        <v>0.82499999999999996</v>
      </c>
      <c r="N2" s="351">
        <f t="shared" si="0"/>
        <v>0.82499999999999996</v>
      </c>
      <c r="O2" s="351">
        <f t="shared" si="0"/>
        <v>0.82499999999999996</v>
      </c>
      <c r="P2" s="351">
        <f t="shared" si="0"/>
        <v>0.82499999999999996</v>
      </c>
      <c r="Q2" s="351">
        <f t="shared" si="0"/>
        <v>0.82499999999999996</v>
      </c>
      <c r="R2" s="351">
        <f t="shared" si="0"/>
        <v>0.82499999999999996</v>
      </c>
      <c r="S2" s="351">
        <f t="shared" si="0"/>
        <v>0.82499999999999996</v>
      </c>
      <c r="T2" s="351">
        <f t="shared" si="0"/>
        <v>0.82499999999999996</v>
      </c>
      <c r="U2" s="351">
        <f t="shared" si="0"/>
        <v>0.82499999999999996</v>
      </c>
      <c r="V2" s="351">
        <f t="shared" si="0"/>
        <v>0.82499999999999996</v>
      </c>
      <c r="W2" s="351">
        <f t="shared" si="0"/>
        <v>0.82499999999999996</v>
      </c>
      <c r="X2" s="351">
        <f t="shared" si="0"/>
        <v>0.82499999999999996</v>
      </c>
      <c r="Y2" s="351">
        <f t="shared" si="0"/>
        <v>0.82499999999999996</v>
      </c>
      <c r="Z2" s="351">
        <f t="shared" si="0"/>
        <v>0.82499999999999996</v>
      </c>
      <c r="AA2" s="351">
        <f t="shared" si="0"/>
        <v>0.82499999999999996</v>
      </c>
    </row>
    <row r="3" spans="1:27" s="7" customFormat="1" ht="15" thickBot="1" x14ac:dyDescent="0.4">
      <c r="B3" s="18"/>
      <c r="C3" s="18"/>
      <c r="D3" s="18"/>
      <c r="E3" s="18"/>
      <c r="F3" s="18"/>
      <c r="G3" s="18"/>
      <c r="H3" s="18"/>
      <c r="I3" s="18"/>
      <c r="J3" s="18"/>
      <c r="K3" s="18"/>
      <c r="L3" s="18"/>
      <c r="M3" s="18"/>
      <c r="N3" s="18"/>
      <c r="O3" s="18"/>
      <c r="P3" s="18"/>
      <c r="Q3" s="18"/>
      <c r="R3" s="18"/>
      <c r="S3" s="18"/>
      <c r="T3" s="18"/>
      <c r="U3" s="18"/>
      <c r="V3" s="18"/>
      <c r="W3" s="18"/>
      <c r="X3" s="18"/>
      <c r="Y3" s="18"/>
      <c r="Z3" s="18"/>
      <c r="AA3" s="18"/>
    </row>
    <row r="4" spans="1:27" ht="15.75" customHeight="1" thickBot="1" x14ac:dyDescent="0.4">
      <c r="A4" s="677" t="s">
        <v>14</v>
      </c>
      <c r="B4" s="17" t="s">
        <v>10</v>
      </c>
      <c r="C4" s="145">
        <f>' 1M - RES'!C4</f>
        <v>44927</v>
      </c>
      <c r="D4" s="145">
        <f>' 1M - RES'!D4</f>
        <v>44958</v>
      </c>
      <c r="E4" s="145">
        <f>' 1M - RES'!E4</f>
        <v>44986</v>
      </c>
      <c r="F4" s="145">
        <f>' 1M - RES'!F4</f>
        <v>45017</v>
      </c>
      <c r="G4" s="145">
        <f>' 1M - RES'!G4</f>
        <v>45047</v>
      </c>
      <c r="H4" s="145">
        <f>' 1M - RES'!H4</f>
        <v>45078</v>
      </c>
      <c r="I4" s="145">
        <f>' 1M - RES'!I4</f>
        <v>45108</v>
      </c>
      <c r="J4" s="145">
        <f>' 1M - RES'!J4</f>
        <v>45139</v>
      </c>
      <c r="K4" s="145">
        <f>' 1M - RES'!K4</f>
        <v>45170</v>
      </c>
      <c r="L4" s="145">
        <f>' 1M - RES'!L4</f>
        <v>45200</v>
      </c>
      <c r="M4" s="145">
        <f>' 1M - RES'!M4</f>
        <v>45231</v>
      </c>
      <c r="N4" s="145">
        <f>' 1M - RES'!N4</f>
        <v>45261</v>
      </c>
      <c r="O4" s="145">
        <f>' 1M - RES'!O4</f>
        <v>45292</v>
      </c>
      <c r="P4" s="145">
        <f>' 1M - RES'!P4</f>
        <v>45323</v>
      </c>
      <c r="Q4" s="145">
        <f>' 1M - RES'!Q4</f>
        <v>45352</v>
      </c>
      <c r="R4" s="145">
        <f>' 1M - RES'!R4</f>
        <v>45383</v>
      </c>
      <c r="S4" s="145">
        <f>' 1M - RES'!S4</f>
        <v>45413</v>
      </c>
      <c r="T4" s="145">
        <f>' 1M - RES'!T4</f>
        <v>45444</v>
      </c>
      <c r="U4" s="145">
        <f>' 1M - RES'!U4</f>
        <v>45474</v>
      </c>
      <c r="V4" s="145">
        <f>' 1M - RES'!V4</f>
        <v>45505</v>
      </c>
      <c r="W4" s="145">
        <f>' 1M - RES'!W4</f>
        <v>45536</v>
      </c>
      <c r="X4" s="145">
        <f>' 1M - RES'!X4</f>
        <v>45566</v>
      </c>
      <c r="Y4" s="145">
        <f>' 1M - RES'!Y4</f>
        <v>45597</v>
      </c>
      <c r="Z4" s="145">
        <f>' 1M - RES'!Z4</f>
        <v>45627</v>
      </c>
      <c r="AA4" s="145">
        <f>' 1M - RES'!AA4</f>
        <v>45658</v>
      </c>
    </row>
    <row r="5" spans="1:27" ht="15" customHeight="1" x14ac:dyDescent="0.35">
      <c r="A5" s="678"/>
      <c r="B5" s="11" t="s">
        <v>20</v>
      </c>
      <c r="C5" s="3">
        <f>'BIZ kWh ENTRY'!C180</f>
        <v>0</v>
      </c>
      <c r="D5" s="3">
        <f>'BIZ kWh ENTRY'!D180</f>
        <v>0</v>
      </c>
      <c r="E5" s="3">
        <f>'BIZ kWh ENTRY'!E180</f>
        <v>0</v>
      </c>
      <c r="F5" s="3">
        <f>'BIZ kWh ENTRY'!F180</f>
        <v>0</v>
      </c>
      <c r="G5" s="3">
        <f>'BIZ kWh ENTRY'!G180</f>
        <v>0</v>
      </c>
      <c r="H5" s="3">
        <f>'BIZ kWh ENTRY'!H180</f>
        <v>0</v>
      </c>
      <c r="I5" s="3">
        <f>'BIZ kWh ENTRY'!I180</f>
        <v>0</v>
      </c>
      <c r="J5" s="3">
        <f>'BIZ kWh ENTRY'!J180</f>
        <v>0</v>
      </c>
      <c r="K5" s="3">
        <f>'BIZ kWh ENTRY'!K180</f>
        <v>0</v>
      </c>
      <c r="L5" s="3">
        <f>'BIZ kWh ENTRY'!L180</f>
        <v>0</v>
      </c>
      <c r="M5" s="3">
        <f>'BIZ kWh ENTRY'!M180</f>
        <v>0</v>
      </c>
      <c r="N5" s="3">
        <f>'BIZ kWh ENTRY'!N180</f>
        <v>0</v>
      </c>
      <c r="O5" s="153"/>
      <c r="P5" s="153"/>
      <c r="Q5" s="153"/>
      <c r="R5" s="153"/>
      <c r="S5" s="153"/>
      <c r="T5" s="153"/>
      <c r="U5" s="153"/>
      <c r="V5" s="153"/>
      <c r="W5" s="153"/>
      <c r="X5" s="153"/>
      <c r="Y5" s="153"/>
      <c r="Z5" s="153"/>
      <c r="AA5" s="153"/>
    </row>
    <row r="6" spans="1:27" x14ac:dyDescent="0.35">
      <c r="A6" s="678"/>
      <c r="B6" s="12" t="s">
        <v>0</v>
      </c>
      <c r="C6" s="3">
        <f>'BIZ kWh ENTRY'!C181</f>
        <v>0</v>
      </c>
      <c r="D6" s="3">
        <f>'BIZ kWh ENTRY'!D181</f>
        <v>0</v>
      </c>
      <c r="E6" s="3">
        <f>'BIZ kWh ENTRY'!E181</f>
        <v>0</v>
      </c>
      <c r="F6" s="3">
        <f>'BIZ kWh ENTRY'!F181</f>
        <v>0</v>
      </c>
      <c r="G6" s="3">
        <f>'BIZ kWh ENTRY'!G181</f>
        <v>248820.09999999998</v>
      </c>
      <c r="H6" s="3">
        <f>'BIZ kWh ENTRY'!H181</f>
        <v>17392.760000000002</v>
      </c>
      <c r="I6" s="3">
        <f>'BIZ kWh ENTRY'!I181</f>
        <v>72341.320000000007</v>
      </c>
      <c r="J6" s="3">
        <f>'BIZ kWh ENTRY'!J181</f>
        <v>0</v>
      </c>
      <c r="K6" s="3">
        <f>'BIZ kWh ENTRY'!K181</f>
        <v>403244.76</v>
      </c>
      <c r="L6" s="3">
        <f>'BIZ kWh ENTRY'!L181</f>
        <v>0</v>
      </c>
      <c r="M6" s="3">
        <f>'BIZ kWh ENTRY'!M181</f>
        <v>0</v>
      </c>
      <c r="N6" s="3">
        <f>'BIZ kWh ENTRY'!N181</f>
        <v>0</v>
      </c>
      <c r="O6" s="153"/>
      <c r="P6" s="153"/>
      <c r="Q6" s="153"/>
      <c r="R6" s="153"/>
      <c r="S6" s="153"/>
      <c r="T6" s="153"/>
      <c r="U6" s="153"/>
      <c r="V6" s="153"/>
      <c r="W6" s="153"/>
      <c r="X6" s="153"/>
      <c r="Y6" s="153"/>
      <c r="Z6" s="153"/>
      <c r="AA6" s="153"/>
    </row>
    <row r="7" spans="1:27" x14ac:dyDescent="0.35">
      <c r="A7" s="678"/>
      <c r="B7" s="11" t="s">
        <v>21</v>
      </c>
      <c r="C7" s="3">
        <f>'BIZ kWh ENTRY'!C182</f>
        <v>0</v>
      </c>
      <c r="D7" s="3">
        <f>'BIZ kWh ENTRY'!D182</f>
        <v>0</v>
      </c>
      <c r="E7" s="3">
        <f>'BIZ kWh ENTRY'!E182</f>
        <v>0</v>
      </c>
      <c r="F7" s="3">
        <f>'BIZ kWh ENTRY'!F182</f>
        <v>0</v>
      </c>
      <c r="G7" s="3">
        <f>'BIZ kWh ENTRY'!G182</f>
        <v>0</v>
      </c>
      <c r="H7" s="3">
        <f>'BIZ kWh ENTRY'!H182</f>
        <v>0</v>
      </c>
      <c r="I7" s="3">
        <f>'BIZ kWh ENTRY'!I182</f>
        <v>0</v>
      </c>
      <c r="J7" s="3">
        <f>'BIZ kWh ENTRY'!J182</f>
        <v>0</v>
      </c>
      <c r="K7" s="3">
        <f>'BIZ kWh ENTRY'!K182</f>
        <v>385.04</v>
      </c>
      <c r="L7" s="3">
        <f>'BIZ kWh ENTRY'!L182</f>
        <v>0</v>
      </c>
      <c r="M7" s="3">
        <f>'BIZ kWh ENTRY'!M182</f>
        <v>0</v>
      </c>
      <c r="N7" s="3">
        <f>'BIZ kWh ENTRY'!N182</f>
        <v>0</v>
      </c>
      <c r="O7" s="153"/>
      <c r="P7" s="153"/>
      <c r="Q7" s="153"/>
      <c r="R7" s="153"/>
      <c r="S7" s="153"/>
      <c r="T7" s="153"/>
      <c r="U7" s="153"/>
      <c r="V7" s="153"/>
      <c r="W7" s="153"/>
      <c r="X7" s="153"/>
      <c r="Y7" s="153"/>
      <c r="Z7" s="153"/>
      <c r="AA7" s="153"/>
    </row>
    <row r="8" spans="1:27" x14ac:dyDescent="0.35">
      <c r="A8" s="678"/>
      <c r="B8" s="11" t="s">
        <v>1</v>
      </c>
      <c r="C8" s="3">
        <f>'BIZ kWh ENTRY'!C183</f>
        <v>0</v>
      </c>
      <c r="D8" s="3">
        <f>'BIZ kWh ENTRY'!D183</f>
        <v>0</v>
      </c>
      <c r="E8" s="3">
        <f>'BIZ kWh ENTRY'!E183</f>
        <v>0</v>
      </c>
      <c r="F8" s="3">
        <f>'BIZ kWh ENTRY'!F183</f>
        <v>9034</v>
      </c>
      <c r="G8" s="3">
        <f>'BIZ kWh ENTRY'!G183</f>
        <v>13229.68</v>
      </c>
      <c r="H8" s="3">
        <f>'BIZ kWh ENTRY'!H183</f>
        <v>0</v>
      </c>
      <c r="I8" s="3">
        <f>'BIZ kWh ENTRY'!I183</f>
        <v>27915.4</v>
      </c>
      <c r="J8" s="3">
        <f>'BIZ kWh ENTRY'!J183</f>
        <v>130528.56</v>
      </c>
      <c r="K8" s="3">
        <f>'BIZ kWh ENTRY'!K183</f>
        <v>0</v>
      </c>
      <c r="L8" s="3">
        <f>'BIZ kWh ENTRY'!L183</f>
        <v>8212</v>
      </c>
      <c r="M8" s="3">
        <f>'BIZ kWh ENTRY'!M183</f>
        <v>0</v>
      </c>
      <c r="N8" s="3">
        <f>'BIZ kWh ENTRY'!N183</f>
        <v>0</v>
      </c>
      <c r="O8" s="153"/>
      <c r="P8" s="153"/>
      <c r="Q8" s="153"/>
      <c r="R8" s="153"/>
      <c r="S8" s="153"/>
      <c r="T8" s="153"/>
      <c r="U8" s="153"/>
      <c r="V8" s="153"/>
      <c r="W8" s="153"/>
      <c r="X8" s="153"/>
      <c r="Y8" s="153"/>
      <c r="Z8" s="153"/>
      <c r="AA8" s="153"/>
    </row>
    <row r="9" spans="1:27" x14ac:dyDescent="0.35">
      <c r="A9" s="678"/>
      <c r="B9" s="12" t="s">
        <v>22</v>
      </c>
      <c r="C9" s="3">
        <f>'BIZ kWh ENTRY'!C184</f>
        <v>0</v>
      </c>
      <c r="D9" s="3">
        <f>'BIZ kWh ENTRY'!D184</f>
        <v>0</v>
      </c>
      <c r="E9" s="3">
        <f>'BIZ kWh ENTRY'!E184</f>
        <v>0</v>
      </c>
      <c r="F9" s="3">
        <f>'BIZ kWh ENTRY'!F184</f>
        <v>0</v>
      </c>
      <c r="G9" s="3">
        <f>'BIZ kWh ENTRY'!G184</f>
        <v>0</v>
      </c>
      <c r="H9" s="3">
        <f>'BIZ kWh ENTRY'!H184</f>
        <v>0</v>
      </c>
      <c r="I9" s="3">
        <f>'BIZ kWh ENTRY'!I184</f>
        <v>0</v>
      </c>
      <c r="J9" s="3">
        <f>'BIZ kWh ENTRY'!J184</f>
        <v>0</v>
      </c>
      <c r="K9" s="3">
        <f>'BIZ kWh ENTRY'!K184</f>
        <v>54.4</v>
      </c>
      <c r="L9" s="3">
        <f>'BIZ kWh ENTRY'!L184</f>
        <v>0</v>
      </c>
      <c r="M9" s="3">
        <f>'BIZ kWh ENTRY'!M184</f>
        <v>8598.7770023075482</v>
      </c>
      <c r="N9" s="3">
        <f>'BIZ kWh ENTRY'!N184</f>
        <v>29306.403562715452</v>
      </c>
      <c r="O9" s="153"/>
      <c r="P9" s="153"/>
      <c r="Q9" s="153"/>
      <c r="R9" s="153"/>
      <c r="S9" s="153"/>
      <c r="T9" s="153"/>
      <c r="U9" s="153"/>
      <c r="V9" s="153"/>
      <c r="W9" s="153"/>
      <c r="X9" s="153"/>
      <c r="Y9" s="153"/>
      <c r="Z9" s="153"/>
      <c r="AA9" s="153"/>
    </row>
    <row r="10" spans="1:27" x14ac:dyDescent="0.35">
      <c r="A10" s="678"/>
      <c r="B10" s="11" t="s">
        <v>9</v>
      </c>
      <c r="C10" s="3">
        <f>'BIZ kWh ENTRY'!C185</f>
        <v>0</v>
      </c>
      <c r="D10" s="3">
        <f>'BIZ kWh ENTRY'!D185</f>
        <v>0</v>
      </c>
      <c r="E10" s="3">
        <f>'BIZ kWh ENTRY'!E185</f>
        <v>0</v>
      </c>
      <c r="F10" s="3">
        <f>'BIZ kWh ENTRY'!F185</f>
        <v>0</v>
      </c>
      <c r="G10" s="3">
        <f>'BIZ kWh ENTRY'!G185</f>
        <v>244.8</v>
      </c>
      <c r="H10" s="3">
        <f>'BIZ kWh ENTRY'!H185</f>
        <v>0</v>
      </c>
      <c r="I10" s="3">
        <f>'BIZ kWh ENTRY'!I185</f>
        <v>3944</v>
      </c>
      <c r="J10" s="3">
        <f>'BIZ kWh ENTRY'!J185</f>
        <v>18441.599999999999</v>
      </c>
      <c r="K10" s="3">
        <f>'BIZ kWh ENTRY'!K185</f>
        <v>99391.679999999993</v>
      </c>
      <c r="L10" s="3">
        <f>'BIZ kWh ENTRY'!L185</f>
        <v>0</v>
      </c>
      <c r="M10" s="3">
        <f>'BIZ kWh ENTRY'!M185</f>
        <v>0</v>
      </c>
      <c r="N10" s="3">
        <f>'BIZ kWh ENTRY'!N185</f>
        <v>0</v>
      </c>
      <c r="O10" s="153"/>
      <c r="P10" s="153"/>
      <c r="Q10" s="153"/>
      <c r="R10" s="153"/>
      <c r="S10" s="153"/>
      <c r="T10" s="153"/>
      <c r="U10" s="153"/>
      <c r="V10" s="153"/>
      <c r="W10" s="153"/>
      <c r="X10" s="153"/>
      <c r="Y10" s="153"/>
      <c r="Z10" s="153"/>
      <c r="AA10" s="153"/>
    </row>
    <row r="11" spans="1:27" x14ac:dyDescent="0.35">
      <c r="A11" s="678"/>
      <c r="B11" s="11" t="s">
        <v>3</v>
      </c>
      <c r="C11" s="3">
        <f>'BIZ kWh ENTRY'!C186</f>
        <v>0</v>
      </c>
      <c r="D11" s="3">
        <f>'BIZ kWh ENTRY'!D186</f>
        <v>0</v>
      </c>
      <c r="E11" s="3">
        <f>'BIZ kWh ENTRY'!E186</f>
        <v>0</v>
      </c>
      <c r="F11" s="3">
        <f>'BIZ kWh ENTRY'!F186</f>
        <v>0</v>
      </c>
      <c r="G11" s="3">
        <f>'BIZ kWh ENTRY'!G186</f>
        <v>0</v>
      </c>
      <c r="H11" s="3">
        <f>'BIZ kWh ENTRY'!H186</f>
        <v>0</v>
      </c>
      <c r="I11" s="3">
        <f>'BIZ kWh ENTRY'!I186</f>
        <v>410.72</v>
      </c>
      <c r="J11" s="3">
        <f>'BIZ kWh ENTRY'!J186</f>
        <v>71054.559999999998</v>
      </c>
      <c r="K11" s="3">
        <f>'BIZ kWh ENTRY'!K186</f>
        <v>0</v>
      </c>
      <c r="L11" s="3">
        <f>'BIZ kWh ENTRY'!L186</f>
        <v>8282.64</v>
      </c>
      <c r="M11" s="3">
        <f>'BIZ kWh ENTRY'!M186</f>
        <v>0</v>
      </c>
      <c r="N11" s="3">
        <f>'BIZ kWh ENTRY'!N186</f>
        <v>0</v>
      </c>
      <c r="O11" s="153"/>
      <c r="P11" s="153"/>
      <c r="Q11" s="153"/>
      <c r="R11" s="153"/>
      <c r="S11" s="153"/>
      <c r="T11" s="153"/>
      <c r="U11" s="153"/>
      <c r="V11" s="153"/>
      <c r="W11" s="153"/>
      <c r="X11" s="153"/>
      <c r="Y11" s="153"/>
      <c r="Z11" s="153"/>
      <c r="AA11" s="153"/>
    </row>
    <row r="12" spans="1:27" x14ac:dyDescent="0.35">
      <c r="A12" s="678"/>
      <c r="B12" s="11" t="s">
        <v>4</v>
      </c>
      <c r="C12" s="3">
        <f>'BIZ kWh ENTRY'!C187</f>
        <v>0</v>
      </c>
      <c r="D12" s="3">
        <f>'BIZ kWh ENTRY'!D187</f>
        <v>0</v>
      </c>
      <c r="E12" s="3">
        <f>'BIZ kWh ENTRY'!E187</f>
        <v>144645.59</v>
      </c>
      <c r="F12" s="3">
        <f>'BIZ kWh ENTRY'!F187</f>
        <v>169957.94</v>
      </c>
      <c r="G12" s="3">
        <f>'BIZ kWh ENTRY'!G187</f>
        <v>236569</v>
      </c>
      <c r="H12" s="3">
        <f>'BIZ kWh ENTRY'!H187</f>
        <v>162184</v>
      </c>
      <c r="I12" s="3">
        <f>'BIZ kWh ENTRY'!I187</f>
        <v>78370.97</v>
      </c>
      <c r="J12" s="3">
        <f>'BIZ kWh ENTRY'!J187</f>
        <v>97979.28</v>
      </c>
      <c r="K12" s="3">
        <f>'BIZ kWh ENTRY'!K187</f>
        <v>42925</v>
      </c>
      <c r="L12" s="3">
        <f>'BIZ kWh ENTRY'!L187</f>
        <v>59434</v>
      </c>
      <c r="M12" s="3">
        <f>'BIZ kWh ENTRY'!M187</f>
        <v>100012.60536199795</v>
      </c>
      <c r="N12" s="3">
        <f>'BIZ kWh ENTRY'!N187</f>
        <v>348963.68364555802</v>
      </c>
      <c r="O12" s="153"/>
      <c r="P12" s="153"/>
      <c r="Q12" s="153"/>
      <c r="R12" s="153"/>
      <c r="S12" s="153"/>
      <c r="T12" s="153"/>
      <c r="U12" s="153"/>
      <c r="V12" s="153"/>
      <c r="W12" s="153"/>
      <c r="X12" s="153"/>
      <c r="Y12" s="153"/>
      <c r="Z12" s="153"/>
      <c r="AA12" s="153"/>
    </row>
    <row r="13" spans="1:27" x14ac:dyDescent="0.35">
      <c r="A13" s="678"/>
      <c r="B13" s="11" t="s">
        <v>5</v>
      </c>
      <c r="C13" s="3">
        <f>'BIZ kWh ENTRY'!C188</f>
        <v>0</v>
      </c>
      <c r="D13" s="3">
        <f>'BIZ kWh ENTRY'!D188</f>
        <v>0</v>
      </c>
      <c r="E13" s="3">
        <f>'BIZ kWh ENTRY'!E188</f>
        <v>0</v>
      </c>
      <c r="F13" s="3">
        <f>'BIZ kWh ENTRY'!F188</f>
        <v>0</v>
      </c>
      <c r="G13" s="3">
        <f>'BIZ kWh ENTRY'!G188</f>
        <v>151.96</v>
      </c>
      <c r="H13" s="3">
        <f>'BIZ kWh ENTRY'!H188</f>
        <v>0</v>
      </c>
      <c r="I13" s="3">
        <f>'BIZ kWh ENTRY'!I188</f>
        <v>0</v>
      </c>
      <c r="J13" s="3">
        <f>'BIZ kWh ENTRY'!J188</f>
        <v>0</v>
      </c>
      <c r="K13" s="3">
        <f>'BIZ kWh ENTRY'!K188</f>
        <v>0</v>
      </c>
      <c r="L13" s="3">
        <f>'BIZ kWh ENTRY'!L188</f>
        <v>0</v>
      </c>
      <c r="M13" s="3">
        <f>'BIZ kWh ENTRY'!M188</f>
        <v>1534.5396856033537</v>
      </c>
      <c r="N13" s="3">
        <f>'BIZ kWh ENTRY'!N188</f>
        <v>5418.3390317985359</v>
      </c>
      <c r="O13" s="153"/>
      <c r="P13" s="153"/>
      <c r="Q13" s="153"/>
      <c r="R13" s="153"/>
      <c r="S13" s="153"/>
      <c r="T13" s="153"/>
      <c r="U13" s="153"/>
      <c r="V13" s="153"/>
      <c r="W13" s="153"/>
      <c r="X13" s="153"/>
      <c r="Y13" s="153"/>
      <c r="Z13" s="153"/>
      <c r="AA13" s="153"/>
    </row>
    <row r="14" spans="1:27" x14ac:dyDescent="0.35">
      <c r="A14" s="678"/>
      <c r="B14" s="11" t="s">
        <v>23</v>
      </c>
      <c r="C14" s="3">
        <f>'BIZ kWh ENTRY'!C189</f>
        <v>0</v>
      </c>
      <c r="D14" s="3">
        <f>'BIZ kWh ENTRY'!D189</f>
        <v>0</v>
      </c>
      <c r="E14" s="3">
        <f>'BIZ kWh ENTRY'!E189</f>
        <v>0</v>
      </c>
      <c r="F14" s="3">
        <f>'BIZ kWh ENTRY'!F189</f>
        <v>0</v>
      </c>
      <c r="G14" s="3">
        <f>'BIZ kWh ENTRY'!G189</f>
        <v>0</v>
      </c>
      <c r="H14" s="3">
        <f>'BIZ kWh ENTRY'!H189</f>
        <v>0</v>
      </c>
      <c r="I14" s="3">
        <f>'BIZ kWh ENTRY'!I189</f>
        <v>0</v>
      </c>
      <c r="J14" s="3">
        <f>'BIZ kWh ENTRY'!J189</f>
        <v>0</v>
      </c>
      <c r="K14" s="3">
        <f>'BIZ kWh ENTRY'!K189</f>
        <v>0</v>
      </c>
      <c r="L14" s="3">
        <f>'BIZ kWh ENTRY'!L189</f>
        <v>0</v>
      </c>
      <c r="M14" s="3">
        <f>'BIZ kWh ENTRY'!M189</f>
        <v>244.10169503097475</v>
      </c>
      <c r="N14" s="3">
        <f>'BIZ kWh ENTRY'!N189</f>
        <v>831.94886703084376</v>
      </c>
      <c r="O14" s="153"/>
      <c r="P14" s="153"/>
      <c r="Q14" s="153"/>
      <c r="R14" s="153"/>
      <c r="S14" s="153"/>
      <c r="T14" s="153"/>
      <c r="U14" s="153"/>
      <c r="V14" s="153"/>
      <c r="W14" s="153"/>
      <c r="X14" s="153"/>
      <c r="Y14" s="153"/>
      <c r="Z14" s="153"/>
      <c r="AA14" s="153"/>
    </row>
    <row r="15" spans="1:27" x14ac:dyDescent="0.35">
      <c r="A15" s="678"/>
      <c r="B15" s="11" t="s">
        <v>24</v>
      </c>
      <c r="C15" s="3">
        <f>'BIZ kWh ENTRY'!C190</f>
        <v>0</v>
      </c>
      <c r="D15" s="3">
        <f>'BIZ kWh ENTRY'!D190</f>
        <v>0</v>
      </c>
      <c r="E15" s="3">
        <f>'BIZ kWh ENTRY'!E190</f>
        <v>0</v>
      </c>
      <c r="F15" s="3">
        <f>'BIZ kWh ENTRY'!F190</f>
        <v>0</v>
      </c>
      <c r="G15" s="3">
        <f>'BIZ kWh ENTRY'!G190</f>
        <v>0</v>
      </c>
      <c r="H15" s="3">
        <f>'BIZ kWh ENTRY'!H190</f>
        <v>0</v>
      </c>
      <c r="I15" s="3">
        <f>'BIZ kWh ENTRY'!I190</f>
        <v>0</v>
      </c>
      <c r="J15" s="3">
        <f>'BIZ kWh ENTRY'!J190</f>
        <v>0</v>
      </c>
      <c r="K15" s="3">
        <f>'BIZ kWh ENTRY'!K190</f>
        <v>0</v>
      </c>
      <c r="L15" s="3">
        <f>'BIZ kWh ENTRY'!L190</f>
        <v>0</v>
      </c>
      <c r="M15" s="3">
        <f>'BIZ kWh ENTRY'!M190</f>
        <v>0</v>
      </c>
      <c r="N15" s="3">
        <f>'BIZ kWh ENTRY'!N190</f>
        <v>0</v>
      </c>
      <c r="O15" s="153"/>
      <c r="P15" s="153"/>
      <c r="Q15" s="153"/>
      <c r="R15" s="153"/>
      <c r="S15" s="153"/>
      <c r="T15" s="153"/>
      <c r="U15" s="153"/>
      <c r="V15" s="153"/>
      <c r="W15" s="153"/>
      <c r="X15" s="153"/>
      <c r="Y15" s="153"/>
      <c r="Z15" s="153"/>
      <c r="AA15" s="153"/>
    </row>
    <row r="16" spans="1:27" x14ac:dyDescent="0.35">
      <c r="A16" s="678"/>
      <c r="B16" s="11" t="s">
        <v>7</v>
      </c>
      <c r="C16" s="3">
        <f>'BIZ kWh ENTRY'!C191</f>
        <v>0</v>
      </c>
      <c r="D16" s="3">
        <f>'BIZ kWh ENTRY'!D191</f>
        <v>0</v>
      </c>
      <c r="E16" s="3">
        <f>'BIZ kWh ENTRY'!E191</f>
        <v>0</v>
      </c>
      <c r="F16" s="3">
        <f>'BIZ kWh ENTRY'!F191</f>
        <v>2951</v>
      </c>
      <c r="G16" s="3">
        <f>'BIZ kWh ENTRY'!G191</f>
        <v>0</v>
      </c>
      <c r="H16" s="3">
        <f>'BIZ kWh ENTRY'!H191</f>
        <v>0</v>
      </c>
      <c r="I16" s="3">
        <f>'BIZ kWh ENTRY'!I191</f>
        <v>0</v>
      </c>
      <c r="J16" s="3">
        <f>'BIZ kWh ENTRY'!J191</f>
        <v>0</v>
      </c>
      <c r="K16" s="3">
        <f>'BIZ kWh ENTRY'!K191</f>
        <v>0</v>
      </c>
      <c r="L16" s="3">
        <f>'BIZ kWh ENTRY'!L191</f>
        <v>0</v>
      </c>
      <c r="M16" s="3">
        <f>'BIZ kWh ENTRY'!M191</f>
        <v>0</v>
      </c>
      <c r="N16" s="3">
        <f>'BIZ kWh ENTRY'!N191</f>
        <v>0</v>
      </c>
      <c r="O16" s="153"/>
      <c r="P16" s="153"/>
      <c r="Q16" s="153"/>
      <c r="R16" s="153"/>
      <c r="S16" s="153"/>
      <c r="T16" s="153"/>
      <c r="U16" s="153"/>
      <c r="V16" s="153"/>
      <c r="W16" s="153"/>
      <c r="X16" s="153"/>
      <c r="Y16" s="153"/>
      <c r="Z16" s="153"/>
      <c r="AA16" s="153"/>
    </row>
    <row r="17" spans="1:27" x14ac:dyDescent="0.35">
      <c r="A17" s="678"/>
      <c r="B17" s="11" t="s">
        <v>8</v>
      </c>
      <c r="C17" s="3">
        <f>'BIZ kWh ENTRY'!C192</f>
        <v>0</v>
      </c>
      <c r="D17" s="3">
        <f>'BIZ kWh ENTRY'!D192</f>
        <v>0</v>
      </c>
      <c r="E17" s="3">
        <f>'BIZ kWh ENTRY'!E192</f>
        <v>0</v>
      </c>
      <c r="F17" s="3">
        <f>'BIZ kWh ENTRY'!F192</f>
        <v>0</v>
      </c>
      <c r="G17" s="3">
        <f>'BIZ kWh ENTRY'!G192</f>
        <v>0</v>
      </c>
      <c r="H17" s="3">
        <f>'BIZ kWh ENTRY'!H192</f>
        <v>0</v>
      </c>
      <c r="I17" s="3">
        <f>'BIZ kWh ENTRY'!I192</f>
        <v>0</v>
      </c>
      <c r="J17" s="3">
        <f>'BIZ kWh ENTRY'!J192</f>
        <v>0</v>
      </c>
      <c r="K17" s="3">
        <f>'BIZ kWh ENTRY'!K192</f>
        <v>0</v>
      </c>
      <c r="L17" s="3">
        <f>'BIZ kWh ENTRY'!L192</f>
        <v>0</v>
      </c>
      <c r="M17" s="3">
        <f>'BIZ kWh ENTRY'!M192</f>
        <v>0</v>
      </c>
      <c r="N17" s="3">
        <f>'BIZ kWh ENTRY'!N192</f>
        <v>0</v>
      </c>
      <c r="O17" s="153"/>
      <c r="P17" s="153"/>
      <c r="Q17" s="153"/>
      <c r="R17" s="153"/>
      <c r="S17" s="153"/>
      <c r="T17" s="153"/>
      <c r="U17" s="153"/>
      <c r="V17" s="153"/>
      <c r="W17" s="153"/>
      <c r="X17" s="153"/>
      <c r="Y17" s="153"/>
      <c r="Z17" s="153"/>
      <c r="AA17" s="153"/>
    </row>
    <row r="18" spans="1:27" x14ac:dyDescent="0.35">
      <c r="A18" s="678"/>
      <c r="B18" s="11" t="s">
        <v>11</v>
      </c>
      <c r="C18" s="3"/>
      <c r="D18" s="3"/>
      <c r="E18" s="231"/>
      <c r="F18" s="231"/>
      <c r="G18" s="231"/>
      <c r="H18" s="231"/>
      <c r="I18" s="231"/>
      <c r="J18" s="231"/>
      <c r="K18" s="231"/>
      <c r="L18" s="231"/>
      <c r="M18" s="231"/>
      <c r="N18" s="231"/>
      <c r="O18" s="153"/>
      <c r="P18" s="153"/>
      <c r="Q18" s="153"/>
      <c r="R18" s="153"/>
      <c r="S18" s="153"/>
      <c r="T18" s="153"/>
      <c r="U18" s="153"/>
      <c r="V18" s="153"/>
      <c r="W18" s="153"/>
      <c r="X18" s="153"/>
      <c r="Y18" s="153"/>
      <c r="Z18" s="153"/>
      <c r="AA18" s="153"/>
    </row>
    <row r="19" spans="1:27" ht="15" thickBot="1" x14ac:dyDescent="0.4">
      <c r="A19" s="679"/>
      <c r="B19" s="15" t="str">
        <f>' LI 1M - RES'!B16</f>
        <v>Monthly kWh</v>
      </c>
      <c r="C19" s="232">
        <f>SUM(C5:C18)</f>
        <v>0</v>
      </c>
      <c r="D19" s="232">
        <f t="shared" ref="D19:AA19" si="1">SUM(D5:D18)</f>
        <v>0</v>
      </c>
      <c r="E19" s="232">
        <f t="shared" si="1"/>
        <v>144645.59</v>
      </c>
      <c r="F19" s="232">
        <f t="shared" si="1"/>
        <v>181942.94</v>
      </c>
      <c r="G19" s="232">
        <f t="shared" si="1"/>
        <v>499015.54</v>
      </c>
      <c r="H19" s="232">
        <f t="shared" si="1"/>
        <v>179576.76</v>
      </c>
      <c r="I19" s="232">
        <f t="shared" si="1"/>
        <v>182982.41</v>
      </c>
      <c r="J19" s="232">
        <f t="shared" si="1"/>
        <v>318004</v>
      </c>
      <c r="K19" s="232">
        <f t="shared" si="1"/>
        <v>546000.88</v>
      </c>
      <c r="L19" s="232">
        <f t="shared" si="1"/>
        <v>75928.639999999999</v>
      </c>
      <c r="M19" s="232">
        <f t="shared" si="1"/>
        <v>110390.02374493981</v>
      </c>
      <c r="N19" s="232">
        <f t="shared" si="1"/>
        <v>384520.37510710285</v>
      </c>
      <c r="O19" s="233">
        <f t="shared" si="1"/>
        <v>0</v>
      </c>
      <c r="P19" s="233">
        <f t="shared" si="1"/>
        <v>0</v>
      </c>
      <c r="Q19" s="233">
        <f t="shared" si="1"/>
        <v>0</v>
      </c>
      <c r="R19" s="233">
        <f t="shared" si="1"/>
        <v>0</v>
      </c>
      <c r="S19" s="233">
        <f t="shared" si="1"/>
        <v>0</v>
      </c>
      <c r="T19" s="233">
        <f t="shared" si="1"/>
        <v>0</v>
      </c>
      <c r="U19" s="233">
        <f t="shared" si="1"/>
        <v>0</v>
      </c>
      <c r="V19" s="233">
        <f t="shared" si="1"/>
        <v>0</v>
      </c>
      <c r="W19" s="233">
        <f t="shared" si="1"/>
        <v>0</v>
      </c>
      <c r="X19" s="233">
        <f t="shared" si="1"/>
        <v>0</v>
      </c>
      <c r="Y19" s="233">
        <f t="shared" si="1"/>
        <v>0</v>
      </c>
      <c r="Z19" s="233">
        <f t="shared" si="1"/>
        <v>0</v>
      </c>
      <c r="AA19" s="233">
        <f t="shared" si="1"/>
        <v>0</v>
      </c>
    </row>
    <row r="20" spans="1:27" x14ac:dyDescent="0.35">
      <c r="A20" s="251"/>
      <c r="B20" s="252"/>
      <c r="C20" s="9"/>
      <c r="D20" s="252"/>
      <c r="E20" s="9"/>
      <c r="F20" s="252"/>
      <c r="G20" s="252"/>
      <c r="H20" s="9"/>
      <c r="I20" s="252"/>
      <c r="J20" s="252"/>
      <c r="K20" s="9"/>
      <c r="L20" s="252"/>
      <c r="M20" s="252"/>
      <c r="N20" s="9"/>
      <c r="O20" s="252"/>
      <c r="P20" s="252"/>
      <c r="Q20" s="9"/>
      <c r="R20" s="252"/>
      <c r="S20" s="252"/>
      <c r="T20" s="9"/>
      <c r="U20" s="252"/>
      <c r="V20" s="252"/>
      <c r="W20" s="9"/>
      <c r="X20" s="252"/>
      <c r="Y20" s="252"/>
      <c r="Z20" s="9"/>
      <c r="AA20" s="252"/>
    </row>
    <row r="21" spans="1:27" ht="15" thickBot="1" x14ac:dyDescent="0.4">
      <c r="C21" s="253"/>
      <c r="D21" s="129"/>
      <c r="E21" s="253"/>
      <c r="F21" s="129"/>
      <c r="G21" s="129"/>
      <c r="H21" s="253"/>
      <c r="I21" s="129"/>
      <c r="J21" s="129"/>
      <c r="K21" s="253"/>
      <c r="L21" s="129"/>
      <c r="M21" s="129"/>
      <c r="N21" s="253"/>
      <c r="O21" s="129"/>
      <c r="P21" s="129"/>
      <c r="Q21" s="253"/>
      <c r="R21" s="129"/>
      <c r="S21" s="129"/>
      <c r="T21" s="253"/>
      <c r="U21" s="129"/>
      <c r="V21" s="129"/>
      <c r="W21" s="253"/>
      <c r="X21" s="129"/>
      <c r="Y21" s="129"/>
      <c r="Z21" s="253"/>
      <c r="AA21" s="129"/>
    </row>
    <row r="22" spans="1:27" ht="16" thickBot="1" x14ac:dyDescent="0.4">
      <c r="A22" s="680" t="s">
        <v>15</v>
      </c>
      <c r="B22" s="17" t="str">
        <f t="shared" ref="B22" si="2">B4</f>
        <v>End Use</v>
      </c>
      <c r="C22" s="145">
        <f>C$4</f>
        <v>44927</v>
      </c>
      <c r="D22" s="145">
        <f t="shared" ref="D22:AA22" si="3">D$4</f>
        <v>44958</v>
      </c>
      <c r="E22" s="145">
        <f t="shared" si="3"/>
        <v>44986</v>
      </c>
      <c r="F22" s="145">
        <f t="shared" si="3"/>
        <v>45017</v>
      </c>
      <c r="G22" s="145">
        <f t="shared" si="3"/>
        <v>45047</v>
      </c>
      <c r="H22" s="145">
        <f t="shared" si="3"/>
        <v>45078</v>
      </c>
      <c r="I22" s="145">
        <f t="shared" si="3"/>
        <v>45108</v>
      </c>
      <c r="J22" s="145">
        <f t="shared" si="3"/>
        <v>45139</v>
      </c>
      <c r="K22" s="145">
        <f t="shared" si="3"/>
        <v>45170</v>
      </c>
      <c r="L22" s="145">
        <f t="shared" si="3"/>
        <v>45200</v>
      </c>
      <c r="M22" s="145">
        <f t="shared" si="3"/>
        <v>45231</v>
      </c>
      <c r="N22" s="145">
        <f t="shared" si="3"/>
        <v>45261</v>
      </c>
      <c r="O22" s="145">
        <f t="shared" si="3"/>
        <v>45292</v>
      </c>
      <c r="P22" s="145">
        <f t="shared" si="3"/>
        <v>45323</v>
      </c>
      <c r="Q22" s="145">
        <f t="shared" si="3"/>
        <v>45352</v>
      </c>
      <c r="R22" s="145">
        <f t="shared" si="3"/>
        <v>45383</v>
      </c>
      <c r="S22" s="145">
        <f t="shared" si="3"/>
        <v>45413</v>
      </c>
      <c r="T22" s="145">
        <f t="shared" si="3"/>
        <v>45444</v>
      </c>
      <c r="U22" s="145">
        <f t="shared" si="3"/>
        <v>45474</v>
      </c>
      <c r="V22" s="145">
        <f t="shared" si="3"/>
        <v>45505</v>
      </c>
      <c r="W22" s="145">
        <f t="shared" si="3"/>
        <v>45536</v>
      </c>
      <c r="X22" s="145">
        <f t="shared" si="3"/>
        <v>45566</v>
      </c>
      <c r="Y22" s="145">
        <f t="shared" si="3"/>
        <v>45597</v>
      </c>
      <c r="Z22" s="145">
        <f t="shared" si="3"/>
        <v>45627</v>
      </c>
      <c r="AA22" s="145">
        <f t="shared" si="3"/>
        <v>45658</v>
      </c>
    </row>
    <row r="23" spans="1:27" ht="15" customHeight="1" x14ac:dyDescent="0.35">
      <c r="A23" s="681"/>
      <c r="B23" s="11" t="str">
        <f t="shared" ref="B23:C37" si="4">B5</f>
        <v>Air Comp</v>
      </c>
      <c r="C23" s="3">
        <f>C5</f>
        <v>0</v>
      </c>
      <c r="D23" s="3">
        <f>IF(SUM($C$19:$N$19)=0,0,C23+D5)</f>
        <v>0</v>
      </c>
      <c r="E23" s="3">
        <f t="shared" ref="E23:AA23" si="5">IF(SUM($C$19:$N$19)=0,0,D23+E5)</f>
        <v>0</v>
      </c>
      <c r="F23" s="3">
        <f t="shared" si="5"/>
        <v>0</v>
      </c>
      <c r="G23" s="3">
        <f t="shared" si="5"/>
        <v>0</v>
      </c>
      <c r="H23" s="3">
        <f t="shared" si="5"/>
        <v>0</v>
      </c>
      <c r="I23" s="3">
        <f t="shared" si="5"/>
        <v>0</v>
      </c>
      <c r="J23" s="3">
        <f t="shared" si="5"/>
        <v>0</v>
      </c>
      <c r="K23" s="3">
        <f t="shared" si="5"/>
        <v>0</v>
      </c>
      <c r="L23" s="3">
        <f t="shared" si="5"/>
        <v>0</v>
      </c>
      <c r="M23" s="3">
        <f t="shared" si="5"/>
        <v>0</v>
      </c>
      <c r="N23" s="3">
        <f t="shared" si="5"/>
        <v>0</v>
      </c>
      <c r="O23" s="3">
        <f t="shared" si="5"/>
        <v>0</v>
      </c>
      <c r="P23" s="3">
        <f t="shared" si="5"/>
        <v>0</v>
      </c>
      <c r="Q23" s="3">
        <f t="shared" si="5"/>
        <v>0</v>
      </c>
      <c r="R23" s="3">
        <f t="shared" si="5"/>
        <v>0</v>
      </c>
      <c r="S23" s="3">
        <f t="shared" si="5"/>
        <v>0</v>
      </c>
      <c r="T23" s="3">
        <f t="shared" si="5"/>
        <v>0</v>
      </c>
      <c r="U23" s="3">
        <f t="shared" si="5"/>
        <v>0</v>
      </c>
      <c r="V23" s="3">
        <f t="shared" si="5"/>
        <v>0</v>
      </c>
      <c r="W23" s="3">
        <f t="shared" si="5"/>
        <v>0</v>
      </c>
      <c r="X23" s="3">
        <f t="shared" si="5"/>
        <v>0</v>
      </c>
      <c r="Y23" s="3">
        <f t="shared" si="5"/>
        <v>0</v>
      </c>
      <c r="Z23" s="3">
        <f t="shared" si="5"/>
        <v>0</v>
      </c>
      <c r="AA23" s="3">
        <f t="shared" si="5"/>
        <v>0</v>
      </c>
    </row>
    <row r="24" spans="1:27" x14ac:dyDescent="0.35">
      <c r="A24" s="681"/>
      <c r="B24" s="12" t="str">
        <f t="shared" si="4"/>
        <v>Building Shell</v>
      </c>
      <c r="C24" s="3">
        <f t="shared" si="4"/>
        <v>0</v>
      </c>
      <c r="D24" s="3">
        <f t="shared" ref="D24:AA24" si="6">IF(SUM($C$19:$N$19)=0,0,C24+D6)</f>
        <v>0</v>
      </c>
      <c r="E24" s="3">
        <f t="shared" si="6"/>
        <v>0</v>
      </c>
      <c r="F24" s="3">
        <f t="shared" si="6"/>
        <v>0</v>
      </c>
      <c r="G24" s="3">
        <f t="shared" si="6"/>
        <v>248820.09999999998</v>
      </c>
      <c r="H24" s="3">
        <f t="shared" si="6"/>
        <v>266212.86</v>
      </c>
      <c r="I24" s="3">
        <f t="shared" si="6"/>
        <v>338554.18</v>
      </c>
      <c r="J24" s="3">
        <f t="shared" si="6"/>
        <v>338554.18</v>
      </c>
      <c r="K24" s="3">
        <f t="shared" si="6"/>
        <v>741798.94</v>
      </c>
      <c r="L24" s="3">
        <f t="shared" si="6"/>
        <v>741798.94</v>
      </c>
      <c r="M24" s="3">
        <f t="shared" si="6"/>
        <v>741798.94</v>
      </c>
      <c r="N24" s="3">
        <f t="shared" si="6"/>
        <v>741798.94</v>
      </c>
      <c r="O24" s="3">
        <f t="shared" si="6"/>
        <v>741798.94</v>
      </c>
      <c r="P24" s="3">
        <f t="shared" si="6"/>
        <v>741798.94</v>
      </c>
      <c r="Q24" s="3">
        <f t="shared" si="6"/>
        <v>741798.94</v>
      </c>
      <c r="R24" s="3">
        <f t="shared" si="6"/>
        <v>741798.94</v>
      </c>
      <c r="S24" s="3">
        <f t="shared" si="6"/>
        <v>741798.94</v>
      </c>
      <c r="T24" s="3">
        <f t="shared" si="6"/>
        <v>741798.94</v>
      </c>
      <c r="U24" s="3">
        <f t="shared" si="6"/>
        <v>741798.94</v>
      </c>
      <c r="V24" s="3">
        <f t="shared" si="6"/>
        <v>741798.94</v>
      </c>
      <c r="W24" s="3">
        <f t="shared" si="6"/>
        <v>741798.94</v>
      </c>
      <c r="X24" s="3">
        <f t="shared" si="6"/>
        <v>741798.94</v>
      </c>
      <c r="Y24" s="3">
        <f t="shared" si="6"/>
        <v>741798.94</v>
      </c>
      <c r="Z24" s="3">
        <f t="shared" si="6"/>
        <v>741798.94</v>
      </c>
      <c r="AA24" s="3">
        <f t="shared" si="6"/>
        <v>741798.94</v>
      </c>
    </row>
    <row r="25" spans="1:27" x14ac:dyDescent="0.35">
      <c r="A25" s="681"/>
      <c r="B25" s="11" t="str">
        <f t="shared" si="4"/>
        <v>Cooking</v>
      </c>
      <c r="C25" s="3">
        <f t="shared" si="4"/>
        <v>0</v>
      </c>
      <c r="D25" s="3">
        <f t="shared" ref="D25:AA25" si="7">IF(SUM($C$19:$N$19)=0,0,C25+D7)</f>
        <v>0</v>
      </c>
      <c r="E25" s="3">
        <f t="shared" si="7"/>
        <v>0</v>
      </c>
      <c r="F25" s="3">
        <f t="shared" si="7"/>
        <v>0</v>
      </c>
      <c r="G25" s="3">
        <f t="shared" si="7"/>
        <v>0</v>
      </c>
      <c r="H25" s="3">
        <f t="shared" si="7"/>
        <v>0</v>
      </c>
      <c r="I25" s="3">
        <f t="shared" si="7"/>
        <v>0</v>
      </c>
      <c r="J25" s="3">
        <f t="shared" si="7"/>
        <v>0</v>
      </c>
      <c r="K25" s="3">
        <f t="shared" si="7"/>
        <v>385.04</v>
      </c>
      <c r="L25" s="3">
        <f t="shared" si="7"/>
        <v>385.04</v>
      </c>
      <c r="M25" s="3">
        <f t="shared" si="7"/>
        <v>385.04</v>
      </c>
      <c r="N25" s="3">
        <f t="shared" si="7"/>
        <v>385.04</v>
      </c>
      <c r="O25" s="3">
        <f t="shared" si="7"/>
        <v>385.04</v>
      </c>
      <c r="P25" s="3">
        <f t="shared" si="7"/>
        <v>385.04</v>
      </c>
      <c r="Q25" s="3">
        <f t="shared" si="7"/>
        <v>385.04</v>
      </c>
      <c r="R25" s="3">
        <f t="shared" si="7"/>
        <v>385.04</v>
      </c>
      <c r="S25" s="3">
        <f t="shared" si="7"/>
        <v>385.04</v>
      </c>
      <c r="T25" s="3">
        <f t="shared" si="7"/>
        <v>385.04</v>
      </c>
      <c r="U25" s="3">
        <f t="shared" si="7"/>
        <v>385.04</v>
      </c>
      <c r="V25" s="3">
        <f t="shared" si="7"/>
        <v>385.04</v>
      </c>
      <c r="W25" s="3">
        <f t="shared" si="7"/>
        <v>385.04</v>
      </c>
      <c r="X25" s="3">
        <f t="shared" si="7"/>
        <v>385.04</v>
      </c>
      <c r="Y25" s="3">
        <f t="shared" si="7"/>
        <v>385.04</v>
      </c>
      <c r="Z25" s="3">
        <f t="shared" si="7"/>
        <v>385.04</v>
      </c>
      <c r="AA25" s="3">
        <f t="shared" si="7"/>
        <v>385.04</v>
      </c>
    </row>
    <row r="26" spans="1:27" x14ac:dyDescent="0.35">
      <c r="A26" s="681"/>
      <c r="B26" s="11" t="str">
        <f t="shared" si="4"/>
        <v>Cooling</v>
      </c>
      <c r="C26" s="3">
        <f t="shared" si="4"/>
        <v>0</v>
      </c>
      <c r="D26" s="3">
        <f t="shared" ref="D26:AA26" si="8">IF(SUM($C$19:$N$19)=0,0,C26+D8)</f>
        <v>0</v>
      </c>
      <c r="E26" s="3">
        <f t="shared" si="8"/>
        <v>0</v>
      </c>
      <c r="F26" s="3">
        <f t="shared" si="8"/>
        <v>9034</v>
      </c>
      <c r="G26" s="3">
        <f t="shared" si="8"/>
        <v>22263.68</v>
      </c>
      <c r="H26" s="3">
        <f t="shared" si="8"/>
        <v>22263.68</v>
      </c>
      <c r="I26" s="3">
        <f t="shared" si="8"/>
        <v>50179.08</v>
      </c>
      <c r="J26" s="3">
        <f t="shared" si="8"/>
        <v>180707.64</v>
      </c>
      <c r="K26" s="3">
        <f t="shared" si="8"/>
        <v>180707.64</v>
      </c>
      <c r="L26" s="3">
        <f t="shared" si="8"/>
        <v>188919.64</v>
      </c>
      <c r="M26" s="3">
        <f t="shared" si="8"/>
        <v>188919.64</v>
      </c>
      <c r="N26" s="3">
        <f t="shared" si="8"/>
        <v>188919.64</v>
      </c>
      <c r="O26" s="3">
        <f t="shared" si="8"/>
        <v>188919.64</v>
      </c>
      <c r="P26" s="3">
        <f t="shared" si="8"/>
        <v>188919.64</v>
      </c>
      <c r="Q26" s="3">
        <f t="shared" si="8"/>
        <v>188919.64</v>
      </c>
      <c r="R26" s="3">
        <f t="shared" si="8"/>
        <v>188919.64</v>
      </c>
      <c r="S26" s="3">
        <f t="shared" si="8"/>
        <v>188919.64</v>
      </c>
      <c r="T26" s="3">
        <f t="shared" si="8"/>
        <v>188919.64</v>
      </c>
      <c r="U26" s="3">
        <f t="shared" si="8"/>
        <v>188919.64</v>
      </c>
      <c r="V26" s="3">
        <f t="shared" si="8"/>
        <v>188919.64</v>
      </c>
      <c r="W26" s="3">
        <f t="shared" si="8"/>
        <v>188919.64</v>
      </c>
      <c r="X26" s="3">
        <f t="shared" si="8"/>
        <v>188919.64</v>
      </c>
      <c r="Y26" s="3">
        <f t="shared" si="8"/>
        <v>188919.64</v>
      </c>
      <c r="Z26" s="3">
        <f t="shared" si="8"/>
        <v>188919.64</v>
      </c>
      <c r="AA26" s="3">
        <f t="shared" si="8"/>
        <v>188919.64</v>
      </c>
    </row>
    <row r="27" spans="1:27" x14ac:dyDescent="0.35">
      <c r="A27" s="681"/>
      <c r="B27" s="12" t="str">
        <f t="shared" si="4"/>
        <v>Ext Lighting</v>
      </c>
      <c r="C27" s="3">
        <f t="shared" si="4"/>
        <v>0</v>
      </c>
      <c r="D27" s="3">
        <f t="shared" ref="D27:AA27" si="9">IF(SUM($C$19:$N$19)=0,0,C27+D9)</f>
        <v>0</v>
      </c>
      <c r="E27" s="3">
        <f t="shared" si="9"/>
        <v>0</v>
      </c>
      <c r="F27" s="3">
        <f t="shared" si="9"/>
        <v>0</v>
      </c>
      <c r="G27" s="3">
        <f t="shared" si="9"/>
        <v>0</v>
      </c>
      <c r="H27" s="3">
        <f t="shared" si="9"/>
        <v>0</v>
      </c>
      <c r="I27" s="3">
        <f t="shared" si="9"/>
        <v>0</v>
      </c>
      <c r="J27" s="3">
        <f t="shared" si="9"/>
        <v>0</v>
      </c>
      <c r="K27" s="3">
        <f t="shared" si="9"/>
        <v>54.4</v>
      </c>
      <c r="L27" s="3">
        <f t="shared" si="9"/>
        <v>54.4</v>
      </c>
      <c r="M27" s="3">
        <f t="shared" si="9"/>
        <v>8653.1770023075478</v>
      </c>
      <c r="N27" s="3">
        <f t="shared" si="9"/>
        <v>37959.580565023003</v>
      </c>
      <c r="O27" s="3">
        <f t="shared" si="9"/>
        <v>37959.580565023003</v>
      </c>
      <c r="P27" s="3">
        <f t="shared" si="9"/>
        <v>37959.580565023003</v>
      </c>
      <c r="Q27" s="3">
        <f t="shared" si="9"/>
        <v>37959.580565023003</v>
      </c>
      <c r="R27" s="3">
        <f t="shared" si="9"/>
        <v>37959.580565023003</v>
      </c>
      <c r="S27" s="3">
        <f t="shared" si="9"/>
        <v>37959.580565023003</v>
      </c>
      <c r="T27" s="3">
        <f t="shared" si="9"/>
        <v>37959.580565023003</v>
      </c>
      <c r="U27" s="3">
        <f t="shared" si="9"/>
        <v>37959.580565023003</v>
      </c>
      <c r="V27" s="3">
        <f t="shared" si="9"/>
        <v>37959.580565023003</v>
      </c>
      <c r="W27" s="3">
        <f t="shared" si="9"/>
        <v>37959.580565023003</v>
      </c>
      <c r="X27" s="3">
        <f t="shared" si="9"/>
        <v>37959.580565023003</v>
      </c>
      <c r="Y27" s="3">
        <f t="shared" si="9"/>
        <v>37959.580565023003</v>
      </c>
      <c r="Z27" s="3">
        <f t="shared" si="9"/>
        <v>37959.580565023003</v>
      </c>
      <c r="AA27" s="3">
        <f t="shared" si="9"/>
        <v>37959.580565023003</v>
      </c>
    </row>
    <row r="28" spans="1:27" x14ac:dyDescent="0.35">
      <c r="A28" s="681"/>
      <c r="B28" s="11" t="str">
        <f t="shared" si="4"/>
        <v>Heating</v>
      </c>
      <c r="C28" s="3">
        <f t="shared" si="4"/>
        <v>0</v>
      </c>
      <c r="D28" s="3">
        <f t="shared" ref="D28:AA28" si="10">IF(SUM($C$19:$N$19)=0,0,C28+D10)</f>
        <v>0</v>
      </c>
      <c r="E28" s="3">
        <f t="shared" si="10"/>
        <v>0</v>
      </c>
      <c r="F28" s="3">
        <f t="shared" si="10"/>
        <v>0</v>
      </c>
      <c r="G28" s="3">
        <f t="shared" si="10"/>
        <v>244.8</v>
      </c>
      <c r="H28" s="3">
        <f t="shared" si="10"/>
        <v>244.8</v>
      </c>
      <c r="I28" s="3">
        <f t="shared" si="10"/>
        <v>4188.8</v>
      </c>
      <c r="J28" s="3">
        <f t="shared" si="10"/>
        <v>22630.399999999998</v>
      </c>
      <c r="K28" s="3">
        <f t="shared" si="10"/>
        <v>122022.07999999999</v>
      </c>
      <c r="L28" s="3">
        <f t="shared" si="10"/>
        <v>122022.07999999999</v>
      </c>
      <c r="M28" s="3">
        <f t="shared" si="10"/>
        <v>122022.07999999999</v>
      </c>
      <c r="N28" s="3">
        <f t="shared" si="10"/>
        <v>122022.07999999999</v>
      </c>
      <c r="O28" s="3">
        <f t="shared" si="10"/>
        <v>122022.07999999999</v>
      </c>
      <c r="P28" s="3">
        <f t="shared" si="10"/>
        <v>122022.07999999999</v>
      </c>
      <c r="Q28" s="3">
        <f t="shared" si="10"/>
        <v>122022.07999999999</v>
      </c>
      <c r="R28" s="3">
        <f t="shared" si="10"/>
        <v>122022.07999999999</v>
      </c>
      <c r="S28" s="3">
        <f t="shared" si="10"/>
        <v>122022.07999999999</v>
      </c>
      <c r="T28" s="3">
        <f t="shared" si="10"/>
        <v>122022.07999999999</v>
      </c>
      <c r="U28" s="3">
        <f t="shared" si="10"/>
        <v>122022.07999999999</v>
      </c>
      <c r="V28" s="3">
        <f t="shared" si="10"/>
        <v>122022.07999999999</v>
      </c>
      <c r="W28" s="3">
        <f t="shared" si="10"/>
        <v>122022.07999999999</v>
      </c>
      <c r="X28" s="3">
        <f t="shared" si="10"/>
        <v>122022.07999999999</v>
      </c>
      <c r="Y28" s="3">
        <f t="shared" si="10"/>
        <v>122022.07999999999</v>
      </c>
      <c r="Z28" s="3">
        <f t="shared" si="10"/>
        <v>122022.07999999999</v>
      </c>
      <c r="AA28" s="3">
        <f t="shared" si="10"/>
        <v>122022.07999999999</v>
      </c>
    </row>
    <row r="29" spans="1:27" x14ac:dyDescent="0.35">
      <c r="A29" s="681"/>
      <c r="B29" s="11" t="str">
        <f t="shared" si="4"/>
        <v>HVAC</v>
      </c>
      <c r="C29" s="3">
        <f t="shared" si="4"/>
        <v>0</v>
      </c>
      <c r="D29" s="3">
        <f t="shared" ref="D29:AA29" si="11">IF(SUM($C$19:$N$19)=0,0,C29+D11)</f>
        <v>0</v>
      </c>
      <c r="E29" s="3">
        <f t="shared" si="11"/>
        <v>0</v>
      </c>
      <c r="F29" s="3">
        <f t="shared" si="11"/>
        <v>0</v>
      </c>
      <c r="G29" s="3">
        <f t="shared" si="11"/>
        <v>0</v>
      </c>
      <c r="H29" s="3">
        <f t="shared" si="11"/>
        <v>0</v>
      </c>
      <c r="I29" s="3">
        <f t="shared" si="11"/>
        <v>410.72</v>
      </c>
      <c r="J29" s="3">
        <f t="shared" si="11"/>
        <v>71465.279999999999</v>
      </c>
      <c r="K29" s="3">
        <f t="shared" si="11"/>
        <v>71465.279999999999</v>
      </c>
      <c r="L29" s="3">
        <f t="shared" si="11"/>
        <v>79747.92</v>
      </c>
      <c r="M29" s="3">
        <f t="shared" si="11"/>
        <v>79747.92</v>
      </c>
      <c r="N29" s="3">
        <f t="shared" si="11"/>
        <v>79747.92</v>
      </c>
      <c r="O29" s="3">
        <f t="shared" si="11"/>
        <v>79747.92</v>
      </c>
      <c r="P29" s="3">
        <f t="shared" si="11"/>
        <v>79747.92</v>
      </c>
      <c r="Q29" s="3">
        <f t="shared" si="11"/>
        <v>79747.92</v>
      </c>
      <c r="R29" s="3">
        <f t="shared" si="11"/>
        <v>79747.92</v>
      </c>
      <c r="S29" s="3">
        <f t="shared" si="11"/>
        <v>79747.92</v>
      </c>
      <c r="T29" s="3">
        <f t="shared" si="11"/>
        <v>79747.92</v>
      </c>
      <c r="U29" s="3">
        <f t="shared" si="11"/>
        <v>79747.92</v>
      </c>
      <c r="V29" s="3">
        <f t="shared" si="11"/>
        <v>79747.92</v>
      </c>
      <c r="W29" s="3">
        <f t="shared" si="11"/>
        <v>79747.92</v>
      </c>
      <c r="X29" s="3">
        <f t="shared" si="11"/>
        <v>79747.92</v>
      </c>
      <c r="Y29" s="3">
        <f t="shared" si="11"/>
        <v>79747.92</v>
      </c>
      <c r="Z29" s="3">
        <f t="shared" si="11"/>
        <v>79747.92</v>
      </c>
      <c r="AA29" s="3">
        <f t="shared" si="11"/>
        <v>79747.92</v>
      </c>
    </row>
    <row r="30" spans="1:27" x14ac:dyDescent="0.35">
      <c r="A30" s="681"/>
      <c r="B30" s="11" t="str">
        <f t="shared" si="4"/>
        <v>Lighting</v>
      </c>
      <c r="C30" s="3">
        <f t="shared" si="4"/>
        <v>0</v>
      </c>
      <c r="D30" s="3">
        <f t="shared" ref="D30:AA30" si="12">IF(SUM($C$19:$N$19)=0,0,C30+D12)</f>
        <v>0</v>
      </c>
      <c r="E30" s="3">
        <f t="shared" si="12"/>
        <v>144645.59</v>
      </c>
      <c r="F30" s="3">
        <f t="shared" si="12"/>
        <v>314603.53000000003</v>
      </c>
      <c r="G30" s="3">
        <f t="shared" si="12"/>
        <v>551172.53</v>
      </c>
      <c r="H30" s="3">
        <f t="shared" si="12"/>
        <v>713356.53</v>
      </c>
      <c r="I30" s="3">
        <f t="shared" si="12"/>
        <v>791727.5</v>
      </c>
      <c r="J30" s="3">
        <f t="shared" si="12"/>
        <v>889706.78</v>
      </c>
      <c r="K30" s="3">
        <f t="shared" si="12"/>
        <v>932631.78</v>
      </c>
      <c r="L30" s="3">
        <f t="shared" si="12"/>
        <v>992065.78</v>
      </c>
      <c r="M30" s="3">
        <f t="shared" si="12"/>
        <v>1092078.3853619979</v>
      </c>
      <c r="N30" s="3">
        <f t="shared" si="12"/>
        <v>1441042.069007556</v>
      </c>
      <c r="O30" s="3">
        <f t="shared" si="12"/>
        <v>1441042.069007556</v>
      </c>
      <c r="P30" s="3">
        <f t="shared" si="12"/>
        <v>1441042.069007556</v>
      </c>
      <c r="Q30" s="3">
        <f t="shared" si="12"/>
        <v>1441042.069007556</v>
      </c>
      <c r="R30" s="3">
        <f t="shared" si="12"/>
        <v>1441042.069007556</v>
      </c>
      <c r="S30" s="3">
        <f t="shared" si="12"/>
        <v>1441042.069007556</v>
      </c>
      <c r="T30" s="3">
        <f t="shared" si="12"/>
        <v>1441042.069007556</v>
      </c>
      <c r="U30" s="3">
        <f t="shared" si="12"/>
        <v>1441042.069007556</v>
      </c>
      <c r="V30" s="3">
        <f t="shared" si="12"/>
        <v>1441042.069007556</v>
      </c>
      <c r="W30" s="3">
        <f t="shared" si="12"/>
        <v>1441042.069007556</v>
      </c>
      <c r="X30" s="3">
        <f t="shared" si="12"/>
        <v>1441042.069007556</v>
      </c>
      <c r="Y30" s="3">
        <f t="shared" si="12"/>
        <v>1441042.069007556</v>
      </c>
      <c r="Z30" s="3">
        <f t="shared" si="12"/>
        <v>1441042.069007556</v>
      </c>
      <c r="AA30" s="3">
        <f t="shared" si="12"/>
        <v>1441042.069007556</v>
      </c>
    </row>
    <row r="31" spans="1:27" x14ac:dyDescent="0.35">
      <c r="A31" s="681"/>
      <c r="B31" s="11" t="str">
        <f t="shared" si="4"/>
        <v>Miscellaneous</v>
      </c>
      <c r="C31" s="3">
        <f t="shared" si="4"/>
        <v>0</v>
      </c>
      <c r="D31" s="3">
        <f t="shared" ref="D31:AA31" si="13">IF(SUM($C$19:$N$19)=0,0,C31+D13)</f>
        <v>0</v>
      </c>
      <c r="E31" s="3">
        <f t="shared" si="13"/>
        <v>0</v>
      </c>
      <c r="F31" s="3">
        <f t="shared" si="13"/>
        <v>0</v>
      </c>
      <c r="G31" s="3">
        <f t="shared" si="13"/>
        <v>151.96</v>
      </c>
      <c r="H31" s="3">
        <f t="shared" si="13"/>
        <v>151.96</v>
      </c>
      <c r="I31" s="3">
        <f t="shared" si="13"/>
        <v>151.96</v>
      </c>
      <c r="J31" s="3">
        <f t="shared" si="13"/>
        <v>151.96</v>
      </c>
      <c r="K31" s="3">
        <f t="shared" si="13"/>
        <v>151.96</v>
      </c>
      <c r="L31" s="3">
        <f t="shared" si="13"/>
        <v>151.96</v>
      </c>
      <c r="M31" s="3">
        <f t="shared" si="13"/>
        <v>1686.4996856033538</v>
      </c>
      <c r="N31" s="3">
        <f t="shared" si="13"/>
        <v>7104.8387174018899</v>
      </c>
      <c r="O31" s="3">
        <f t="shared" si="13"/>
        <v>7104.8387174018899</v>
      </c>
      <c r="P31" s="3">
        <f t="shared" si="13"/>
        <v>7104.8387174018899</v>
      </c>
      <c r="Q31" s="3">
        <f t="shared" si="13"/>
        <v>7104.8387174018899</v>
      </c>
      <c r="R31" s="3">
        <f t="shared" si="13"/>
        <v>7104.8387174018899</v>
      </c>
      <c r="S31" s="3">
        <f t="shared" si="13"/>
        <v>7104.8387174018899</v>
      </c>
      <c r="T31" s="3">
        <f t="shared" si="13"/>
        <v>7104.8387174018899</v>
      </c>
      <c r="U31" s="3">
        <f t="shared" si="13"/>
        <v>7104.8387174018899</v>
      </c>
      <c r="V31" s="3">
        <f t="shared" si="13"/>
        <v>7104.8387174018899</v>
      </c>
      <c r="W31" s="3">
        <f t="shared" si="13"/>
        <v>7104.8387174018899</v>
      </c>
      <c r="X31" s="3">
        <f t="shared" si="13"/>
        <v>7104.8387174018899</v>
      </c>
      <c r="Y31" s="3">
        <f t="shared" si="13"/>
        <v>7104.8387174018899</v>
      </c>
      <c r="Z31" s="3">
        <f t="shared" si="13"/>
        <v>7104.8387174018899</v>
      </c>
      <c r="AA31" s="3">
        <f t="shared" si="13"/>
        <v>7104.8387174018899</v>
      </c>
    </row>
    <row r="32" spans="1:27" ht="15" customHeight="1" x14ac:dyDescent="0.35">
      <c r="A32" s="681"/>
      <c r="B32" s="11" t="str">
        <f t="shared" si="4"/>
        <v>Motors</v>
      </c>
      <c r="C32" s="3">
        <f t="shared" si="4"/>
        <v>0</v>
      </c>
      <c r="D32" s="3">
        <f t="shared" ref="D32:AA32" si="14">IF(SUM($C$19:$N$19)=0,0,C32+D14)</f>
        <v>0</v>
      </c>
      <c r="E32" s="3">
        <f t="shared" si="14"/>
        <v>0</v>
      </c>
      <c r="F32" s="3">
        <f t="shared" si="14"/>
        <v>0</v>
      </c>
      <c r="G32" s="3">
        <f t="shared" si="14"/>
        <v>0</v>
      </c>
      <c r="H32" s="3">
        <f t="shared" si="14"/>
        <v>0</v>
      </c>
      <c r="I32" s="3">
        <f t="shared" si="14"/>
        <v>0</v>
      </c>
      <c r="J32" s="3">
        <f t="shared" si="14"/>
        <v>0</v>
      </c>
      <c r="K32" s="3">
        <f t="shared" si="14"/>
        <v>0</v>
      </c>
      <c r="L32" s="3">
        <f t="shared" si="14"/>
        <v>0</v>
      </c>
      <c r="M32" s="3">
        <f t="shared" si="14"/>
        <v>244.10169503097475</v>
      </c>
      <c r="N32" s="3">
        <f t="shared" si="14"/>
        <v>1076.0505620618185</v>
      </c>
      <c r="O32" s="3">
        <f t="shared" si="14"/>
        <v>1076.0505620618185</v>
      </c>
      <c r="P32" s="3">
        <f t="shared" si="14"/>
        <v>1076.0505620618185</v>
      </c>
      <c r="Q32" s="3">
        <f t="shared" si="14"/>
        <v>1076.0505620618185</v>
      </c>
      <c r="R32" s="3">
        <f t="shared" si="14"/>
        <v>1076.0505620618185</v>
      </c>
      <c r="S32" s="3">
        <f t="shared" si="14"/>
        <v>1076.0505620618185</v>
      </c>
      <c r="T32" s="3">
        <f t="shared" si="14"/>
        <v>1076.0505620618185</v>
      </c>
      <c r="U32" s="3">
        <f t="shared" si="14"/>
        <v>1076.0505620618185</v>
      </c>
      <c r="V32" s="3">
        <f t="shared" si="14"/>
        <v>1076.0505620618185</v>
      </c>
      <c r="W32" s="3">
        <f t="shared" si="14"/>
        <v>1076.0505620618185</v>
      </c>
      <c r="X32" s="3">
        <f t="shared" si="14"/>
        <v>1076.0505620618185</v>
      </c>
      <c r="Y32" s="3">
        <f t="shared" si="14"/>
        <v>1076.0505620618185</v>
      </c>
      <c r="Z32" s="3">
        <f t="shared" si="14"/>
        <v>1076.0505620618185</v>
      </c>
      <c r="AA32" s="3">
        <f t="shared" si="14"/>
        <v>1076.0505620618185</v>
      </c>
    </row>
    <row r="33" spans="1:27" x14ac:dyDescent="0.35">
      <c r="A33" s="681"/>
      <c r="B33" s="11" t="str">
        <f t="shared" si="4"/>
        <v>Process</v>
      </c>
      <c r="C33" s="3">
        <f t="shared" si="4"/>
        <v>0</v>
      </c>
      <c r="D33" s="3">
        <f t="shared" ref="D33:AA33" si="15">IF(SUM($C$19:$N$19)=0,0,C33+D15)</f>
        <v>0</v>
      </c>
      <c r="E33" s="3">
        <f t="shared" si="15"/>
        <v>0</v>
      </c>
      <c r="F33" s="3">
        <f t="shared" si="15"/>
        <v>0</v>
      </c>
      <c r="G33" s="3">
        <f t="shared" si="15"/>
        <v>0</v>
      </c>
      <c r="H33" s="3">
        <f t="shared" si="15"/>
        <v>0</v>
      </c>
      <c r="I33" s="3">
        <f t="shared" si="15"/>
        <v>0</v>
      </c>
      <c r="J33" s="3">
        <f t="shared" si="15"/>
        <v>0</v>
      </c>
      <c r="K33" s="3">
        <f t="shared" si="15"/>
        <v>0</v>
      </c>
      <c r="L33" s="3">
        <f t="shared" si="15"/>
        <v>0</v>
      </c>
      <c r="M33" s="3">
        <f t="shared" si="15"/>
        <v>0</v>
      </c>
      <c r="N33" s="3">
        <f t="shared" si="15"/>
        <v>0</v>
      </c>
      <c r="O33" s="3">
        <f t="shared" si="15"/>
        <v>0</v>
      </c>
      <c r="P33" s="3">
        <f t="shared" si="15"/>
        <v>0</v>
      </c>
      <c r="Q33" s="3">
        <f t="shared" si="15"/>
        <v>0</v>
      </c>
      <c r="R33" s="3">
        <f t="shared" si="15"/>
        <v>0</v>
      </c>
      <c r="S33" s="3">
        <f t="shared" si="15"/>
        <v>0</v>
      </c>
      <c r="T33" s="3">
        <f t="shared" si="15"/>
        <v>0</v>
      </c>
      <c r="U33" s="3">
        <f t="shared" si="15"/>
        <v>0</v>
      </c>
      <c r="V33" s="3">
        <f t="shared" si="15"/>
        <v>0</v>
      </c>
      <c r="W33" s="3">
        <f t="shared" si="15"/>
        <v>0</v>
      </c>
      <c r="X33" s="3">
        <f t="shared" si="15"/>
        <v>0</v>
      </c>
      <c r="Y33" s="3">
        <f t="shared" si="15"/>
        <v>0</v>
      </c>
      <c r="Z33" s="3">
        <f t="shared" si="15"/>
        <v>0</v>
      </c>
      <c r="AA33" s="3">
        <f t="shared" si="15"/>
        <v>0</v>
      </c>
    </row>
    <row r="34" spans="1:27" x14ac:dyDescent="0.35">
      <c r="A34" s="681"/>
      <c r="B34" s="11" t="str">
        <f t="shared" si="4"/>
        <v>Refrigeration</v>
      </c>
      <c r="C34" s="3">
        <f t="shared" si="4"/>
        <v>0</v>
      </c>
      <c r="D34" s="3">
        <f t="shared" ref="D34:AA34" si="16">IF(SUM($C$19:$N$19)=0,0,C34+D16)</f>
        <v>0</v>
      </c>
      <c r="E34" s="3">
        <f t="shared" si="16"/>
        <v>0</v>
      </c>
      <c r="F34" s="3">
        <f t="shared" si="16"/>
        <v>2951</v>
      </c>
      <c r="G34" s="3">
        <f t="shared" si="16"/>
        <v>2951</v>
      </c>
      <c r="H34" s="3">
        <f t="shared" si="16"/>
        <v>2951</v>
      </c>
      <c r="I34" s="3">
        <f t="shared" si="16"/>
        <v>2951</v>
      </c>
      <c r="J34" s="3">
        <f t="shared" si="16"/>
        <v>2951</v>
      </c>
      <c r="K34" s="3">
        <f t="shared" si="16"/>
        <v>2951</v>
      </c>
      <c r="L34" s="3">
        <f t="shared" si="16"/>
        <v>2951</v>
      </c>
      <c r="M34" s="3">
        <f t="shared" si="16"/>
        <v>2951</v>
      </c>
      <c r="N34" s="3">
        <f t="shared" si="16"/>
        <v>2951</v>
      </c>
      <c r="O34" s="3">
        <f t="shared" si="16"/>
        <v>2951</v>
      </c>
      <c r="P34" s="3">
        <f t="shared" si="16"/>
        <v>2951</v>
      </c>
      <c r="Q34" s="3">
        <f t="shared" si="16"/>
        <v>2951</v>
      </c>
      <c r="R34" s="3">
        <f t="shared" si="16"/>
        <v>2951</v>
      </c>
      <c r="S34" s="3">
        <f t="shared" si="16"/>
        <v>2951</v>
      </c>
      <c r="T34" s="3">
        <f t="shared" si="16"/>
        <v>2951</v>
      </c>
      <c r="U34" s="3">
        <f t="shared" si="16"/>
        <v>2951</v>
      </c>
      <c r="V34" s="3">
        <f t="shared" si="16"/>
        <v>2951</v>
      </c>
      <c r="W34" s="3">
        <f t="shared" si="16"/>
        <v>2951</v>
      </c>
      <c r="X34" s="3">
        <f t="shared" si="16"/>
        <v>2951</v>
      </c>
      <c r="Y34" s="3">
        <f t="shared" si="16"/>
        <v>2951</v>
      </c>
      <c r="Z34" s="3">
        <f t="shared" si="16"/>
        <v>2951</v>
      </c>
      <c r="AA34" s="3">
        <f t="shared" si="16"/>
        <v>2951</v>
      </c>
    </row>
    <row r="35" spans="1:27" x14ac:dyDescent="0.35">
      <c r="A35" s="681"/>
      <c r="B35" s="11" t="str">
        <f t="shared" si="4"/>
        <v>Water Heating</v>
      </c>
      <c r="C35" s="3">
        <f t="shared" si="4"/>
        <v>0</v>
      </c>
      <c r="D35" s="3">
        <f t="shared" ref="D35:AA35" si="17">IF(SUM($C$19:$N$19)=0,0,C35+D17)</f>
        <v>0</v>
      </c>
      <c r="E35" s="3">
        <f t="shared" si="17"/>
        <v>0</v>
      </c>
      <c r="F35" s="3">
        <f t="shared" si="17"/>
        <v>0</v>
      </c>
      <c r="G35" s="3">
        <f t="shared" si="17"/>
        <v>0</v>
      </c>
      <c r="H35" s="3">
        <f t="shared" si="17"/>
        <v>0</v>
      </c>
      <c r="I35" s="3">
        <f t="shared" si="17"/>
        <v>0</v>
      </c>
      <c r="J35" s="3">
        <f t="shared" si="17"/>
        <v>0</v>
      </c>
      <c r="K35" s="3">
        <f t="shared" si="17"/>
        <v>0</v>
      </c>
      <c r="L35" s="3">
        <f t="shared" si="17"/>
        <v>0</v>
      </c>
      <c r="M35" s="3">
        <f t="shared" si="17"/>
        <v>0</v>
      </c>
      <c r="N35" s="3">
        <f t="shared" si="17"/>
        <v>0</v>
      </c>
      <c r="O35" s="3">
        <f t="shared" si="17"/>
        <v>0</v>
      </c>
      <c r="P35" s="3">
        <f t="shared" si="17"/>
        <v>0</v>
      </c>
      <c r="Q35" s="3">
        <f t="shared" si="17"/>
        <v>0</v>
      </c>
      <c r="R35" s="3">
        <f t="shared" si="17"/>
        <v>0</v>
      </c>
      <c r="S35" s="3">
        <f t="shared" si="17"/>
        <v>0</v>
      </c>
      <c r="T35" s="3">
        <f t="shared" si="17"/>
        <v>0</v>
      </c>
      <c r="U35" s="3">
        <f t="shared" si="17"/>
        <v>0</v>
      </c>
      <c r="V35" s="3">
        <f t="shared" si="17"/>
        <v>0</v>
      </c>
      <c r="W35" s="3">
        <f t="shared" si="17"/>
        <v>0</v>
      </c>
      <c r="X35" s="3">
        <f t="shared" si="17"/>
        <v>0</v>
      </c>
      <c r="Y35" s="3">
        <f t="shared" si="17"/>
        <v>0</v>
      </c>
      <c r="Z35" s="3">
        <f t="shared" si="17"/>
        <v>0</v>
      </c>
      <c r="AA35" s="3">
        <f t="shared" si="17"/>
        <v>0</v>
      </c>
    </row>
    <row r="36" spans="1:27" ht="15" customHeight="1" x14ac:dyDescent="0.35">
      <c r="A36" s="681"/>
      <c r="B36" s="11" t="str">
        <f t="shared" si="4"/>
        <v xml:space="preserve"> </v>
      </c>
      <c r="C36" s="3"/>
      <c r="D36" s="3"/>
      <c r="E36" s="3"/>
      <c r="F36" s="3"/>
      <c r="G36" s="3"/>
      <c r="H36" s="3"/>
      <c r="I36" s="3"/>
      <c r="J36" s="3"/>
      <c r="K36" s="3"/>
      <c r="L36" s="3"/>
      <c r="M36" s="3"/>
      <c r="N36" s="3"/>
      <c r="O36" s="3"/>
      <c r="P36" s="3"/>
      <c r="Q36" s="3"/>
      <c r="R36" s="3"/>
      <c r="S36" s="3"/>
      <c r="T36" s="3"/>
      <c r="U36" s="3"/>
      <c r="V36" s="3"/>
      <c r="W36" s="3"/>
      <c r="X36" s="3"/>
      <c r="Y36" s="3"/>
      <c r="Z36" s="3"/>
      <c r="AA36" s="3"/>
    </row>
    <row r="37" spans="1:27" ht="15" customHeight="1" thickBot="1" x14ac:dyDescent="0.4">
      <c r="A37" s="682"/>
      <c r="B37" s="15" t="str">
        <f t="shared" si="4"/>
        <v>Monthly kWh</v>
      </c>
      <c r="C37" s="232">
        <f>SUM(C23:C36)</f>
        <v>0</v>
      </c>
      <c r="D37" s="232">
        <f t="shared" ref="D37:AA37" si="18">SUM(D23:D36)</f>
        <v>0</v>
      </c>
      <c r="E37" s="232">
        <f t="shared" si="18"/>
        <v>144645.59</v>
      </c>
      <c r="F37" s="232">
        <f t="shared" si="18"/>
        <v>326588.53000000003</v>
      </c>
      <c r="G37" s="232">
        <f t="shared" si="18"/>
        <v>825604.07</v>
      </c>
      <c r="H37" s="232">
        <f t="shared" si="18"/>
        <v>1005180.83</v>
      </c>
      <c r="I37" s="232">
        <f t="shared" si="18"/>
        <v>1188163.24</v>
      </c>
      <c r="J37" s="232">
        <f t="shared" si="18"/>
        <v>1506167.24</v>
      </c>
      <c r="K37" s="232">
        <f t="shared" si="18"/>
        <v>2052168.1199999999</v>
      </c>
      <c r="L37" s="232">
        <f t="shared" si="18"/>
        <v>2128096.7599999998</v>
      </c>
      <c r="M37" s="232">
        <f t="shared" si="18"/>
        <v>2238486.7837449396</v>
      </c>
      <c r="N37" s="232">
        <f t="shared" si="18"/>
        <v>2623007.1588520426</v>
      </c>
      <c r="O37" s="232">
        <f t="shared" si="18"/>
        <v>2623007.1588520426</v>
      </c>
      <c r="P37" s="232">
        <f t="shared" si="18"/>
        <v>2623007.1588520426</v>
      </c>
      <c r="Q37" s="232">
        <f t="shared" si="18"/>
        <v>2623007.1588520426</v>
      </c>
      <c r="R37" s="232">
        <f t="shared" si="18"/>
        <v>2623007.1588520426</v>
      </c>
      <c r="S37" s="232">
        <f t="shared" si="18"/>
        <v>2623007.1588520426</v>
      </c>
      <c r="T37" s="232">
        <f t="shared" si="18"/>
        <v>2623007.1588520426</v>
      </c>
      <c r="U37" s="232">
        <f t="shared" si="18"/>
        <v>2623007.1588520426</v>
      </c>
      <c r="V37" s="232">
        <f t="shared" si="18"/>
        <v>2623007.1588520426</v>
      </c>
      <c r="W37" s="232">
        <f t="shared" si="18"/>
        <v>2623007.1588520426</v>
      </c>
      <c r="X37" s="232">
        <f t="shared" si="18"/>
        <v>2623007.1588520426</v>
      </c>
      <c r="Y37" s="232">
        <f t="shared" si="18"/>
        <v>2623007.1588520426</v>
      </c>
      <c r="Z37" s="232">
        <f t="shared" si="18"/>
        <v>2623007.1588520426</v>
      </c>
      <c r="AA37" s="232">
        <f t="shared" si="18"/>
        <v>2623007.1588520426</v>
      </c>
    </row>
    <row r="38" spans="1:27" x14ac:dyDescent="0.35">
      <c r="A38" s="8"/>
      <c r="B38" s="252"/>
      <c r="C38" s="9"/>
      <c r="D38" s="252"/>
      <c r="E38" s="9"/>
      <c r="F38" s="252"/>
      <c r="G38" s="252"/>
      <c r="H38" s="9"/>
      <c r="I38" s="252"/>
      <c r="J38" s="252"/>
      <c r="K38" s="9"/>
      <c r="L38" s="252"/>
      <c r="M38" s="252"/>
      <c r="N38" s="300" t="s">
        <v>201</v>
      </c>
      <c r="O38" s="299">
        <f>SUM(C5:N18)</f>
        <v>2623007.1588520431</v>
      </c>
      <c r="P38" s="252"/>
      <c r="Q38" s="9"/>
      <c r="R38" s="252"/>
      <c r="S38" s="252"/>
      <c r="T38" s="9"/>
      <c r="U38" s="252"/>
      <c r="V38" s="252"/>
      <c r="W38" s="9"/>
      <c r="X38" s="252"/>
      <c r="Y38" s="252"/>
      <c r="Z38" s="9"/>
      <c r="AA38" s="252"/>
    </row>
    <row r="39" spans="1:27" ht="15" thickBot="1" x14ac:dyDescent="0.4">
      <c r="C39" s="253"/>
      <c r="D39" s="129"/>
      <c r="E39" s="253"/>
      <c r="F39" s="129"/>
      <c r="G39" s="129"/>
      <c r="H39" s="253"/>
      <c r="I39" s="129"/>
      <c r="J39" s="129"/>
      <c r="K39" s="253"/>
      <c r="L39" s="129"/>
      <c r="M39" s="129"/>
      <c r="N39" s="253"/>
      <c r="O39" s="129"/>
      <c r="P39" s="129"/>
      <c r="Q39" s="253"/>
      <c r="R39" s="129"/>
      <c r="S39" s="129"/>
      <c r="T39" s="253"/>
      <c r="U39" s="129"/>
      <c r="V39" s="129"/>
      <c r="W39" s="253"/>
      <c r="X39" s="129"/>
      <c r="Y39" s="129"/>
      <c r="Z39" s="253"/>
      <c r="AA39" s="129"/>
    </row>
    <row r="40" spans="1:27" ht="16" thickBot="1" x14ac:dyDescent="0.4">
      <c r="A40" s="683" t="s">
        <v>16</v>
      </c>
      <c r="B40" s="17" t="str">
        <f t="shared" ref="B40" si="19">B22</f>
        <v>End Use</v>
      </c>
      <c r="C40" s="145">
        <f>C$4</f>
        <v>44927</v>
      </c>
      <c r="D40" s="145">
        <f t="shared" ref="D40:AA40" si="20">D$4</f>
        <v>44958</v>
      </c>
      <c r="E40" s="145">
        <f t="shared" si="20"/>
        <v>44986</v>
      </c>
      <c r="F40" s="145">
        <f t="shared" si="20"/>
        <v>45017</v>
      </c>
      <c r="G40" s="145">
        <f t="shared" si="20"/>
        <v>45047</v>
      </c>
      <c r="H40" s="145">
        <f t="shared" si="20"/>
        <v>45078</v>
      </c>
      <c r="I40" s="145">
        <f t="shared" si="20"/>
        <v>45108</v>
      </c>
      <c r="J40" s="145">
        <f t="shared" si="20"/>
        <v>45139</v>
      </c>
      <c r="K40" s="145">
        <f t="shared" si="20"/>
        <v>45170</v>
      </c>
      <c r="L40" s="145">
        <f t="shared" si="20"/>
        <v>45200</v>
      </c>
      <c r="M40" s="145">
        <f t="shared" si="20"/>
        <v>45231</v>
      </c>
      <c r="N40" s="145">
        <f t="shared" si="20"/>
        <v>45261</v>
      </c>
      <c r="O40" s="145">
        <f t="shared" si="20"/>
        <v>45292</v>
      </c>
      <c r="P40" s="145">
        <f t="shared" si="20"/>
        <v>45323</v>
      </c>
      <c r="Q40" s="145">
        <f t="shared" si="20"/>
        <v>45352</v>
      </c>
      <c r="R40" s="145">
        <f t="shared" si="20"/>
        <v>45383</v>
      </c>
      <c r="S40" s="145">
        <f t="shared" si="20"/>
        <v>45413</v>
      </c>
      <c r="T40" s="145">
        <f t="shared" si="20"/>
        <v>45444</v>
      </c>
      <c r="U40" s="145">
        <f t="shared" si="20"/>
        <v>45474</v>
      </c>
      <c r="V40" s="145">
        <f t="shared" si="20"/>
        <v>45505</v>
      </c>
      <c r="W40" s="145">
        <f t="shared" si="20"/>
        <v>45536</v>
      </c>
      <c r="X40" s="145">
        <f t="shared" si="20"/>
        <v>45566</v>
      </c>
      <c r="Y40" s="145">
        <f t="shared" si="20"/>
        <v>45597</v>
      </c>
      <c r="Z40" s="145">
        <f t="shared" si="20"/>
        <v>45627</v>
      </c>
      <c r="AA40" s="145">
        <f t="shared" si="20"/>
        <v>45658</v>
      </c>
    </row>
    <row r="41" spans="1:27" ht="15" customHeight="1" x14ac:dyDescent="0.35">
      <c r="A41" s="684"/>
      <c r="B41" s="11" t="str">
        <f t="shared" ref="B41:B55" si="21">B23</f>
        <v>Air Comp</v>
      </c>
      <c r="C41" s="3">
        <v>0</v>
      </c>
      <c r="D41" s="3">
        <v>0</v>
      </c>
      <c r="E41" s="3">
        <v>0</v>
      </c>
      <c r="F41" s="3">
        <v>0</v>
      </c>
      <c r="G41" s="3">
        <f>F41</f>
        <v>0</v>
      </c>
      <c r="H41" s="3">
        <f t="shared" ref="H41:AA41" si="22">G41</f>
        <v>0</v>
      </c>
      <c r="I41" s="3">
        <f t="shared" si="22"/>
        <v>0</v>
      </c>
      <c r="J41" s="3">
        <f t="shared" si="22"/>
        <v>0</v>
      </c>
      <c r="K41" s="3">
        <f t="shared" si="22"/>
        <v>0</v>
      </c>
      <c r="L41" s="3">
        <f t="shared" si="22"/>
        <v>0</v>
      </c>
      <c r="M41" s="3">
        <f t="shared" si="22"/>
        <v>0</v>
      </c>
      <c r="N41" s="3">
        <f t="shared" si="22"/>
        <v>0</v>
      </c>
      <c r="O41" s="3">
        <f t="shared" si="22"/>
        <v>0</v>
      </c>
      <c r="P41" s="3">
        <f t="shared" si="22"/>
        <v>0</v>
      </c>
      <c r="Q41" s="3">
        <f t="shared" si="22"/>
        <v>0</v>
      </c>
      <c r="R41" s="3">
        <f t="shared" si="22"/>
        <v>0</v>
      </c>
      <c r="S41" s="3">
        <f t="shared" si="22"/>
        <v>0</v>
      </c>
      <c r="T41" s="3">
        <f t="shared" si="22"/>
        <v>0</v>
      </c>
      <c r="U41" s="3">
        <f t="shared" si="22"/>
        <v>0</v>
      </c>
      <c r="V41" s="3">
        <f t="shared" si="22"/>
        <v>0</v>
      </c>
      <c r="W41" s="3">
        <f t="shared" si="22"/>
        <v>0</v>
      </c>
      <c r="X41" s="3">
        <f t="shared" si="22"/>
        <v>0</v>
      </c>
      <c r="Y41" s="3">
        <f t="shared" si="22"/>
        <v>0</v>
      </c>
      <c r="Z41" s="3">
        <f t="shared" si="22"/>
        <v>0</v>
      </c>
      <c r="AA41" s="3">
        <f t="shared" si="22"/>
        <v>0</v>
      </c>
    </row>
    <row r="42" spans="1:27" x14ac:dyDescent="0.35">
      <c r="A42" s="684"/>
      <c r="B42" s="12" t="str">
        <f t="shared" si="21"/>
        <v>Building Shell</v>
      </c>
      <c r="C42" s="3">
        <v>0</v>
      </c>
      <c r="D42" s="3">
        <v>0</v>
      </c>
      <c r="E42" s="3">
        <v>0</v>
      </c>
      <c r="F42" s="3">
        <v>0</v>
      </c>
      <c r="G42" s="3">
        <f t="shared" ref="G42:AA42" si="23">F42</f>
        <v>0</v>
      </c>
      <c r="H42" s="3">
        <f t="shared" si="23"/>
        <v>0</v>
      </c>
      <c r="I42" s="3">
        <f t="shared" si="23"/>
        <v>0</v>
      </c>
      <c r="J42" s="3">
        <f t="shared" si="23"/>
        <v>0</v>
      </c>
      <c r="K42" s="3">
        <f t="shared" si="23"/>
        <v>0</v>
      </c>
      <c r="L42" s="3">
        <f t="shared" si="23"/>
        <v>0</v>
      </c>
      <c r="M42" s="3">
        <f t="shared" si="23"/>
        <v>0</v>
      </c>
      <c r="N42" s="3">
        <f t="shared" si="23"/>
        <v>0</v>
      </c>
      <c r="O42" s="3">
        <f t="shared" si="23"/>
        <v>0</v>
      </c>
      <c r="P42" s="3">
        <f t="shared" si="23"/>
        <v>0</v>
      </c>
      <c r="Q42" s="3">
        <f t="shared" si="23"/>
        <v>0</v>
      </c>
      <c r="R42" s="3">
        <f t="shared" si="23"/>
        <v>0</v>
      </c>
      <c r="S42" s="3">
        <f t="shared" si="23"/>
        <v>0</v>
      </c>
      <c r="T42" s="3">
        <f t="shared" si="23"/>
        <v>0</v>
      </c>
      <c r="U42" s="3">
        <f t="shared" si="23"/>
        <v>0</v>
      </c>
      <c r="V42" s="3">
        <f t="shared" si="23"/>
        <v>0</v>
      </c>
      <c r="W42" s="3">
        <f t="shared" si="23"/>
        <v>0</v>
      </c>
      <c r="X42" s="3">
        <f t="shared" si="23"/>
        <v>0</v>
      </c>
      <c r="Y42" s="3">
        <f t="shared" si="23"/>
        <v>0</v>
      </c>
      <c r="Z42" s="3">
        <f t="shared" si="23"/>
        <v>0</v>
      </c>
      <c r="AA42" s="3">
        <f t="shared" si="23"/>
        <v>0</v>
      </c>
    </row>
    <row r="43" spans="1:27" x14ac:dyDescent="0.35">
      <c r="A43" s="684"/>
      <c r="B43" s="11" t="str">
        <f t="shared" si="21"/>
        <v>Cooking</v>
      </c>
      <c r="C43" s="3">
        <v>0</v>
      </c>
      <c r="D43" s="3">
        <v>0</v>
      </c>
      <c r="E43" s="3">
        <v>0</v>
      </c>
      <c r="F43" s="3">
        <v>0</v>
      </c>
      <c r="G43" s="3">
        <f t="shared" ref="G43:AA43" si="24">F43</f>
        <v>0</v>
      </c>
      <c r="H43" s="3">
        <f t="shared" si="24"/>
        <v>0</v>
      </c>
      <c r="I43" s="3">
        <f t="shared" si="24"/>
        <v>0</v>
      </c>
      <c r="J43" s="3">
        <f t="shared" si="24"/>
        <v>0</v>
      </c>
      <c r="K43" s="3">
        <f t="shared" si="24"/>
        <v>0</v>
      </c>
      <c r="L43" s="3">
        <f t="shared" si="24"/>
        <v>0</v>
      </c>
      <c r="M43" s="3">
        <f t="shared" si="24"/>
        <v>0</v>
      </c>
      <c r="N43" s="3">
        <f t="shared" si="24"/>
        <v>0</v>
      </c>
      <c r="O43" s="3">
        <f t="shared" si="24"/>
        <v>0</v>
      </c>
      <c r="P43" s="3">
        <f t="shared" si="24"/>
        <v>0</v>
      </c>
      <c r="Q43" s="3">
        <f t="shared" si="24"/>
        <v>0</v>
      </c>
      <c r="R43" s="3">
        <f t="shared" si="24"/>
        <v>0</v>
      </c>
      <c r="S43" s="3">
        <f t="shared" si="24"/>
        <v>0</v>
      </c>
      <c r="T43" s="3">
        <f t="shared" si="24"/>
        <v>0</v>
      </c>
      <c r="U43" s="3">
        <f t="shared" si="24"/>
        <v>0</v>
      </c>
      <c r="V43" s="3">
        <f t="shared" si="24"/>
        <v>0</v>
      </c>
      <c r="W43" s="3">
        <f t="shared" si="24"/>
        <v>0</v>
      </c>
      <c r="X43" s="3">
        <f t="shared" si="24"/>
        <v>0</v>
      </c>
      <c r="Y43" s="3">
        <f t="shared" si="24"/>
        <v>0</v>
      </c>
      <c r="Z43" s="3">
        <f t="shared" si="24"/>
        <v>0</v>
      </c>
      <c r="AA43" s="3">
        <f t="shared" si="24"/>
        <v>0</v>
      </c>
    </row>
    <row r="44" spans="1:27" x14ac:dyDescent="0.35">
      <c r="A44" s="684"/>
      <c r="B44" s="11" t="str">
        <f t="shared" si="21"/>
        <v>Cooling</v>
      </c>
      <c r="C44" s="3">
        <v>0</v>
      </c>
      <c r="D44" s="3">
        <v>0</v>
      </c>
      <c r="E44" s="3">
        <v>0</v>
      </c>
      <c r="F44" s="3">
        <v>0</v>
      </c>
      <c r="G44" s="3">
        <f t="shared" ref="G44:AA44" si="25">F44</f>
        <v>0</v>
      </c>
      <c r="H44" s="3">
        <f t="shared" si="25"/>
        <v>0</v>
      </c>
      <c r="I44" s="3">
        <f t="shared" si="25"/>
        <v>0</v>
      </c>
      <c r="J44" s="3">
        <f t="shared" si="25"/>
        <v>0</v>
      </c>
      <c r="K44" s="3">
        <f t="shared" si="25"/>
        <v>0</v>
      </c>
      <c r="L44" s="3">
        <f t="shared" si="25"/>
        <v>0</v>
      </c>
      <c r="M44" s="3">
        <f t="shared" si="25"/>
        <v>0</v>
      </c>
      <c r="N44" s="3">
        <f t="shared" si="25"/>
        <v>0</v>
      </c>
      <c r="O44" s="3">
        <f t="shared" si="25"/>
        <v>0</v>
      </c>
      <c r="P44" s="3">
        <f t="shared" si="25"/>
        <v>0</v>
      </c>
      <c r="Q44" s="3">
        <f t="shared" si="25"/>
        <v>0</v>
      </c>
      <c r="R44" s="3">
        <f t="shared" si="25"/>
        <v>0</v>
      </c>
      <c r="S44" s="3">
        <f t="shared" si="25"/>
        <v>0</v>
      </c>
      <c r="T44" s="3">
        <f t="shared" si="25"/>
        <v>0</v>
      </c>
      <c r="U44" s="3">
        <f t="shared" si="25"/>
        <v>0</v>
      </c>
      <c r="V44" s="3">
        <f t="shared" si="25"/>
        <v>0</v>
      </c>
      <c r="W44" s="3">
        <f t="shared" si="25"/>
        <v>0</v>
      </c>
      <c r="X44" s="3">
        <f t="shared" si="25"/>
        <v>0</v>
      </c>
      <c r="Y44" s="3">
        <f t="shared" si="25"/>
        <v>0</v>
      </c>
      <c r="Z44" s="3">
        <f t="shared" si="25"/>
        <v>0</v>
      </c>
      <c r="AA44" s="3">
        <f t="shared" si="25"/>
        <v>0</v>
      </c>
    </row>
    <row r="45" spans="1:27" x14ac:dyDescent="0.35">
      <c r="A45" s="684"/>
      <c r="B45" s="12" t="str">
        <f t="shared" si="21"/>
        <v>Ext Lighting</v>
      </c>
      <c r="C45" s="3">
        <v>0</v>
      </c>
      <c r="D45" s="3">
        <v>0</v>
      </c>
      <c r="E45" s="3">
        <v>0</v>
      </c>
      <c r="F45" s="3">
        <v>0</v>
      </c>
      <c r="G45" s="3">
        <f t="shared" ref="G45:AA45" si="26">F45</f>
        <v>0</v>
      </c>
      <c r="H45" s="3">
        <f t="shared" si="26"/>
        <v>0</v>
      </c>
      <c r="I45" s="3">
        <f t="shared" si="26"/>
        <v>0</v>
      </c>
      <c r="J45" s="3">
        <f t="shared" si="26"/>
        <v>0</v>
      </c>
      <c r="K45" s="3">
        <f t="shared" si="26"/>
        <v>0</v>
      </c>
      <c r="L45" s="3">
        <f t="shared" si="26"/>
        <v>0</v>
      </c>
      <c r="M45" s="3">
        <f t="shared" si="26"/>
        <v>0</v>
      </c>
      <c r="N45" s="3">
        <f t="shared" si="26"/>
        <v>0</v>
      </c>
      <c r="O45" s="3">
        <f t="shared" si="26"/>
        <v>0</v>
      </c>
      <c r="P45" s="3">
        <f t="shared" si="26"/>
        <v>0</v>
      </c>
      <c r="Q45" s="3">
        <f t="shared" si="26"/>
        <v>0</v>
      </c>
      <c r="R45" s="3">
        <f t="shared" si="26"/>
        <v>0</v>
      </c>
      <c r="S45" s="3">
        <f t="shared" si="26"/>
        <v>0</v>
      </c>
      <c r="T45" s="3">
        <f t="shared" si="26"/>
        <v>0</v>
      </c>
      <c r="U45" s="3">
        <f t="shared" si="26"/>
        <v>0</v>
      </c>
      <c r="V45" s="3">
        <f t="shared" si="26"/>
        <v>0</v>
      </c>
      <c r="W45" s="3">
        <f t="shared" si="26"/>
        <v>0</v>
      </c>
      <c r="X45" s="3">
        <f t="shared" si="26"/>
        <v>0</v>
      </c>
      <c r="Y45" s="3">
        <f t="shared" si="26"/>
        <v>0</v>
      </c>
      <c r="Z45" s="3">
        <f t="shared" si="26"/>
        <v>0</v>
      </c>
      <c r="AA45" s="3">
        <f t="shared" si="26"/>
        <v>0</v>
      </c>
    </row>
    <row r="46" spans="1:27" x14ac:dyDescent="0.35">
      <c r="A46" s="684"/>
      <c r="B46" s="11" t="str">
        <f t="shared" si="21"/>
        <v>Heating</v>
      </c>
      <c r="C46" s="3">
        <v>0</v>
      </c>
      <c r="D46" s="3">
        <v>0</v>
      </c>
      <c r="E46" s="3">
        <v>0</v>
      </c>
      <c r="F46" s="3">
        <v>0</v>
      </c>
      <c r="G46" s="3">
        <f t="shared" ref="G46:AA46" si="27">F46</f>
        <v>0</v>
      </c>
      <c r="H46" s="3">
        <f t="shared" si="27"/>
        <v>0</v>
      </c>
      <c r="I46" s="3">
        <f t="shared" si="27"/>
        <v>0</v>
      </c>
      <c r="J46" s="3">
        <f t="shared" si="27"/>
        <v>0</v>
      </c>
      <c r="K46" s="3">
        <f t="shared" si="27"/>
        <v>0</v>
      </c>
      <c r="L46" s="3">
        <f t="shared" si="27"/>
        <v>0</v>
      </c>
      <c r="M46" s="3">
        <f t="shared" si="27"/>
        <v>0</v>
      </c>
      <c r="N46" s="3">
        <f t="shared" si="27"/>
        <v>0</v>
      </c>
      <c r="O46" s="3">
        <f t="shared" si="27"/>
        <v>0</v>
      </c>
      <c r="P46" s="3">
        <f t="shared" si="27"/>
        <v>0</v>
      </c>
      <c r="Q46" s="3">
        <f t="shared" si="27"/>
        <v>0</v>
      </c>
      <c r="R46" s="3">
        <f t="shared" si="27"/>
        <v>0</v>
      </c>
      <c r="S46" s="3">
        <f t="shared" si="27"/>
        <v>0</v>
      </c>
      <c r="T46" s="3">
        <f t="shared" si="27"/>
        <v>0</v>
      </c>
      <c r="U46" s="3">
        <f t="shared" si="27"/>
        <v>0</v>
      </c>
      <c r="V46" s="3">
        <f t="shared" si="27"/>
        <v>0</v>
      </c>
      <c r="W46" s="3">
        <f t="shared" si="27"/>
        <v>0</v>
      </c>
      <c r="X46" s="3">
        <f t="shared" si="27"/>
        <v>0</v>
      </c>
      <c r="Y46" s="3">
        <f t="shared" si="27"/>
        <v>0</v>
      </c>
      <c r="Z46" s="3">
        <f t="shared" si="27"/>
        <v>0</v>
      </c>
      <c r="AA46" s="3">
        <f t="shared" si="27"/>
        <v>0</v>
      </c>
    </row>
    <row r="47" spans="1:27" x14ac:dyDescent="0.35">
      <c r="A47" s="684"/>
      <c r="B47" s="11" t="str">
        <f t="shared" si="21"/>
        <v>HVAC</v>
      </c>
      <c r="C47" s="3">
        <v>0</v>
      </c>
      <c r="D47" s="3">
        <v>0</v>
      </c>
      <c r="E47" s="3">
        <v>0</v>
      </c>
      <c r="F47" s="3">
        <v>0</v>
      </c>
      <c r="G47" s="3">
        <f t="shared" ref="G47:AA47" si="28">F47</f>
        <v>0</v>
      </c>
      <c r="H47" s="3">
        <f t="shared" si="28"/>
        <v>0</v>
      </c>
      <c r="I47" s="3">
        <f t="shared" si="28"/>
        <v>0</v>
      </c>
      <c r="J47" s="3">
        <f t="shared" si="28"/>
        <v>0</v>
      </c>
      <c r="K47" s="3">
        <f t="shared" si="28"/>
        <v>0</v>
      </c>
      <c r="L47" s="3">
        <f t="shared" si="28"/>
        <v>0</v>
      </c>
      <c r="M47" s="3">
        <f t="shared" si="28"/>
        <v>0</v>
      </c>
      <c r="N47" s="3">
        <f t="shared" si="28"/>
        <v>0</v>
      </c>
      <c r="O47" s="3">
        <f t="shared" si="28"/>
        <v>0</v>
      </c>
      <c r="P47" s="3">
        <f t="shared" si="28"/>
        <v>0</v>
      </c>
      <c r="Q47" s="3">
        <f t="shared" si="28"/>
        <v>0</v>
      </c>
      <c r="R47" s="3">
        <f t="shared" si="28"/>
        <v>0</v>
      </c>
      <c r="S47" s="3">
        <f t="shared" si="28"/>
        <v>0</v>
      </c>
      <c r="T47" s="3">
        <f t="shared" si="28"/>
        <v>0</v>
      </c>
      <c r="U47" s="3">
        <f t="shared" si="28"/>
        <v>0</v>
      </c>
      <c r="V47" s="3">
        <f t="shared" si="28"/>
        <v>0</v>
      </c>
      <c r="W47" s="3">
        <f t="shared" si="28"/>
        <v>0</v>
      </c>
      <c r="X47" s="3">
        <f t="shared" si="28"/>
        <v>0</v>
      </c>
      <c r="Y47" s="3">
        <f t="shared" si="28"/>
        <v>0</v>
      </c>
      <c r="Z47" s="3">
        <f t="shared" si="28"/>
        <v>0</v>
      </c>
      <c r="AA47" s="3">
        <f t="shared" si="28"/>
        <v>0</v>
      </c>
    </row>
    <row r="48" spans="1:27" x14ac:dyDescent="0.35">
      <c r="A48" s="684"/>
      <c r="B48" s="11" t="str">
        <f t="shared" si="21"/>
        <v>Lighting</v>
      </c>
      <c r="C48" s="3">
        <v>0</v>
      </c>
      <c r="D48" s="3">
        <v>0</v>
      </c>
      <c r="E48" s="3">
        <v>0</v>
      </c>
      <c r="F48" s="3">
        <v>0</v>
      </c>
      <c r="G48" s="3">
        <f t="shared" ref="G48:AA48" si="29">F48</f>
        <v>0</v>
      </c>
      <c r="H48" s="3">
        <f t="shared" si="29"/>
        <v>0</v>
      </c>
      <c r="I48" s="3">
        <f t="shared" si="29"/>
        <v>0</v>
      </c>
      <c r="J48" s="3">
        <f t="shared" si="29"/>
        <v>0</v>
      </c>
      <c r="K48" s="3">
        <f t="shared" si="29"/>
        <v>0</v>
      </c>
      <c r="L48" s="3">
        <f t="shared" si="29"/>
        <v>0</v>
      </c>
      <c r="M48" s="3">
        <f t="shared" si="29"/>
        <v>0</v>
      </c>
      <c r="N48" s="3">
        <f t="shared" si="29"/>
        <v>0</v>
      </c>
      <c r="O48" s="3">
        <f t="shared" si="29"/>
        <v>0</v>
      </c>
      <c r="P48" s="3">
        <f t="shared" si="29"/>
        <v>0</v>
      </c>
      <c r="Q48" s="3">
        <f t="shared" si="29"/>
        <v>0</v>
      </c>
      <c r="R48" s="3">
        <f t="shared" si="29"/>
        <v>0</v>
      </c>
      <c r="S48" s="3">
        <f t="shared" si="29"/>
        <v>0</v>
      </c>
      <c r="T48" s="3">
        <f t="shared" si="29"/>
        <v>0</v>
      </c>
      <c r="U48" s="3">
        <f t="shared" si="29"/>
        <v>0</v>
      </c>
      <c r="V48" s="3">
        <f t="shared" si="29"/>
        <v>0</v>
      </c>
      <c r="W48" s="3">
        <f t="shared" si="29"/>
        <v>0</v>
      </c>
      <c r="X48" s="3">
        <f t="shared" si="29"/>
        <v>0</v>
      </c>
      <c r="Y48" s="3">
        <f t="shared" si="29"/>
        <v>0</v>
      </c>
      <c r="Z48" s="3">
        <f t="shared" si="29"/>
        <v>0</v>
      </c>
      <c r="AA48" s="3">
        <f t="shared" si="29"/>
        <v>0</v>
      </c>
    </row>
    <row r="49" spans="1:27" x14ac:dyDescent="0.35">
      <c r="A49" s="684"/>
      <c r="B49" s="11" t="str">
        <f t="shared" si="21"/>
        <v>Miscellaneous</v>
      </c>
      <c r="C49" s="3">
        <v>0</v>
      </c>
      <c r="D49" s="3">
        <v>0</v>
      </c>
      <c r="E49" s="3">
        <v>0</v>
      </c>
      <c r="F49" s="3">
        <v>0</v>
      </c>
      <c r="G49" s="3">
        <f t="shared" ref="G49:AA49" si="30">F49</f>
        <v>0</v>
      </c>
      <c r="H49" s="3">
        <f t="shared" si="30"/>
        <v>0</v>
      </c>
      <c r="I49" s="3">
        <f t="shared" si="30"/>
        <v>0</v>
      </c>
      <c r="J49" s="3">
        <f t="shared" si="30"/>
        <v>0</v>
      </c>
      <c r="K49" s="3">
        <f t="shared" si="30"/>
        <v>0</v>
      </c>
      <c r="L49" s="3">
        <f t="shared" si="30"/>
        <v>0</v>
      </c>
      <c r="M49" s="3">
        <f t="shared" si="30"/>
        <v>0</v>
      </c>
      <c r="N49" s="3">
        <f t="shared" si="30"/>
        <v>0</v>
      </c>
      <c r="O49" s="3">
        <f t="shared" si="30"/>
        <v>0</v>
      </c>
      <c r="P49" s="3">
        <f t="shared" si="30"/>
        <v>0</v>
      </c>
      <c r="Q49" s="3">
        <f t="shared" si="30"/>
        <v>0</v>
      </c>
      <c r="R49" s="3">
        <f t="shared" si="30"/>
        <v>0</v>
      </c>
      <c r="S49" s="3">
        <f t="shared" si="30"/>
        <v>0</v>
      </c>
      <c r="T49" s="3">
        <f t="shared" si="30"/>
        <v>0</v>
      </c>
      <c r="U49" s="3">
        <f t="shared" si="30"/>
        <v>0</v>
      </c>
      <c r="V49" s="3">
        <f t="shared" si="30"/>
        <v>0</v>
      </c>
      <c r="W49" s="3">
        <f t="shared" si="30"/>
        <v>0</v>
      </c>
      <c r="X49" s="3">
        <f t="shared" si="30"/>
        <v>0</v>
      </c>
      <c r="Y49" s="3">
        <f t="shared" si="30"/>
        <v>0</v>
      </c>
      <c r="Z49" s="3">
        <f t="shared" si="30"/>
        <v>0</v>
      </c>
      <c r="AA49" s="3">
        <f t="shared" si="30"/>
        <v>0</v>
      </c>
    </row>
    <row r="50" spans="1:27" ht="15" customHeight="1" x14ac:dyDescent="0.35">
      <c r="A50" s="684"/>
      <c r="B50" s="11" t="str">
        <f t="shared" si="21"/>
        <v>Motors</v>
      </c>
      <c r="C50" s="3">
        <v>0</v>
      </c>
      <c r="D50" s="3">
        <v>0</v>
      </c>
      <c r="E50" s="3">
        <v>0</v>
      </c>
      <c r="F50" s="3">
        <v>0</v>
      </c>
      <c r="G50" s="3">
        <f t="shared" ref="G50:AA50" si="31">F50</f>
        <v>0</v>
      </c>
      <c r="H50" s="3">
        <f t="shared" si="31"/>
        <v>0</v>
      </c>
      <c r="I50" s="3">
        <f t="shared" si="31"/>
        <v>0</v>
      </c>
      <c r="J50" s="3">
        <f t="shared" si="31"/>
        <v>0</v>
      </c>
      <c r="K50" s="3">
        <f t="shared" si="31"/>
        <v>0</v>
      </c>
      <c r="L50" s="3">
        <f t="shared" si="31"/>
        <v>0</v>
      </c>
      <c r="M50" s="3">
        <f t="shared" si="31"/>
        <v>0</v>
      </c>
      <c r="N50" s="3">
        <f t="shared" si="31"/>
        <v>0</v>
      </c>
      <c r="O50" s="3">
        <f t="shared" si="31"/>
        <v>0</v>
      </c>
      <c r="P50" s="3">
        <f t="shared" si="31"/>
        <v>0</v>
      </c>
      <c r="Q50" s="3">
        <f t="shared" si="31"/>
        <v>0</v>
      </c>
      <c r="R50" s="3">
        <f t="shared" si="31"/>
        <v>0</v>
      </c>
      <c r="S50" s="3">
        <f t="shared" si="31"/>
        <v>0</v>
      </c>
      <c r="T50" s="3">
        <f t="shared" si="31"/>
        <v>0</v>
      </c>
      <c r="U50" s="3">
        <f t="shared" si="31"/>
        <v>0</v>
      </c>
      <c r="V50" s="3">
        <f t="shared" si="31"/>
        <v>0</v>
      </c>
      <c r="W50" s="3">
        <f t="shared" si="31"/>
        <v>0</v>
      </c>
      <c r="X50" s="3">
        <f t="shared" si="31"/>
        <v>0</v>
      </c>
      <c r="Y50" s="3">
        <f t="shared" si="31"/>
        <v>0</v>
      </c>
      <c r="Z50" s="3">
        <f t="shared" si="31"/>
        <v>0</v>
      </c>
      <c r="AA50" s="3">
        <f t="shared" si="31"/>
        <v>0</v>
      </c>
    </row>
    <row r="51" spans="1:27" x14ac:dyDescent="0.35">
      <c r="A51" s="684"/>
      <c r="B51" s="11" t="str">
        <f t="shared" si="21"/>
        <v>Process</v>
      </c>
      <c r="C51" s="3">
        <v>0</v>
      </c>
      <c r="D51" s="3">
        <v>0</v>
      </c>
      <c r="E51" s="3">
        <v>0</v>
      </c>
      <c r="F51" s="3">
        <v>0</v>
      </c>
      <c r="G51" s="3">
        <f t="shared" ref="G51:AA51" si="32">F51</f>
        <v>0</v>
      </c>
      <c r="H51" s="3">
        <f t="shared" si="32"/>
        <v>0</v>
      </c>
      <c r="I51" s="3">
        <f t="shared" si="32"/>
        <v>0</v>
      </c>
      <c r="J51" s="3">
        <f t="shared" si="32"/>
        <v>0</v>
      </c>
      <c r="K51" s="3">
        <f t="shared" si="32"/>
        <v>0</v>
      </c>
      <c r="L51" s="3">
        <f t="shared" si="32"/>
        <v>0</v>
      </c>
      <c r="M51" s="3">
        <f t="shared" si="32"/>
        <v>0</v>
      </c>
      <c r="N51" s="3">
        <f t="shared" si="32"/>
        <v>0</v>
      </c>
      <c r="O51" s="3">
        <f t="shared" si="32"/>
        <v>0</v>
      </c>
      <c r="P51" s="3">
        <f t="shared" si="32"/>
        <v>0</v>
      </c>
      <c r="Q51" s="3">
        <f t="shared" si="32"/>
        <v>0</v>
      </c>
      <c r="R51" s="3">
        <f t="shared" si="32"/>
        <v>0</v>
      </c>
      <c r="S51" s="3">
        <f t="shared" si="32"/>
        <v>0</v>
      </c>
      <c r="T51" s="3">
        <f t="shared" si="32"/>
        <v>0</v>
      </c>
      <c r="U51" s="3">
        <f t="shared" si="32"/>
        <v>0</v>
      </c>
      <c r="V51" s="3">
        <f t="shared" si="32"/>
        <v>0</v>
      </c>
      <c r="W51" s="3">
        <f t="shared" si="32"/>
        <v>0</v>
      </c>
      <c r="X51" s="3">
        <f t="shared" si="32"/>
        <v>0</v>
      </c>
      <c r="Y51" s="3">
        <f t="shared" si="32"/>
        <v>0</v>
      </c>
      <c r="Z51" s="3">
        <f t="shared" si="32"/>
        <v>0</v>
      </c>
      <c r="AA51" s="3">
        <f t="shared" si="32"/>
        <v>0</v>
      </c>
    </row>
    <row r="52" spans="1:27" x14ac:dyDescent="0.35">
      <c r="A52" s="684"/>
      <c r="B52" s="11" t="str">
        <f t="shared" si="21"/>
        <v>Refrigeration</v>
      </c>
      <c r="C52" s="3">
        <v>0</v>
      </c>
      <c r="D52" s="3">
        <v>0</v>
      </c>
      <c r="E52" s="3">
        <v>0</v>
      </c>
      <c r="F52" s="3">
        <v>0</v>
      </c>
      <c r="G52" s="3">
        <f t="shared" ref="G52:AA52" si="33">F52</f>
        <v>0</v>
      </c>
      <c r="H52" s="3">
        <f t="shared" si="33"/>
        <v>0</v>
      </c>
      <c r="I52" s="3">
        <f t="shared" si="33"/>
        <v>0</v>
      </c>
      <c r="J52" s="3">
        <f t="shared" si="33"/>
        <v>0</v>
      </c>
      <c r="K52" s="3">
        <f t="shared" si="33"/>
        <v>0</v>
      </c>
      <c r="L52" s="3">
        <f t="shared" si="33"/>
        <v>0</v>
      </c>
      <c r="M52" s="3">
        <f t="shared" si="33"/>
        <v>0</v>
      </c>
      <c r="N52" s="3">
        <f t="shared" si="33"/>
        <v>0</v>
      </c>
      <c r="O52" s="3">
        <f t="shared" si="33"/>
        <v>0</v>
      </c>
      <c r="P52" s="3">
        <f t="shared" si="33"/>
        <v>0</v>
      </c>
      <c r="Q52" s="3">
        <f t="shared" si="33"/>
        <v>0</v>
      </c>
      <c r="R52" s="3">
        <f t="shared" si="33"/>
        <v>0</v>
      </c>
      <c r="S52" s="3">
        <f t="shared" si="33"/>
        <v>0</v>
      </c>
      <c r="T52" s="3">
        <f t="shared" si="33"/>
        <v>0</v>
      </c>
      <c r="U52" s="3">
        <f t="shared" si="33"/>
        <v>0</v>
      </c>
      <c r="V52" s="3">
        <f t="shared" si="33"/>
        <v>0</v>
      </c>
      <c r="W52" s="3">
        <f t="shared" si="33"/>
        <v>0</v>
      </c>
      <c r="X52" s="3">
        <f t="shared" si="33"/>
        <v>0</v>
      </c>
      <c r="Y52" s="3">
        <f t="shared" si="33"/>
        <v>0</v>
      </c>
      <c r="Z52" s="3">
        <f t="shared" si="33"/>
        <v>0</v>
      </c>
      <c r="AA52" s="3">
        <f t="shared" si="33"/>
        <v>0</v>
      </c>
    </row>
    <row r="53" spans="1:27" x14ac:dyDescent="0.35">
      <c r="A53" s="684"/>
      <c r="B53" s="11" t="str">
        <f t="shared" si="21"/>
        <v>Water Heating</v>
      </c>
      <c r="C53" s="3">
        <v>0</v>
      </c>
      <c r="D53" s="3">
        <v>0</v>
      </c>
      <c r="E53" s="3">
        <v>0</v>
      </c>
      <c r="F53" s="3">
        <v>0</v>
      </c>
      <c r="G53" s="3">
        <f t="shared" ref="G53:AA53" si="34">F53</f>
        <v>0</v>
      </c>
      <c r="H53" s="3">
        <f t="shared" si="34"/>
        <v>0</v>
      </c>
      <c r="I53" s="3">
        <f t="shared" si="34"/>
        <v>0</v>
      </c>
      <c r="J53" s="3">
        <f t="shared" si="34"/>
        <v>0</v>
      </c>
      <c r="K53" s="3">
        <f t="shared" si="34"/>
        <v>0</v>
      </c>
      <c r="L53" s="3">
        <f t="shared" si="34"/>
        <v>0</v>
      </c>
      <c r="M53" s="3">
        <f t="shared" si="34"/>
        <v>0</v>
      </c>
      <c r="N53" s="3">
        <f t="shared" si="34"/>
        <v>0</v>
      </c>
      <c r="O53" s="3">
        <f t="shared" si="34"/>
        <v>0</v>
      </c>
      <c r="P53" s="3">
        <f t="shared" si="34"/>
        <v>0</v>
      </c>
      <c r="Q53" s="3">
        <f t="shared" si="34"/>
        <v>0</v>
      </c>
      <c r="R53" s="3">
        <f t="shared" si="34"/>
        <v>0</v>
      </c>
      <c r="S53" s="3">
        <f t="shared" si="34"/>
        <v>0</v>
      </c>
      <c r="T53" s="3">
        <f t="shared" si="34"/>
        <v>0</v>
      </c>
      <c r="U53" s="3">
        <f t="shared" si="34"/>
        <v>0</v>
      </c>
      <c r="V53" s="3">
        <f t="shared" si="34"/>
        <v>0</v>
      </c>
      <c r="W53" s="3">
        <f t="shared" si="34"/>
        <v>0</v>
      </c>
      <c r="X53" s="3">
        <f t="shared" si="34"/>
        <v>0</v>
      </c>
      <c r="Y53" s="3">
        <f t="shared" si="34"/>
        <v>0</v>
      </c>
      <c r="Z53" s="3">
        <f t="shared" si="34"/>
        <v>0</v>
      </c>
      <c r="AA53" s="3">
        <f t="shared" si="34"/>
        <v>0</v>
      </c>
    </row>
    <row r="54" spans="1:27" ht="15" customHeight="1" x14ac:dyDescent="0.35">
      <c r="A54" s="684"/>
      <c r="B54" s="11" t="str">
        <f t="shared" si="21"/>
        <v xml:space="preserve"> </v>
      </c>
      <c r="C54" s="3"/>
      <c r="D54" s="3"/>
      <c r="E54" s="3"/>
      <c r="F54" s="3"/>
      <c r="G54" s="3"/>
      <c r="H54" s="3"/>
      <c r="I54" s="3"/>
      <c r="J54" s="3"/>
      <c r="K54" s="3"/>
      <c r="L54" s="3"/>
      <c r="M54" s="3"/>
      <c r="N54" s="3"/>
      <c r="O54" s="3"/>
      <c r="P54" s="3"/>
      <c r="Q54" s="3"/>
      <c r="R54" s="3"/>
      <c r="S54" s="3"/>
      <c r="T54" s="3"/>
      <c r="U54" s="3"/>
      <c r="V54" s="3"/>
      <c r="W54" s="3"/>
      <c r="X54" s="3"/>
      <c r="Y54" s="3"/>
      <c r="Z54" s="3"/>
      <c r="AA54" s="3"/>
    </row>
    <row r="55" spans="1:27" ht="15" customHeight="1" thickBot="1" x14ac:dyDescent="0.4">
      <c r="A55" s="685"/>
      <c r="B55" s="15" t="str">
        <f t="shared" si="21"/>
        <v>Monthly kWh</v>
      </c>
      <c r="C55" s="232">
        <f>SUM(C41:C54)</f>
        <v>0</v>
      </c>
      <c r="D55" s="232">
        <f t="shared" ref="D55:AA55" si="35">SUM(D41:D54)</f>
        <v>0</v>
      </c>
      <c r="E55" s="232">
        <f t="shared" si="35"/>
        <v>0</v>
      </c>
      <c r="F55" s="232">
        <f t="shared" si="35"/>
        <v>0</v>
      </c>
      <c r="G55" s="232">
        <f t="shared" si="35"/>
        <v>0</v>
      </c>
      <c r="H55" s="232">
        <f t="shared" si="35"/>
        <v>0</v>
      </c>
      <c r="I55" s="232">
        <f t="shared" si="35"/>
        <v>0</v>
      </c>
      <c r="J55" s="232">
        <f t="shared" si="35"/>
        <v>0</v>
      </c>
      <c r="K55" s="232">
        <f t="shared" si="35"/>
        <v>0</v>
      </c>
      <c r="L55" s="232">
        <f t="shared" si="35"/>
        <v>0</v>
      </c>
      <c r="M55" s="232">
        <f t="shared" si="35"/>
        <v>0</v>
      </c>
      <c r="N55" s="232">
        <f t="shared" si="35"/>
        <v>0</v>
      </c>
      <c r="O55" s="232">
        <f t="shared" si="35"/>
        <v>0</v>
      </c>
      <c r="P55" s="232">
        <f t="shared" si="35"/>
        <v>0</v>
      </c>
      <c r="Q55" s="232">
        <f t="shared" si="35"/>
        <v>0</v>
      </c>
      <c r="R55" s="232">
        <f t="shared" si="35"/>
        <v>0</v>
      </c>
      <c r="S55" s="232">
        <f t="shared" si="35"/>
        <v>0</v>
      </c>
      <c r="T55" s="232">
        <f t="shared" si="35"/>
        <v>0</v>
      </c>
      <c r="U55" s="232">
        <f t="shared" si="35"/>
        <v>0</v>
      </c>
      <c r="V55" s="232">
        <f t="shared" si="35"/>
        <v>0</v>
      </c>
      <c r="W55" s="232">
        <f t="shared" si="35"/>
        <v>0</v>
      </c>
      <c r="X55" s="232">
        <f t="shared" si="35"/>
        <v>0</v>
      </c>
      <c r="Y55" s="232">
        <f t="shared" si="35"/>
        <v>0</v>
      </c>
      <c r="Z55" s="232">
        <f t="shared" si="35"/>
        <v>0</v>
      </c>
      <c r="AA55" s="232">
        <f t="shared" si="35"/>
        <v>0</v>
      </c>
    </row>
    <row r="56" spans="1:27" x14ac:dyDescent="0.35">
      <c r="A56" s="8"/>
      <c r="B56" s="252"/>
      <c r="C56" s="9"/>
      <c r="D56" s="252"/>
      <c r="E56" s="9"/>
      <c r="F56" s="252"/>
      <c r="G56" s="252"/>
      <c r="H56" s="9"/>
      <c r="I56" s="252"/>
      <c r="J56" s="252"/>
      <c r="K56" s="9"/>
      <c r="L56" s="252"/>
      <c r="M56" s="252"/>
      <c r="N56" s="9"/>
      <c r="O56" s="252"/>
      <c r="P56" s="252"/>
      <c r="Q56" s="9"/>
      <c r="R56" s="252"/>
      <c r="S56" s="252"/>
      <c r="T56" s="9"/>
      <c r="U56" s="252"/>
      <c r="V56" s="252"/>
      <c r="W56" s="9"/>
      <c r="X56" s="252"/>
      <c r="Y56" s="252"/>
      <c r="Z56" s="9"/>
      <c r="AA56" s="252"/>
    </row>
    <row r="57" spans="1:27" ht="15" thickBot="1" x14ac:dyDescent="0.4">
      <c r="A57" s="203" t="s">
        <v>182</v>
      </c>
      <c r="B57" s="203"/>
      <c r="C57" s="203"/>
      <c r="D57" s="203"/>
      <c r="E57" s="203"/>
      <c r="F57" s="203"/>
      <c r="G57" s="203"/>
      <c r="H57" s="203"/>
      <c r="I57" s="203"/>
      <c r="J57" s="203"/>
      <c r="K57" s="253"/>
      <c r="L57" s="129"/>
      <c r="M57" s="129"/>
      <c r="N57" s="253"/>
      <c r="O57" s="129"/>
      <c r="P57" s="129"/>
      <c r="Q57" s="253"/>
      <c r="R57" s="129"/>
      <c r="S57" s="129"/>
      <c r="T57" s="253"/>
      <c r="U57" s="129"/>
      <c r="V57" s="129"/>
      <c r="W57" s="253"/>
      <c r="X57" s="129"/>
      <c r="Y57" s="129"/>
      <c r="Z57" s="253"/>
      <c r="AA57" s="129"/>
    </row>
    <row r="58" spans="1:27" ht="16" thickBot="1" x14ac:dyDescent="0.4">
      <c r="A58" s="686" t="s">
        <v>17</v>
      </c>
      <c r="B58" s="17" t="str">
        <f t="shared" ref="B58" si="36">B40</f>
        <v>End Use</v>
      </c>
      <c r="C58" s="145">
        <f>C$4</f>
        <v>44927</v>
      </c>
      <c r="D58" s="145">
        <f t="shared" ref="D58:AA58" si="37">D$4</f>
        <v>44958</v>
      </c>
      <c r="E58" s="145">
        <f t="shared" si="37"/>
        <v>44986</v>
      </c>
      <c r="F58" s="145">
        <f t="shared" si="37"/>
        <v>45017</v>
      </c>
      <c r="G58" s="145">
        <f t="shared" si="37"/>
        <v>45047</v>
      </c>
      <c r="H58" s="145">
        <f t="shared" si="37"/>
        <v>45078</v>
      </c>
      <c r="I58" s="145">
        <f t="shared" si="37"/>
        <v>45108</v>
      </c>
      <c r="J58" s="145">
        <f t="shared" si="37"/>
        <v>45139</v>
      </c>
      <c r="K58" s="145">
        <f t="shared" si="37"/>
        <v>45170</v>
      </c>
      <c r="L58" s="145">
        <f t="shared" si="37"/>
        <v>45200</v>
      </c>
      <c r="M58" s="145">
        <f t="shared" si="37"/>
        <v>45231</v>
      </c>
      <c r="N58" s="145">
        <f t="shared" si="37"/>
        <v>45261</v>
      </c>
      <c r="O58" s="145">
        <f t="shared" si="37"/>
        <v>45292</v>
      </c>
      <c r="P58" s="145">
        <f t="shared" si="37"/>
        <v>45323</v>
      </c>
      <c r="Q58" s="145">
        <f t="shared" si="37"/>
        <v>45352</v>
      </c>
      <c r="R58" s="145">
        <f t="shared" si="37"/>
        <v>45383</v>
      </c>
      <c r="S58" s="145">
        <f t="shared" si="37"/>
        <v>45413</v>
      </c>
      <c r="T58" s="145">
        <f t="shared" si="37"/>
        <v>45444</v>
      </c>
      <c r="U58" s="145">
        <f t="shared" si="37"/>
        <v>45474</v>
      </c>
      <c r="V58" s="145">
        <f t="shared" si="37"/>
        <v>45505</v>
      </c>
      <c r="W58" s="145">
        <f t="shared" si="37"/>
        <v>45536</v>
      </c>
      <c r="X58" s="145">
        <f t="shared" si="37"/>
        <v>45566</v>
      </c>
      <c r="Y58" s="145">
        <f t="shared" si="37"/>
        <v>45597</v>
      </c>
      <c r="Z58" s="145">
        <f t="shared" si="37"/>
        <v>45627</v>
      </c>
      <c r="AA58" s="145">
        <f t="shared" si="37"/>
        <v>45658</v>
      </c>
    </row>
    <row r="59" spans="1:27" ht="15" customHeight="1" x14ac:dyDescent="0.35">
      <c r="A59" s="687"/>
      <c r="B59" s="13" t="str">
        <f t="shared" ref="B59:B72" si="38">B41</f>
        <v>Air Comp</v>
      </c>
      <c r="C59" s="26">
        <f>((C5*0.5)-C41)*C78*C$93*C$2</f>
        <v>0</v>
      </c>
      <c r="D59" s="26">
        <f>((D5*0.5)+C23-D41)*D78*D$93*D$2</f>
        <v>0</v>
      </c>
      <c r="E59" s="26">
        <f t="shared" ref="E59:AA59" si="39">((E5*0.5)+D23-E41)*E78*E$93*E$2</f>
        <v>0</v>
      </c>
      <c r="F59" s="26">
        <f t="shared" si="39"/>
        <v>0</v>
      </c>
      <c r="G59" s="26">
        <f t="shared" si="39"/>
        <v>0</v>
      </c>
      <c r="H59" s="26">
        <f t="shared" si="39"/>
        <v>0</v>
      </c>
      <c r="I59" s="26">
        <f t="shared" si="39"/>
        <v>0</v>
      </c>
      <c r="J59" s="26">
        <f t="shared" si="39"/>
        <v>0</v>
      </c>
      <c r="K59" s="26">
        <f t="shared" si="39"/>
        <v>0</v>
      </c>
      <c r="L59" s="26">
        <f t="shared" si="39"/>
        <v>0</v>
      </c>
      <c r="M59" s="26">
        <f t="shared" si="39"/>
        <v>0</v>
      </c>
      <c r="N59" s="26">
        <f t="shared" si="39"/>
        <v>0</v>
      </c>
      <c r="O59" s="26">
        <f t="shared" si="39"/>
        <v>0</v>
      </c>
      <c r="P59" s="26">
        <f t="shared" si="39"/>
        <v>0</v>
      </c>
      <c r="Q59" s="26">
        <f t="shared" si="39"/>
        <v>0</v>
      </c>
      <c r="R59" s="26">
        <f t="shared" si="39"/>
        <v>0</v>
      </c>
      <c r="S59" s="26">
        <f t="shared" si="39"/>
        <v>0</v>
      </c>
      <c r="T59" s="26">
        <f t="shared" si="39"/>
        <v>0</v>
      </c>
      <c r="U59" s="26">
        <f t="shared" si="39"/>
        <v>0</v>
      </c>
      <c r="V59" s="26">
        <f t="shared" si="39"/>
        <v>0</v>
      </c>
      <c r="W59" s="26">
        <f t="shared" si="39"/>
        <v>0</v>
      </c>
      <c r="X59" s="26">
        <f t="shared" si="39"/>
        <v>0</v>
      </c>
      <c r="Y59" s="26">
        <f t="shared" si="39"/>
        <v>0</v>
      </c>
      <c r="Z59" s="26">
        <f t="shared" si="39"/>
        <v>0</v>
      </c>
      <c r="AA59" s="26">
        <f t="shared" si="39"/>
        <v>0</v>
      </c>
    </row>
    <row r="60" spans="1:27" ht="15.5" x14ac:dyDescent="0.35">
      <c r="A60" s="687"/>
      <c r="B60" s="13" t="str">
        <f t="shared" si="38"/>
        <v>Building Shell</v>
      </c>
      <c r="C60" s="26">
        <f t="shared" ref="C60:C71" si="40">((C6*0.5)-C42)*C79*C$93*C$2</f>
        <v>0</v>
      </c>
      <c r="D60" s="26">
        <f t="shared" ref="D60:AA60" si="41">((D6*0.5)+C24-D42)*D79*D$93*D$2</f>
        <v>0</v>
      </c>
      <c r="E60" s="26">
        <f t="shared" si="41"/>
        <v>0</v>
      </c>
      <c r="F60" s="26">
        <f t="shared" si="41"/>
        <v>0</v>
      </c>
      <c r="G60" s="26">
        <f t="shared" si="41"/>
        <v>314.21139298016681</v>
      </c>
      <c r="H60" s="26">
        <f t="shared" si="41"/>
        <v>2244.7126662358842</v>
      </c>
      <c r="I60" s="26">
        <f t="shared" si="41"/>
        <v>3726.0108650222355</v>
      </c>
      <c r="J60" s="26">
        <f t="shared" si="41"/>
        <v>3897.6374922557379</v>
      </c>
      <c r="K60" s="26">
        <f t="shared" si="41"/>
        <v>2693.0859971374775</v>
      </c>
      <c r="L60" s="26">
        <f t="shared" si="41"/>
        <v>1531.837331485289</v>
      </c>
      <c r="M60" s="26">
        <f t="shared" si="41"/>
        <v>2596.3491100902415</v>
      </c>
      <c r="N60" s="26">
        <f t="shared" si="41"/>
        <v>4091.8922615767224</v>
      </c>
      <c r="O60" s="26">
        <f t="shared" si="41"/>
        <v>3964.3415338298564</v>
      </c>
      <c r="P60" s="26">
        <f t="shared" si="41"/>
        <v>3256.2486379575334</v>
      </c>
      <c r="Q60" s="26">
        <f t="shared" si="41"/>
        <v>2660.2880873076433</v>
      </c>
      <c r="R60" s="26">
        <f t="shared" si="41"/>
        <v>1743.7506804685195</v>
      </c>
      <c r="S60" s="26">
        <f t="shared" si="41"/>
        <v>1968.4590079977042</v>
      </c>
      <c r="T60" s="26">
        <f t="shared" si="41"/>
        <v>6789.3423119694044</v>
      </c>
      <c r="U60" s="26">
        <f t="shared" si="41"/>
        <v>9140.5474415470035</v>
      </c>
      <c r="V60" s="26">
        <f t="shared" si="41"/>
        <v>8540.0314958733197</v>
      </c>
      <c r="W60" s="26">
        <f t="shared" si="41"/>
        <v>3698.2877191217326</v>
      </c>
      <c r="X60" s="26">
        <f t="shared" si="41"/>
        <v>1531.837331485289</v>
      </c>
      <c r="Y60" s="26">
        <f t="shared" si="41"/>
        <v>2596.3491100902415</v>
      </c>
      <c r="Z60" s="26">
        <f t="shared" si="41"/>
        <v>4091.8922615767224</v>
      </c>
      <c r="AA60" s="26">
        <f t="shared" si="41"/>
        <v>3964.3415338298564</v>
      </c>
    </row>
    <row r="61" spans="1:27" ht="15.5" x14ac:dyDescent="0.35">
      <c r="A61" s="687"/>
      <c r="B61" s="13" t="str">
        <f t="shared" si="38"/>
        <v>Cooking</v>
      </c>
      <c r="C61" s="26">
        <f t="shared" si="40"/>
        <v>0</v>
      </c>
      <c r="D61" s="26">
        <f t="shared" ref="D61:AA61" si="42">((D7*0.5)+C25-D43)*D80*D$93*D$2</f>
        <v>0</v>
      </c>
      <c r="E61" s="26">
        <f t="shared" si="42"/>
        <v>0</v>
      </c>
      <c r="F61" s="26">
        <f t="shared" si="42"/>
        <v>0</v>
      </c>
      <c r="G61" s="26">
        <f t="shared" si="42"/>
        <v>0</v>
      </c>
      <c r="H61" s="26">
        <f t="shared" si="42"/>
        <v>0</v>
      </c>
      <c r="I61" s="26">
        <f t="shared" si="42"/>
        <v>0</v>
      </c>
      <c r="J61" s="26">
        <f t="shared" si="42"/>
        <v>0</v>
      </c>
      <c r="K61" s="26">
        <f t="shared" si="42"/>
        <v>1.3859379865138499</v>
      </c>
      <c r="L61" s="26">
        <f t="shared" si="42"/>
        <v>1.804108058018244</v>
      </c>
      <c r="M61" s="26">
        <f t="shared" si="42"/>
        <v>1.8118774739751842</v>
      </c>
      <c r="N61" s="26">
        <f t="shared" si="42"/>
        <v>1.7623147492028761</v>
      </c>
      <c r="O61" s="26">
        <f t="shared" si="42"/>
        <v>1.643078218567104</v>
      </c>
      <c r="P61" s="26">
        <f t="shared" si="42"/>
        <v>1.4592173377405142</v>
      </c>
      <c r="Q61" s="26">
        <f t="shared" si="42"/>
        <v>1.5829904264536558</v>
      </c>
      <c r="R61" s="26">
        <f t="shared" si="42"/>
        <v>1.6033990571580961</v>
      </c>
      <c r="S61" s="26">
        <f t="shared" si="42"/>
        <v>1.9843733717547301</v>
      </c>
      <c r="T61" s="26">
        <f t="shared" si="42"/>
        <v>2.7658656759193678</v>
      </c>
      <c r="U61" s="26">
        <f t="shared" si="42"/>
        <v>2.8510392233385486</v>
      </c>
      <c r="V61" s="26">
        <f t="shared" si="42"/>
        <v>2.8519025809342202</v>
      </c>
      <c r="W61" s="26">
        <f t="shared" si="42"/>
        <v>2.7718759730276998</v>
      </c>
      <c r="X61" s="26">
        <f t="shared" si="42"/>
        <v>1.804108058018244</v>
      </c>
      <c r="Y61" s="26">
        <f t="shared" si="42"/>
        <v>1.8118774739751842</v>
      </c>
      <c r="Z61" s="26">
        <f t="shared" si="42"/>
        <v>1.7623147492028761</v>
      </c>
      <c r="AA61" s="26">
        <f t="shared" si="42"/>
        <v>1.643078218567104</v>
      </c>
    </row>
    <row r="62" spans="1:27" ht="15.5" x14ac:dyDescent="0.35">
      <c r="A62" s="687"/>
      <c r="B62" s="13" t="str">
        <f t="shared" si="38"/>
        <v>Cooling</v>
      </c>
      <c r="C62" s="26">
        <f t="shared" si="40"/>
        <v>0</v>
      </c>
      <c r="D62" s="26">
        <f t="shared" ref="D62:AA62" si="43">((D8*0.5)+C26-D44)*D81*D$93*D$2</f>
        <v>0</v>
      </c>
      <c r="E62" s="26">
        <f t="shared" si="43"/>
        <v>0</v>
      </c>
      <c r="F62" s="26">
        <f t="shared" si="43"/>
        <v>5.1662998849753494</v>
      </c>
      <c r="G62" s="26">
        <f t="shared" si="43"/>
        <v>56.031675524383665</v>
      </c>
      <c r="H62" s="26">
        <f t="shared" si="43"/>
        <v>389.80623932343985</v>
      </c>
      <c r="I62" s="26">
        <f t="shared" si="43"/>
        <v>905.97859135836575</v>
      </c>
      <c r="J62" s="26">
        <f t="shared" si="43"/>
        <v>2690.1436074321709</v>
      </c>
      <c r="K62" s="26">
        <f t="shared" si="43"/>
        <v>1693.9383431352635</v>
      </c>
      <c r="L62" s="26">
        <f t="shared" si="43"/>
        <v>197.18733245236268</v>
      </c>
      <c r="M62" s="26">
        <f t="shared" si="43"/>
        <v>64.202468735575167</v>
      </c>
      <c r="N62" s="26">
        <f t="shared" si="43"/>
        <v>0.64160918363942399</v>
      </c>
      <c r="O62" s="26">
        <f t="shared" si="43"/>
        <v>5.6182074953004001E-2</v>
      </c>
      <c r="P62" s="26">
        <f t="shared" si="43"/>
        <v>2.2496550117211171</v>
      </c>
      <c r="Q62" s="26">
        <f t="shared" si="43"/>
        <v>68.918337569052966</v>
      </c>
      <c r="R62" s="26">
        <f t="shared" si="43"/>
        <v>233.92630958593094</v>
      </c>
      <c r="S62" s="26">
        <f t="shared" si="43"/>
        <v>710.72611262723069</v>
      </c>
      <c r="T62" s="26">
        <f t="shared" si="43"/>
        <v>3473.079400174724</v>
      </c>
      <c r="U62" s="26">
        <f t="shared" si="43"/>
        <v>4725.3072447027025</v>
      </c>
      <c r="V62" s="26">
        <f t="shared" si="43"/>
        <v>4402.3403499723772</v>
      </c>
      <c r="W62" s="26">
        <f t="shared" si="43"/>
        <v>1770.9169461087006</v>
      </c>
      <c r="X62" s="26">
        <f t="shared" si="43"/>
        <v>201.56823846692632</v>
      </c>
      <c r="Y62" s="26">
        <f t="shared" si="43"/>
        <v>64.202468735575167</v>
      </c>
      <c r="Z62" s="26">
        <f t="shared" si="43"/>
        <v>0.64160918363942399</v>
      </c>
      <c r="AA62" s="26">
        <f t="shared" si="43"/>
        <v>5.6182074953004001E-2</v>
      </c>
    </row>
    <row r="63" spans="1:27" ht="15.5" x14ac:dyDescent="0.35">
      <c r="A63" s="687"/>
      <c r="B63" s="13" t="str">
        <f t="shared" si="38"/>
        <v>Ext Lighting</v>
      </c>
      <c r="C63" s="26">
        <f t="shared" si="40"/>
        <v>0</v>
      </c>
      <c r="D63" s="26">
        <f t="shared" ref="D63:AA63" si="44">((D9*0.5)+C27-D45)*D82*D$93*D$2</f>
        <v>0</v>
      </c>
      <c r="E63" s="26">
        <f t="shared" si="44"/>
        <v>0</v>
      </c>
      <c r="F63" s="26">
        <f t="shared" si="44"/>
        <v>0</v>
      </c>
      <c r="G63" s="26">
        <f t="shared" si="44"/>
        <v>0</v>
      </c>
      <c r="H63" s="26">
        <f t="shared" si="44"/>
        <v>0</v>
      </c>
      <c r="I63" s="26">
        <f t="shared" si="44"/>
        <v>0</v>
      </c>
      <c r="J63" s="26">
        <f t="shared" si="44"/>
        <v>0</v>
      </c>
      <c r="K63" s="26">
        <f t="shared" si="44"/>
        <v>0.19448085732768</v>
      </c>
      <c r="L63" s="26">
        <f t="shared" si="44"/>
        <v>0.29698354314023995</v>
      </c>
      <c r="M63" s="26">
        <f t="shared" si="44"/>
        <v>21.409179591259541</v>
      </c>
      <c r="N63" s="26">
        <f t="shared" si="44"/>
        <v>119.60042614300326</v>
      </c>
      <c r="O63" s="26">
        <f t="shared" si="44"/>
        <v>199.93142743296696</v>
      </c>
      <c r="P63" s="26">
        <f t="shared" si="44"/>
        <v>150.36067555307031</v>
      </c>
      <c r="Q63" s="26">
        <f t="shared" si="44"/>
        <v>135.65853648939802</v>
      </c>
      <c r="R63" s="26">
        <f t="shared" si="44"/>
        <v>147.66724069323078</v>
      </c>
      <c r="S63" s="26">
        <f t="shared" si="44"/>
        <v>185.60023119175813</v>
      </c>
      <c r="T63" s="26">
        <f t="shared" si="44"/>
        <v>219.86849786392054</v>
      </c>
      <c r="U63" s="26">
        <f t="shared" si="44"/>
        <v>283.99612772941697</v>
      </c>
      <c r="V63" s="26">
        <f t="shared" si="44"/>
        <v>227.19493799047018</v>
      </c>
      <c r="W63" s="26">
        <f t="shared" si="44"/>
        <v>271.41219750311814</v>
      </c>
      <c r="X63" s="26">
        <f t="shared" si="44"/>
        <v>207.23107963819712</v>
      </c>
      <c r="Y63" s="26">
        <f t="shared" si="44"/>
        <v>186.6612209826219</v>
      </c>
      <c r="Z63" s="26">
        <f t="shared" si="44"/>
        <v>194.79568464614289</v>
      </c>
      <c r="AA63" s="26">
        <f t="shared" si="44"/>
        <v>199.93142743296696</v>
      </c>
    </row>
    <row r="64" spans="1:27" ht="15.5" x14ac:dyDescent="0.35">
      <c r="A64" s="687"/>
      <c r="B64" s="13" t="str">
        <f t="shared" si="38"/>
        <v>Heating</v>
      </c>
      <c r="C64" s="26">
        <f t="shared" si="40"/>
        <v>0</v>
      </c>
      <c r="D64" s="26">
        <f t="shared" ref="D64:AA64" si="45">((D10*0.5)+C28-D46)*D83*D$93*D$2</f>
        <v>0</v>
      </c>
      <c r="E64" s="26">
        <f t="shared" si="45"/>
        <v>0</v>
      </c>
      <c r="F64" s="26">
        <f t="shared" si="45"/>
        <v>0</v>
      </c>
      <c r="G64" s="26">
        <f t="shared" si="45"/>
        <v>0.18627834402144003</v>
      </c>
      <c r="H64" s="26">
        <f t="shared" si="45"/>
        <v>8.6357553737400006E-2</v>
      </c>
      <c r="I64" s="26">
        <f t="shared" si="45"/>
        <v>0.55346045833980007</v>
      </c>
      <c r="J64" s="26">
        <f t="shared" si="45"/>
        <v>3.9689407904889595</v>
      </c>
      <c r="K64" s="26">
        <f t="shared" si="45"/>
        <v>58.644549249534862</v>
      </c>
      <c r="L64" s="26">
        <f t="shared" si="45"/>
        <v>367.82827067991218</v>
      </c>
      <c r="M64" s="26">
        <f t="shared" si="45"/>
        <v>793.95738197842263</v>
      </c>
      <c r="N64" s="26">
        <f t="shared" si="45"/>
        <v>1313.043676242344</v>
      </c>
      <c r="O64" s="26">
        <f t="shared" si="45"/>
        <v>1272.4695011751762</v>
      </c>
      <c r="P64" s="26">
        <f t="shared" si="45"/>
        <v>1043.8113696581229</v>
      </c>
      <c r="Q64" s="26">
        <f t="shared" si="45"/>
        <v>811.56135773893061</v>
      </c>
      <c r="R64" s="26">
        <f t="shared" si="45"/>
        <v>415.97388277055103</v>
      </c>
      <c r="S64" s="26">
        <f t="shared" si="45"/>
        <v>195.11608706250007</v>
      </c>
      <c r="T64" s="26">
        <f t="shared" si="45"/>
        <v>45.197364296322476</v>
      </c>
      <c r="U64" s="26">
        <f t="shared" si="45"/>
        <v>30.464812488440874</v>
      </c>
      <c r="V64" s="26">
        <f t="shared" si="45"/>
        <v>36.1157984318926</v>
      </c>
      <c r="W64" s="26">
        <f t="shared" si="45"/>
        <v>98.939608641216282</v>
      </c>
      <c r="X64" s="26">
        <f t="shared" si="45"/>
        <v>367.82827067991218</v>
      </c>
      <c r="Y64" s="26">
        <f t="shared" si="45"/>
        <v>793.95738197842263</v>
      </c>
      <c r="Z64" s="26">
        <f t="shared" si="45"/>
        <v>1313.043676242344</v>
      </c>
      <c r="AA64" s="26">
        <f t="shared" si="45"/>
        <v>1272.4695011751762</v>
      </c>
    </row>
    <row r="65" spans="1:27" ht="15.5" x14ac:dyDescent="0.35">
      <c r="A65" s="687"/>
      <c r="B65" s="13" t="str">
        <f t="shared" si="38"/>
        <v>HVAC</v>
      </c>
      <c r="C65" s="26">
        <f t="shared" si="40"/>
        <v>0</v>
      </c>
      <c r="D65" s="26">
        <f t="shared" ref="D65:AA65" si="46">((D11*0.5)+C29-D47)*D84*D$93*D$2</f>
        <v>0</v>
      </c>
      <c r="E65" s="26">
        <f t="shared" si="46"/>
        <v>0</v>
      </c>
      <c r="F65" s="26">
        <f t="shared" si="46"/>
        <v>0</v>
      </c>
      <c r="G65" s="26">
        <f t="shared" si="46"/>
        <v>0</v>
      </c>
      <c r="H65" s="26">
        <f t="shared" si="46"/>
        <v>0</v>
      </c>
      <c r="I65" s="26">
        <f t="shared" si="46"/>
        <v>2.5304738540015879</v>
      </c>
      <c r="J65" s="26">
        <f t="shared" si="46"/>
        <v>413.73967439033459</v>
      </c>
      <c r="K65" s="26">
        <f t="shared" si="46"/>
        <v>356.29488411994225</v>
      </c>
      <c r="L65" s="26">
        <f t="shared" si="46"/>
        <v>156.12992435211041</v>
      </c>
      <c r="M65" s="26">
        <f t="shared" si="46"/>
        <v>279.12339848254277</v>
      </c>
      <c r="N65" s="26">
        <f t="shared" si="46"/>
        <v>439.90342817804463</v>
      </c>
      <c r="O65" s="26">
        <f t="shared" si="46"/>
        <v>426.19094534233324</v>
      </c>
      <c r="P65" s="26">
        <f t="shared" si="46"/>
        <v>350.06663110080257</v>
      </c>
      <c r="Q65" s="26">
        <f t="shared" si="46"/>
        <v>285.9972293348963</v>
      </c>
      <c r="R65" s="26">
        <f t="shared" si="46"/>
        <v>187.46385613054269</v>
      </c>
      <c r="S65" s="26">
        <f t="shared" si="46"/>
        <v>211.62137477991044</v>
      </c>
      <c r="T65" s="26">
        <f t="shared" si="46"/>
        <v>729.89579568225201</v>
      </c>
      <c r="U65" s="26">
        <f t="shared" si="46"/>
        <v>982.66471791493143</v>
      </c>
      <c r="V65" s="26">
        <f t="shared" si="46"/>
        <v>918.10558334093309</v>
      </c>
      <c r="W65" s="26">
        <f t="shared" si="46"/>
        <v>397.5885341134383</v>
      </c>
      <c r="X65" s="26">
        <f t="shared" si="46"/>
        <v>164.68187587906547</v>
      </c>
      <c r="Y65" s="26">
        <f t="shared" si="46"/>
        <v>279.12339848254277</v>
      </c>
      <c r="Z65" s="26">
        <f t="shared" si="46"/>
        <v>439.90342817804463</v>
      </c>
      <c r="AA65" s="26">
        <f t="shared" si="46"/>
        <v>426.19094534233324</v>
      </c>
    </row>
    <row r="66" spans="1:27" ht="15.5" x14ac:dyDescent="0.35">
      <c r="A66" s="687"/>
      <c r="B66" s="13" t="str">
        <f t="shared" si="38"/>
        <v>Lighting</v>
      </c>
      <c r="C66" s="26">
        <f t="shared" si="40"/>
        <v>0</v>
      </c>
      <c r="D66" s="26">
        <f t="shared" ref="D66:AA66" si="47">((D12*0.5)+C30-D48)*D85*D$93*D$2</f>
        <v>0</v>
      </c>
      <c r="E66" s="26">
        <f t="shared" si="47"/>
        <v>268.32192765778808</v>
      </c>
      <c r="F66" s="26">
        <f t="shared" si="47"/>
        <v>926.66486335508796</v>
      </c>
      <c r="G66" s="26">
        <f t="shared" si="47"/>
        <v>2319.4868517454502</v>
      </c>
      <c r="H66" s="26">
        <f t="shared" si="47"/>
        <v>3925.9125308030616</v>
      </c>
      <c r="I66" s="26">
        <f t="shared" si="47"/>
        <v>6243.3451055383339</v>
      </c>
      <c r="J66" s="26">
        <f t="shared" si="47"/>
        <v>5588.4562630648243</v>
      </c>
      <c r="K66" s="26">
        <f t="shared" si="47"/>
        <v>6394.3477505786368</v>
      </c>
      <c r="L66" s="26">
        <f t="shared" si="47"/>
        <v>4917.3378956946599</v>
      </c>
      <c r="M66" s="26">
        <f t="shared" si="47"/>
        <v>4504.9509389102113</v>
      </c>
      <c r="N66" s="26">
        <f t="shared" si="47"/>
        <v>5651.7596802102335</v>
      </c>
      <c r="O66" s="26">
        <f t="shared" si="47"/>
        <v>6682.7444657891429</v>
      </c>
      <c r="P66" s="26">
        <f t="shared" si="47"/>
        <v>5013.3391079041348</v>
      </c>
      <c r="Q66" s="26">
        <f t="shared" si="47"/>
        <v>5693.8006311880499</v>
      </c>
      <c r="R66" s="26">
        <f t="shared" si="47"/>
        <v>6295.836736538171</v>
      </c>
      <c r="S66" s="26">
        <f t="shared" si="47"/>
        <v>8112.7239941623075</v>
      </c>
      <c r="T66" s="26">
        <f t="shared" si="47"/>
        <v>9395.1610254282241</v>
      </c>
      <c r="U66" s="26">
        <f t="shared" si="47"/>
        <v>11955.376270138428</v>
      </c>
      <c r="V66" s="26">
        <f t="shared" si="47"/>
        <v>9578.9656148620561</v>
      </c>
      <c r="W66" s="26">
        <f t="shared" si="47"/>
        <v>10112.856430418342</v>
      </c>
      <c r="X66" s="26">
        <f t="shared" si="47"/>
        <v>7363.3290990622909</v>
      </c>
      <c r="Y66" s="26">
        <f t="shared" si="47"/>
        <v>6229.7262633529272</v>
      </c>
      <c r="Z66" s="26">
        <f t="shared" si="47"/>
        <v>6430.3483468816185</v>
      </c>
      <c r="AA66" s="26">
        <f t="shared" si="47"/>
        <v>6682.7444657891429</v>
      </c>
    </row>
    <row r="67" spans="1:27" ht="15.5" x14ac:dyDescent="0.35">
      <c r="A67" s="687"/>
      <c r="B67" s="13" t="str">
        <f t="shared" si="38"/>
        <v>Miscellaneous</v>
      </c>
      <c r="C67" s="26">
        <f t="shared" si="40"/>
        <v>0</v>
      </c>
      <c r="D67" s="26">
        <f t="shared" ref="D67:AA67" si="48">((D13*0.5)+C31-D49)*D86*D$93*D$2</f>
        <v>0</v>
      </c>
      <c r="E67" s="26">
        <f t="shared" si="48"/>
        <v>0</v>
      </c>
      <c r="F67" s="26">
        <f t="shared" si="48"/>
        <v>0</v>
      </c>
      <c r="G67" s="26">
        <f t="shared" si="48"/>
        <v>0.36861693611291996</v>
      </c>
      <c r="H67" s="26">
        <f t="shared" si="48"/>
        <v>1.0233929125459051</v>
      </c>
      <c r="I67" s="26">
        <f t="shared" si="48"/>
        <v>1.102126980435822</v>
      </c>
      <c r="J67" s="26">
        <f t="shared" si="48"/>
        <v>1.1034374918336221</v>
      </c>
      <c r="K67" s="26">
        <f t="shared" si="48"/>
        <v>1.0813291645527361</v>
      </c>
      <c r="L67" s="26">
        <f t="shared" si="48"/>
        <v>0.7038795911069009</v>
      </c>
      <c r="M67" s="26">
        <f t="shared" si="48"/>
        <v>4.2786191388002042</v>
      </c>
      <c r="N67" s="26">
        <f t="shared" si="48"/>
        <v>19.882534338151324</v>
      </c>
      <c r="O67" s="26">
        <f t="shared" si="48"/>
        <v>29.97085458674719</v>
      </c>
      <c r="P67" s="26">
        <f t="shared" si="48"/>
        <v>26.619563877976415</v>
      </c>
      <c r="Q67" s="26">
        <f t="shared" si="48"/>
        <v>30.853046180348656</v>
      </c>
      <c r="R67" s="26">
        <f t="shared" si="48"/>
        <v>32.36366753900716</v>
      </c>
      <c r="S67" s="26">
        <f t="shared" si="48"/>
        <v>36.216286987817334</v>
      </c>
      <c r="T67" s="26">
        <f t="shared" si="48"/>
        <v>50.240402663309503</v>
      </c>
      <c r="U67" s="26">
        <f t="shared" si="48"/>
        <v>51.529576481269167</v>
      </c>
      <c r="V67" s="26">
        <f t="shared" si="48"/>
        <v>51.590849001134174</v>
      </c>
      <c r="W67" s="26">
        <f t="shared" si="48"/>
        <v>50.55718159101157</v>
      </c>
      <c r="X67" s="26">
        <f t="shared" si="48"/>
        <v>32.909653667315879</v>
      </c>
      <c r="Y67" s="26">
        <f t="shared" si="48"/>
        <v>33.06996520229702</v>
      </c>
      <c r="Z67" s="26">
        <f t="shared" si="48"/>
        <v>32.136676644703115</v>
      </c>
      <c r="AA67" s="26">
        <f t="shared" si="48"/>
        <v>29.97085458674719</v>
      </c>
    </row>
    <row r="68" spans="1:27" ht="15.75" customHeight="1" x14ac:dyDescent="0.35">
      <c r="A68" s="687"/>
      <c r="B68" s="13" t="str">
        <f t="shared" si="38"/>
        <v>Motors</v>
      </c>
      <c r="C68" s="26">
        <f t="shared" si="40"/>
        <v>0</v>
      </c>
      <c r="D68" s="26">
        <f t="shared" ref="D68:AA68" si="49">((D14*0.5)+C32-D50)*D87*D$93*D$2</f>
        <v>0</v>
      </c>
      <c r="E68" s="26">
        <f t="shared" si="49"/>
        <v>0</v>
      </c>
      <c r="F68" s="26">
        <f t="shared" si="49"/>
        <v>0</v>
      </c>
      <c r="G68" s="26">
        <f t="shared" si="49"/>
        <v>0</v>
      </c>
      <c r="H68" s="26">
        <f t="shared" si="49"/>
        <v>0</v>
      </c>
      <c r="I68" s="26">
        <f t="shared" si="49"/>
        <v>0</v>
      </c>
      <c r="J68" s="26">
        <f t="shared" si="49"/>
        <v>0</v>
      </c>
      <c r="K68" s="26">
        <f t="shared" si="49"/>
        <v>0</v>
      </c>
      <c r="L68" s="26">
        <f t="shared" si="49"/>
        <v>0</v>
      </c>
      <c r="M68" s="26">
        <f t="shared" si="49"/>
        <v>0.56809414552396753</v>
      </c>
      <c r="N68" s="26">
        <f t="shared" si="49"/>
        <v>2.9856628626948076</v>
      </c>
      <c r="O68" s="26">
        <f t="shared" si="49"/>
        <v>4.5391818458245927</v>
      </c>
      <c r="P68" s="26">
        <f t="shared" si="49"/>
        <v>4.0316181425173276</v>
      </c>
      <c r="Q68" s="26">
        <f t="shared" si="49"/>
        <v>4.6727925860397077</v>
      </c>
      <c r="R68" s="26">
        <f t="shared" si="49"/>
        <v>4.9015810253980447</v>
      </c>
      <c r="S68" s="26">
        <f t="shared" si="49"/>
        <v>5.4850725708357517</v>
      </c>
      <c r="T68" s="26">
        <f t="shared" si="49"/>
        <v>7.6090697726401695</v>
      </c>
      <c r="U68" s="26">
        <f t="shared" si="49"/>
        <v>7.8043192732394111</v>
      </c>
      <c r="V68" s="26">
        <f t="shared" si="49"/>
        <v>7.8135991924694137</v>
      </c>
      <c r="W68" s="26">
        <f t="shared" si="49"/>
        <v>7.6570469550592799</v>
      </c>
      <c r="X68" s="26">
        <f t="shared" si="49"/>
        <v>4.9842723719032893</v>
      </c>
      <c r="Y68" s="26">
        <f t="shared" si="49"/>
        <v>5.0085520669368915</v>
      </c>
      <c r="Z68" s="26">
        <f t="shared" si="49"/>
        <v>4.8672025279945021</v>
      </c>
      <c r="AA68" s="26">
        <f t="shared" si="49"/>
        <v>4.5391818458245927</v>
      </c>
    </row>
    <row r="69" spans="1:27" ht="15.5" x14ac:dyDescent="0.35">
      <c r="A69" s="687"/>
      <c r="B69" s="13" t="str">
        <f t="shared" si="38"/>
        <v>Process</v>
      </c>
      <c r="C69" s="26">
        <f t="shared" si="40"/>
        <v>0</v>
      </c>
      <c r="D69" s="26">
        <f t="shared" ref="D69:AA69" si="50">((D15*0.5)+C33-D51)*D88*D$93*D$2</f>
        <v>0</v>
      </c>
      <c r="E69" s="26">
        <f t="shared" si="50"/>
        <v>0</v>
      </c>
      <c r="F69" s="26">
        <f t="shared" si="50"/>
        <v>0</v>
      </c>
      <c r="G69" s="26">
        <f t="shared" si="50"/>
        <v>0</v>
      </c>
      <c r="H69" s="26">
        <f t="shared" si="50"/>
        <v>0</v>
      </c>
      <c r="I69" s="26">
        <f t="shared" si="50"/>
        <v>0</v>
      </c>
      <c r="J69" s="26">
        <f t="shared" si="50"/>
        <v>0</v>
      </c>
      <c r="K69" s="26">
        <f t="shared" si="50"/>
        <v>0</v>
      </c>
      <c r="L69" s="26">
        <f t="shared" si="50"/>
        <v>0</v>
      </c>
      <c r="M69" s="26">
        <f t="shared" si="50"/>
        <v>0</v>
      </c>
      <c r="N69" s="26">
        <f t="shared" si="50"/>
        <v>0</v>
      </c>
      <c r="O69" s="26">
        <f t="shared" si="50"/>
        <v>0</v>
      </c>
      <c r="P69" s="26">
        <f t="shared" si="50"/>
        <v>0</v>
      </c>
      <c r="Q69" s="26">
        <f t="shared" si="50"/>
        <v>0</v>
      </c>
      <c r="R69" s="26">
        <f t="shared" si="50"/>
        <v>0</v>
      </c>
      <c r="S69" s="26">
        <f t="shared" si="50"/>
        <v>0</v>
      </c>
      <c r="T69" s="26">
        <f t="shared" si="50"/>
        <v>0</v>
      </c>
      <c r="U69" s="26">
        <f t="shared" si="50"/>
        <v>0</v>
      </c>
      <c r="V69" s="26">
        <f t="shared" si="50"/>
        <v>0</v>
      </c>
      <c r="W69" s="26">
        <f t="shared" si="50"/>
        <v>0</v>
      </c>
      <c r="X69" s="26">
        <f t="shared" si="50"/>
        <v>0</v>
      </c>
      <c r="Y69" s="26">
        <f t="shared" si="50"/>
        <v>0</v>
      </c>
      <c r="Z69" s="26">
        <f t="shared" si="50"/>
        <v>0</v>
      </c>
      <c r="AA69" s="26">
        <f t="shared" si="50"/>
        <v>0</v>
      </c>
    </row>
    <row r="70" spans="1:27" ht="15.5" x14ac:dyDescent="0.35">
      <c r="A70" s="687"/>
      <c r="B70" s="13" t="str">
        <f t="shared" si="38"/>
        <v>Refrigeration</v>
      </c>
      <c r="C70" s="26">
        <f t="shared" si="40"/>
        <v>0</v>
      </c>
      <c r="D70" s="26">
        <f t="shared" ref="D70:AA70" si="51">((D16*0.5)+C34-D52)*D89*D$93*D$2</f>
        <v>0</v>
      </c>
      <c r="E70" s="26">
        <f t="shared" si="51"/>
        <v>0</v>
      </c>
      <c r="F70" s="26">
        <f t="shared" si="51"/>
        <v>6.2850558034943242</v>
      </c>
      <c r="G70" s="26">
        <f t="shared" si="51"/>
        <v>14.282885354509199</v>
      </c>
      <c r="H70" s="26">
        <f t="shared" si="51"/>
        <v>20.431336395166124</v>
      </c>
      <c r="I70" s="26">
        <f t="shared" si="51"/>
        <v>22.257444694763848</v>
      </c>
      <c r="J70" s="26">
        <f t="shared" si="51"/>
        <v>22.199674133851499</v>
      </c>
      <c r="K70" s="26">
        <f t="shared" si="51"/>
        <v>21.204340813462949</v>
      </c>
      <c r="L70" s="26">
        <f t="shared" si="51"/>
        <v>13.554601868368273</v>
      </c>
      <c r="M70" s="26">
        <f t="shared" si="51"/>
        <v>13.489989949636199</v>
      </c>
      <c r="N70" s="26">
        <f t="shared" si="51"/>
        <v>13.016163862694849</v>
      </c>
      <c r="O70" s="26">
        <f t="shared" si="51"/>
        <v>12.2110294354191</v>
      </c>
      <c r="P70" s="26">
        <f t="shared" si="51"/>
        <v>10.834942247865451</v>
      </c>
      <c r="Q70" s="26">
        <f t="shared" si="51"/>
        <v>12.399754782536549</v>
      </c>
      <c r="R70" s="26">
        <f t="shared" si="51"/>
        <v>13.60854120433665</v>
      </c>
      <c r="S70" s="26">
        <f t="shared" si="51"/>
        <v>15.006853872957373</v>
      </c>
      <c r="T70" s="26">
        <f t="shared" si="51"/>
        <v>21.452728775799748</v>
      </c>
      <c r="U70" s="26">
        <f t="shared" si="51"/>
        <v>22.257444694763848</v>
      </c>
      <c r="V70" s="26">
        <f t="shared" si="51"/>
        <v>22.199674133851499</v>
      </c>
      <c r="W70" s="26">
        <f t="shared" si="51"/>
        <v>21.204340813462949</v>
      </c>
      <c r="X70" s="26">
        <f t="shared" si="51"/>
        <v>13.554601868368273</v>
      </c>
      <c r="Y70" s="26">
        <f t="shared" si="51"/>
        <v>13.489989949636199</v>
      </c>
      <c r="Z70" s="26">
        <f t="shared" si="51"/>
        <v>13.016163862694849</v>
      </c>
      <c r="AA70" s="26">
        <f t="shared" si="51"/>
        <v>12.2110294354191</v>
      </c>
    </row>
    <row r="71" spans="1:27" ht="15.5" x14ac:dyDescent="0.35">
      <c r="A71" s="687"/>
      <c r="B71" s="13" t="str">
        <f t="shared" si="38"/>
        <v>Water Heating</v>
      </c>
      <c r="C71" s="26">
        <f t="shared" si="40"/>
        <v>0</v>
      </c>
      <c r="D71" s="26">
        <f t="shared" ref="D71:AA71" si="52">((D17*0.5)+C35-D53)*D90*D$93*D$2</f>
        <v>0</v>
      </c>
      <c r="E71" s="26">
        <f t="shared" si="52"/>
        <v>0</v>
      </c>
      <c r="F71" s="26">
        <f t="shared" si="52"/>
        <v>0</v>
      </c>
      <c r="G71" s="26">
        <f t="shared" si="52"/>
        <v>0</v>
      </c>
      <c r="H71" s="26">
        <f t="shared" si="52"/>
        <v>0</v>
      </c>
      <c r="I71" s="26">
        <f t="shared" si="52"/>
        <v>0</v>
      </c>
      <c r="J71" s="26">
        <f t="shared" si="52"/>
        <v>0</v>
      </c>
      <c r="K71" s="26">
        <f t="shared" si="52"/>
        <v>0</v>
      </c>
      <c r="L71" s="26">
        <f t="shared" si="52"/>
        <v>0</v>
      </c>
      <c r="M71" s="26">
        <f t="shared" si="52"/>
        <v>0</v>
      </c>
      <c r="N71" s="26">
        <f t="shared" si="52"/>
        <v>0</v>
      </c>
      <c r="O71" s="26">
        <f t="shared" si="52"/>
        <v>0</v>
      </c>
      <c r="P71" s="26">
        <f t="shared" si="52"/>
        <v>0</v>
      </c>
      <c r="Q71" s="26">
        <f t="shared" si="52"/>
        <v>0</v>
      </c>
      <c r="R71" s="26">
        <f t="shared" si="52"/>
        <v>0</v>
      </c>
      <c r="S71" s="26">
        <f t="shared" si="52"/>
        <v>0</v>
      </c>
      <c r="T71" s="26">
        <f t="shared" si="52"/>
        <v>0</v>
      </c>
      <c r="U71" s="26">
        <f t="shared" si="52"/>
        <v>0</v>
      </c>
      <c r="V71" s="26">
        <f t="shared" si="52"/>
        <v>0</v>
      </c>
      <c r="W71" s="26">
        <f t="shared" si="52"/>
        <v>0</v>
      </c>
      <c r="X71" s="26">
        <f t="shared" si="52"/>
        <v>0</v>
      </c>
      <c r="Y71" s="26">
        <f t="shared" si="52"/>
        <v>0</v>
      </c>
      <c r="Z71" s="26">
        <f t="shared" si="52"/>
        <v>0</v>
      </c>
      <c r="AA71" s="26">
        <f t="shared" si="52"/>
        <v>0</v>
      </c>
    </row>
    <row r="72" spans="1:27" ht="15.75" customHeight="1" x14ac:dyDescent="0.35">
      <c r="A72" s="687"/>
      <c r="B72" s="13" t="str">
        <f t="shared" si="38"/>
        <v xml:space="preserve"> </v>
      </c>
      <c r="C72" s="3"/>
      <c r="D72" s="3"/>
      <c r="E72" s="3"/>
      <c r="F72" s="3"/>
      <c r="G72" s="3"/>
      <c r="H72" s="3"/>
      <c r="I72" s="3"/>
      <c r="J72" s="3"/>
      <c r="K72" s="3"/>
      <c r="L72" s="3"/>
      <c r="M72" s="3"/>
      <c r="N72" s="3"/>
      <c r="O72" s="3"/>
      <c r="P72" s="3"/>
      <c r="Q72" s="3"/>
      <c r="R72" s="3"/>
      <c r="S72" s="3"/>
      <c r="T72" s="3"/>
      <c r="U72" s="3"/>
      <c r="V72" s="3"/>
      <c r="W72" s="3"/>
      <c r="X72" s="3"/>
      <c r="Y72" s="3"/>
      <c r="Z72" s="3"/>
      <c r="AA72" s="3"/>
    </row>
    <row r="73" spans="1:27" ht="15.75" customHeight="1" x14ac:dyDescent="0.35">
      <c r="A73" s="687"/>
      <c r="B73" s="235" t="s">
        <v>26</v>
      </c>
      <c r="C73" s="26">
        <f>SUM(C59:C72)</f>
        <v>0</v>
      </c>
      <c r="D73" s="26">
        <f>SUM(D59:D72)</f>
        <v>0</v>
      </c>
      <c r="E73" s="26">
        <f t="shared" ref="E73:AA73" si="53">SUM(E59:E72)</f>
        <v>268.32192765778808</v>
      </c>
      <c r="F73" s="26">
        <f t="shared" si="53"/>
        <v>938.11621904355763</v>
      </c>
      <c r="G73" s="26">
        <f t="shared" si="53"/>
        <v>2704.5677008846446</v>
      </c>
      <c r="H73" s="26">
        <f t="shared" si="53"/>
        <v>6581.9725232238352</v>
      </c>
      <c r="I73" s="26">
        <f t="shared" si="53"/>
        <v>10901.778067906474</v>
      </c>
      <c r="J73" s="26">
        <f t="shared" si="53"/>
        <v>12617.249089559242</v>
      </c>
      <c r="K73" s="26">
        <f t="shared" si="53"/>
        <v>11220.177613042713</v>
      </c>
      <c r="L73" s="26">
        <f t="shared" si="53"/>
        <v>7186.6803277249674</v>
      </c>
      <c r="M73" s="26">
        <f t="shared" si="53"/>
        <v>8280.1410584961886</v>
      </c>
      <c r="N73" s="26">
        <f t="shared" si="53"/>
        <v>11654.487757346729</v>
      </c>
      <c r="O73" s="26">
        <f t="shared" si="53"/>
        <v>12594.098199730986</v>
      </c>
      <c r="P73" s="26">
        <f t="shared" si="53"/>
        <v>9859.0214187914862</v>
      </c>
      <c r="Q73" s="26">
        <f t="shared" si="53"/>
        <v>9705.7327636033497</v>
      </c>
      <c r="R73" s="26">
        <f t="shared" si="53"/>
        <v>9077.0958950128461</v>
      </c>
      <c r="S73" s="26">
        <f t="shared" si="53"/>
        <v>11442.939394624776</v>
      </c>
      <c r="T73" s="26">
        <f t="shared" si="53"/>
        <v>20734.612462302513</v>
      </c>
      <c r="U73" s="26">
        <f t="shared" si="53"/>
        <v>27202.798994193538</v>
      </c>
      <c r="V73" s="26">
        <f t="shared" si="53"/>
        <v>23787.20980537944</v>
      </c>
      <c r="W73" s="26">
        <f t="shared" si="53"/>
        <v>16432.191881239112</v>
      </c>
      <c r="X73" s="26">
        <f t="shared" si="53"/>
        <v>9889.7285311772866</v>
      </c>
      <c r="Y73" s="26">
        <f t="shared" si="53"/>
        <v>10203.400228315177</v>
      </c>
      <c r="Z73" s="26">
        <f t="shared" si="53"/>
        <v>12522.407364493105</v>
      </c>
      <c r="AA73" s="26">
        <f t="shared" si="53"/>
        <v>12594.098199730986</v>
      </c>
    </row>
    <row r="74" spans="1:27" ht="16.5" customHeight="1" thickBot="1" x14ac:dyDescent="0.4">
      <c r="A74" s="688"/>
      <c r="B74" s="137" t="s">
        <v>27</v>
      </c>
      <c r="C74" s="27">
        <f>C73</f>
        <v>0</v>
      </c>
      <c r="D74" s="27">
        <f>C74+D73</f>
        <v>0</v>
      </c>
      <c r="E74" s="27">
        <f t="shared" ref="E74:AA74" si="54">D74+E73</f>
        <v>268.32192765778808</v>
      </c>
      <c r="F74" s="27">
        <f t="shared" si="54"/>
        <v>1206.4381467013457</v>
      </c>
      <c r="G74" s="27">
        <f t="shared" si="54"/>
        <v>3911.0058475859905</v>
      </c>
      <c r="H74" s="27">
        <f t="shared" si="54"/>
        <v>10492.978370809826</v>
      </c>
      <c r="I74" s="27">
        <f t="shared" si="54"/>
        <v>21394.7564387163</v>
      </c>
      <c r="J74" s="27">
        <f t="shared" si="54"/>
        <v>34012.005528275542</v>
      </c>
      <c r="K74" s="27">
        <f t="shared" si="54"/>
        <v>45232.183141318252</v>
      </c>
      <c r="L74" s="27">
        <f t="shared" si="54"/>
        <v>52418.863469043223</v>
      </c>
      <c r="M74" s="27">
        <f t="shared" si="54"/>
        <v>60699.004527539408</v>
      </c>
      <c r="N74" s="27">
        <f t="shared" si="54"/>
        <v>72353.492284886132</v>
      </c>
      <c r="O74" s="27">
        <f t="shared" si="54"/>
        <v>84947.590484617118</v>
      </c>
      <c r="P74" s="27">
        <f t="shared" si="54"/>
        <v>94806.6119034086</v>
      </c>
      <c r="Q74" s="27">
        <f t="shared" si="54"/>
        <v>104512.34466701194</v>
      </c>
      <c r="R74" s="27">
        <f t="shared" si="54"/>
        <v>113589.44056202479</v>
      </c>
      <c r="S74" s="27">
        <f t="shared" si="54"/>
        <v>125032.37995664956</v>
      </c>
      <c r="T74" s="27">
        <f t="shared" si="54"/>
        <v>145766.99241895208</v>
      </c>
      <c r="U74" s="27">
        <f t="shared" si="54"/>
        <v>172969.79141314561</v>
      </c>
      <c r="V74" s="27">
        <f t="shared" si="54"/>
        <v>196757.00121852505</v>
      </c>
      <c r="W74" s="27">
        <f t="shared" si="54"/>
        <v>213189.19309976418</v>
      </c>
      <c r="X74" s="27">
        <f t="shared" si="54"/>
        <v>223078.92163094145</v>
      </c>
      <c r="Y74" s="27">
        <f t="shared" si="54"/>
        <v>233282.32185925663</v>
      </c>
      <c r="Z74" s="27">
        <f t="shared" si="54"/>
        <v>245804.72922374972</v>
      </c>
      <c r="AA74" s="27">
        <f t="shared" si="54"/>
        <v>258398.82742348069</v>
      </c>
    </row>
    <row r="75" spans="1:27" x14ac:dyDescent="0.35">
      <c r="A75" s="8"/>
      <c r="B75" s="33"/>
      <c r="C75" s="30"/>
      <c r="D75" s="35"/>
      <c r="E75" s="30"/>
      <c r="F75" s="35"/>
      <c r="G75" s="30"/>
      <c r="H75" s="35"/>
      <c r="I75" s="30"/>
      <c r="J75" s="35"/>
      <c r="K75" s="30"/>
      <c r="L75" s="35"/>
      <c r="M75" s="30"/>
      <c r="N75" s="35"/>
      <c r="O75" s="30"/>
      <c r="P75" s="35"/>
      <c r="Q75" s="30"/>
      <c r="R75" s="35"/>
      <c r="S75" s="30"/>
      <c r="T75" s="35"/>
      <c r="U75" s="30"/>
      <c r="V75" s="35"/>
      <c r="W75" s="30"/>
      <c r="X75" s="35"/>
      <c r="Y75" s="30"/>
      <c r="Z75" s="35"/>
      <c r="AA75" s="30"/>
    </row>
    <row r="76" spans="1:27" ht="15" thickBot="1" x14ac:dyDescent="0.4">
      <c r="B76" s="16"/>
      <c r="C76" s="8"/>
      <c r="D76" s="8"/>
      <c r="E76" s="8"/>
      <c r="F76" s="8"/>
      <c r="G76" s="8"/>
      <c r="H76" s="8"/>
      <c r="I76" s="8"/>
      <c r="J76" s="8"/>
      <c r="K76" s="8"/>
      <c r="L76" s="8"/>
      <c r="M76" s="8"/>
      <c r="N76" s="8"/>
      <c r="O76" s="8"/>
      <c r="P76" s="8"/>
      <c r="Q76" s="8"/>
      <c r="R76" s="8"/>
      <c r="S76" s="8"/>
      <c r="T76" s="8"/>
      <c r="U76" s="8"/>
      <c r="V76" s="8"/>
      <c r="W76" s="8"/>
      <c r="X76" s="8"/>
      <c r="Y76" s="8"/>
      <c r="Z76" s="8"/>
      <c r="AA76" s="8"/>
    </row>
    <row r="77" spans="1:27" ht="16" thickBot="1" x14ac:dyDescent="0.4">
      <c r="A77" s="689" t="s">
        <v>12</v>
      </c>
      <c r="B77" s="17" t="s">
        <v>12</v>
      </c>
      <c r="C77" s="145">
        <f>C$4</f>
        <v>44927</v>
      </c>
      <c r="D77" s="145">
        <f t="shared" ref="D77:AA77" si="55">D$4</f>
        <v>44958</v>
      </c>
      <c r="E77" s="145">
        <f t="shared" si="55"/>
        <v>44986</v>
      </c>
      <c r="F77" s="145">
        <f t="shared" si="55"/>
        <v>45017</v>
      </c>
      <c r="G77" s="145">
        <f t="shared" si="55"/>
        <v>45047</v>
      </c>
      <c r="H77" s="145">
        <f t="shared" si="55"/>
        <v>45078</v>
      </c>
      <c r="I77" s="145">
        <f t="shared" si="55"/>
        <v>45108</v>
      </c>
      <c r="J77" s="145">
        <f t="shared" si="55"/>
        <v>45139</v>
      </c>
      <c r="K77" s="145">
        <f t="shared" si="55"/>
        <v>45170</v>
      </c>
      <c r="L77" s="145">
        <f t="shared" si="55"/>
        <v>45200</v>
      </c>
      <c r="M77" s="145">
        <f t="shared" si="55"/>
        <v>45231</v>
      </c>
      <c r="N77" s="145">
        <f t="shared" si="55"/>
        <v>45261</v>
      </c>
      <c r="O77" s="145">
        <f t="shared" si="55"/>
        <v>45292</v>
      </c>
      <c r="P77" s="145">
        <f t="shared" si="55"/>
        <v>45323</v>
      </c>
      <c r="Q77" s="145">
        <f t="shared" si="55"/>
        <v>45352</v>
      </c>
      <c r="R77" s="145">
        <f t="shared" si="55"/>
        <v>45383</v>
      </c>
      <c r="S77" s="145">
        <f t="shared" si="55"/>
        <v>45413</v>
      </c>
      <c r="T77" s="145">
        <f t="shared" si="55"/>
        <v>45444</v>
      </c>
      <c r="U77" s="145">
        <f t="shared" si="55"/>
        <v>45474</v>
      </c>
      <c r="V77" s="145">
        <f t="shared" si="55"/>
        <v>45505</v>
      </c>
      <c r="W77" s="145">
        <f t="shared" si="55"/>
        <v>45536</v>
      </c>
      <c r="X77" s="145">
        <f t="shared" si="55"/>
        <v>45566</v>
      </c>
      <c r="Y77" s="145">
        <f t="shared" si="55"/>
        <v>45597</v>
      </c>
      <c r="Z77" s="145">
        <f t="shared" si="55"/>
        <v>45627</v>
      </c>
      <c r="AA77" s="145">
        <f t="shared" si="55"/>
        <v>45658</v>
      </c>
    </row>
    <row r="78" spans="1:27" ht="15.75" customHeight="1" x14ac:dyDescent="0.35">
      <c r="A78" s="690"/>
      <c r="B78" s="13" t="str">
        <f>B59</f>
        <v>Air Comp</v>
      </c>
      <c r="C78" s="292">
        <f>'2M - SGS'!C78</f>
        <v>8.5109000000000004E-2</v>
      </c>
      <c r="D78" s="292">
        <f>'2M - SGS'!D78</f>
        <v>7.7715000000000006E-2</v>
      </c>
      <c r="E78" s="292">
        <f>'2M - SGS'!E78</f>
        <v>8.6136000000000004E-2</v>
      </c>
      <c r="F78" s="292">
        <f>'2M - SGS'!F78</f>
        <v>7.9796000000000006E-2</v>
      </c>
      <c r="G78" s="292">
        <f>'2M - SGS'!G78</f>
        <v>8.5334999999999994E-2</v>
      </c>
      <c r="H78" s="292">
        <f>'2M - SGS'!H78</f>
        <v>8.1994999999999998E-2</v>
      </c>
      <c r="I78" s="292">
        <f>'2M - SGS'!I78</f>
        <v>8.4098999999999993E-2</v>
      </c>
      <c r="J78" s="292">
        <f>'2M - SGS'!J78</f>
        <v>8.4198999999999996E-2</v>
      </c>
      <c r="K78" s="292">
        <f>'2M - SGS'!K78</f>
        <v>8.2512000000000002E-2</v>
      </c>
      <c r="L78" s="292">
        <f>'2M - SGS'!L78</f>
        <v>8.5277000000000006E-2</v>
      </c>
      <c r="M78" s="292">
        <f>'2M - SGS'!M78</f>
        <v>8.2588999999999996E-2</v>
      </c>
      <c r="N78" s="292">
        <f>'2M - SGS'!N78</f>
        <v>8.5237999999999994E-2</v>
      </c>
      <c r="O78" s="292">
        <f>'2M - SGS'!O78</f>
        <v>8.5109000000000004E-2</v>
      </c>
      <c r="P78" s="292">
        <f>'2M - SGS'!P78</f>
        <v>7.7715000000000006E-2</v>
      </c>
      <c r="Q78" s="292">
        <f>'2M - SGS'!Q78</f>
        <v>8.6136000000000004E-2</v>
      </c>
      <c r="R78" s="292">
        <f>'2M - SGS'!R78</f>
        <v>7.9796000000000006E-2</v>
      </c>
      <c r="S78" s="292">
        <f>'2M - SGS'!S78</f>
        <v>8.5334999999999994E-2</v>
      </c>
      <c r="T78" s="292">
        <f>'2M - SGS'!T78</f>
        <v>8.1994999999999998E-2</v>
      </c>
      <c r="U78" s="292">
        <f>'2M - SGS'!U78</f>
        <v>8.4098999999999993E-2</v>
      </c>
      <c r="V78" s="292">
        <f>'2M - SGS'!V78</f>
        <v>8.4198999999999996E-2</v>
      </c>
      <c r="W78" s="292">
        <f>'2M - SGS'!W78</f>
        <v>8.2512000000000002E-2</v>
      </c>
      <c r="X78" s="292">
        <f>'2M - SGS'!X78</f>
        <v>8.5277000000000006E-2</v>
      </c>
      <c r="Y78" s="292">
        <f>'2M - SGS'!Y78</f>
        <v>8.2588999999999996E-2</v>
      </c>
      <c r="Z78" s="292">
        <f>'2M - SGS'!Z78</f>
        <v>8.5237999999999994E-2</v>
      </c>
      <c r="AA78" s="292">
        <f>'2M - SGS'!AA78</f>
        <v>8.5109000000000004E-2</v>
      </c>
    </row>
    <row r="79" spans="1:27" ht="15.5" x14ac:dyDescent="0.35">
      <c r="A79" s="690"/>
      <c r="B79" s="13" t="str">
        <f t="shared" ref="B79:B90" si="56">B60</f>
        <v>Building Shell</v>
      </c>
      <c r="C79" s="292">
        <f>'2M - SGS'!C79</f>
        <v>0.107824</v>
      </c>
      <c r="D79" s="292">
        <f>'2M - SGS'!D79</f>
        <v>9.1051999999999994E-2</v>
      </c>
      <c r="E79" s="292">
        <f>'2M - SGS'!E79</f>
        <v>7.1135000000000004E-2</v>
      </c>
      <c r="F79" s="292">
        <f>'2M - SGS'!F79</f>
        <v>4.1179E-2</v>
      </c>
      <c r="G79" s="292">
        <f>'2M - SGS'!G79</f>
        <v>4.4423999999999998E-2</v>
      </c>
      <c r="H79" s="292">
        <f>'2M - SGS'!H79</f>
        <v>0.106128</v>
      </c>
      <c r="I79" s="292">
        <f>'2M - SGS'!I79</f>
        <v>0.14288100000000001</v>
      </c>
      <c r="J79" s="292">
        <f>'2M - SGS'!J79</f>
        <v>0.133494</v>
      </c>
      <c r="K79" s="292">
        <f>'2M - SGS'!K79</f>
        <v>5.781E-2</v>
      </c>
      <c r="L79" s="292">
        <f>'2M - SGS'!L79</f>
        <v>3.8018000000000003E-2</v>
      </c>
      <c r="M79" s="292">
        <f>'2M - SGS'!M79</f>
        <v>6.2103999999999999E-2</v>
      </c>
      <c r="N79" s="292">
        <f>'2M - SGS'!N79</f>
        <v>0.10395</v>
      </c>
      <c r="O79" s="292">
        <f>'2M - SGS'!O79</f>
        <v>0.107824</v>
      </c>
      <c r="P79" s="292">
        <f>'2M - SGS'!P79</f>
        <v>9.1051999999999994E-2</v>
      </c>
      <c r="Q79" s="292">
        <f>'2M - SGS'!Q79</f>
        <v>7.1135000000000004E-2</v>
      </c>
      <c r="R79" s="292">
        <f>'2M - SGS'!R79</f>
        <v>4.1179E-2</v>
      </c>
      <c r="S79" s="292">
        <f>'2M - SGS'!S79</f>
        <v>4.4423999999999998E-2</v>
      </c>
      <c r="T79" s="292">
        <f>'2M - SGS'!T79</f>
        <v>0.106128</v>
      </c>
      <c r="U79" s="292">
        <f>'2M - SGS'!U79</f>
        <v>0.14288100000000001</v>
      </c>
      <c r="V79" s="292">
        <f>'2M - SGS'!V79</f>
        <v>0.133494</v>
      </c>
      <c r="W79" s="292">
        <f>'2M - SGS'!W79</f>
        <v>5.781E-2</v>
      </c>
      <c r="X79" s="292">
        <f>'2M - SGS'!X79</f>
        <v>3.8018000000000003E-2</v>
      </c>
      <c r="Y79" s="292">
        <f>'2M - SGS'!Y79</f>
        <v>6.2103999999999999E-2</v>
      </c>
      <c r="Z79" s="292">
        <f>'2M - SGS'!Z79</f>
        <v>0.10395</v>
      </c>
      <c r="AA79" s="292">
        <f>'2M - SGS'!AA79</f>
        <v>0.107824</v>
      </c>
    </row>
    <row r="80" spans="1:27" ht="15.5" x14ac:dyDescent="0.35">
      <c r="A80" s="690"/>
      <c r="B80" s="13" t="str">
        <f t="shared" si="56"/>
        <v>Cooking</v>
      </c>
      <c r="C80" s="292">
        <f>'2M - SGS'!C80</f>
        <v>8.6096000000000006E-2</v>
      </c>
      <c r="D80" s="292">
        <f>'2M - SGS'!D80</f>
        <v>7.8608999999999998E-2</v>
      </c>
      <c r="E80" s="292">
        <f>'2M - SGS'!E80</f>
        <v>8.1547999999999995E-2</v>
      </c>
      <c r="F80" s="292">
        <f>'2M - SGS'!F80</f>
        <v>7.2947999999999999E-2</v>
      </c>
      <c r="G80" s="292">
        <f>'2M - SGS'!G80</f>
        <v>8.6277000000000006E-2</v>
      </c>
      <c r="H80" s="292">
        <f>'2M - SGS'!H80</f>
        <v>8.3294000000000007E-2</v>
      </c>
      <c r="I80" s="292">
        <f>'2M - SGS'!I80</f>
        <v>8.5859000000000005E-2</v>
      </c>
      <c r="J80" s="292">
        <f>'2M - SGS'!J80</f>
        <v>8.5885000000000003E-2</v>
      </c>
      <c r="K80" s="292">
        <f>'2M - SGS'!K80</f>
        <v>8.3474999999999994E-2</v>
      </c>
      <c r="L80" s="292">
        <f>'2M - SGS'!L80</f>
        <v>8.6262000000000005E-2</v>
      </c>
      <c r="M80" s="292">
        <f>'2M - SGS'!M80</f>
        <v>8.3496000000000001E-2</v>
      </c>
      <c r="N80" s="292">
        <f>'2M - SGS'!N80</f>
        <v>8.6250999999999994E-2</v>
      </c>
      <c r="O80" s="292">
        <f>'2M - SGS'!O80</f>
        <v>8.6096000000000006E-2</v>
      </c>
      <c r="P80" s="292">
        <f>'2M - SGS'!P80</f>
        <v>7.8608999999999998E-2</v>
      </c>
      <c r="Q80" s="292">
        <f>'2M - SGS'!Q80</f>
        <v>8.1547999999999995E-2</v>
      </c>
      <c r="R80" s="292">
        <f>'2M - SGS'!R80</f>
        <v>7.2947999999999999E-2</v>
      </c>
      <c r="S80" s="292">
        <f>'2M - SGS'!S80</f>
        <v>8.6277000000000006E-2</v>
      </c>
      <c r="T80" s="292">
        <f>'2M - SGS'!T80</f>
        <v>8.3294000000000007E-2</v>
      </c>
      <c r="U80" s="292">
        <f>'2M - SGS'!U80</f>
        <v>8.5859000000000005E-2</v>
      </c>
      <c r="V80" s="292">
        <f>'2M - SGS'!V80</f>
        <v>8.5885000000000003E-2</v>
      </c>
      <c r="W80" s="292">
        <f>'2M - SGS'!W80</f>
        <v>8.3474999999999994E-2</v>
      </c>
      <c r="X80" s="292">
        <f>'2M - SGS'!X80</f>
        <v>8.6262000000000005E-2</v>
      </c>
      <c r="Y80" s="292">
        <f>'2M - SGS'!Y80</f>
        <v>8.3496000000000001E-2</v>
      </c>
      <c r="Z80" s="292">
        <f>'2M - SGS'!Z80</f>
        <v>8.6250999999999994E-2</v>
      </c>
      <c r="AA80" s="292">
        <f>'2M - SGS'!AA80</f>
        <v>8.6096000000000006E-2</v>
      </c>
    </row>
    <row r="81" spans="1:27" ht="15.5" x14ac:dyDescent="0.35">
      <c r="A81" s="690"/>
      <c r="B81" s="13" t="str">
        <f t="shared" si="56"/>
        <v>Cooling</v>
      </c>
      <c r="C81" s="292">
        <f>'2M - SGS'!C81</f>
        <v>6.0000000000000002E-6</v>
      </c>
      <c r="D81" s="292">
        <f>'2M - SGS'!D81</f>
        <v>2.4699999999999999E-4</v>
      </c>
      <c r="E81" s="292">
        <f>'2M - SGS'!E81</f>
        <v>7.2360000000000002E-3</v>
      </c>
      <c r="F81" s="292">
        <f>'2M - SGS'!F81</f>
        <v>2.1690999999999998E-2</v>
      </c>
      <c r="G81" s="292">
        <f>'2M - SGS'!G81</f>
        <v>6.2979999999999994E-2</v>
      </c>
      <c r="H81" s="292">
        <f>'2M - SGS'!H81</f>
        <v>0.21317</v>
      </c>
      <c r="I81" s="292">
        <f>'2M - SGS'!I81</f>
        <v>0.29002899999999998</v>
      </c>
      <c r="J81" s="292">
        <f>'2M - SGS'!J81</f>
        <v>0.270206</v>
      </c>
      <c r="K81" s="292">
        <f>'2M - SGS'!K81</f>
        <v>0.108695</v>
      </c>
      <c r="L81" s="292">
        <f>'2M - SGS'!L81</f>
        <v>1.9643000000000001E-2</v>
      </c>
      <c r="M81" s="292">
        <f>'2M - SGS'!M81</f>
        <v>6.0299999999999998E-3</v>
      </c>
      <c r="N81" s="292">
        <f>'2M - SGS'!N81</f>
        <v>6.3999999999999997E-5</v>
      </c>
      <c r="O81" s="292">
        <f>'2M - SGS'!O81</f>
        <v>6.0000000000000002E-6</v>
      </c>
      <c r="P81" s="292">
        <f>'2M - SGS'!P81</f>
        <v>2.4699999999999999E-4</v>
      </c>
      <c r="Q81" s="292">
        <f>'2M - SGS'!Q81</f>
        <v>7.2360000000000002E-3</v>
      </c>
      <c r="R81" s="292">
        <f>'2M - SGS'!R81</f>
        <v>2.1690999999999998E-2</v>
      </c>
      <c r="S81" s="292">
        <f>'2M - SGS'!S81</f>
        <v>6.2979999999999994E-2</v>
      </c>
      <c r="T81" s="292">
        <f>'2M - SGS'!T81</f>
        <v>0.21317</v>
      </c>
      <c r="U81" s="292">
        <f>'2M - SGS'!U81</f>
        <v>0.29002899999999998</v>
      </c>
      <c r="V81" s="292">
        <f>'2M - SGS'!V81</f>
        <v>0.270206</v>
      </c>
      <c r="W81" s="292">
        <f>'2M - SGS'!W81</f>
        <v>0.108695</v>
      </c>
      <c r="X81" s="292">
        <f>'2M - SGS'!X81</f>
        <v>1.9643000000000001E-2</v>
      </c>
      <c r="Y81" s="292">
        <f>'2M - SGS'!Y81</f>
        <v>6.0299999999999998E-3</v>
      </c>
      <c r="Z81" s="292">
        <f>'2M - SGS'!Z81</f>
        <v>6.3999999999999997E-5</v>
      </c>
      <c r="AA81" s="292">
        <f>'2M - SGS'!AA81</f>
        <v>6.0000000000000002E-6</v>
      </c>
    </row>
    <row r="82" spans="1:27" ht="15.5" x14ac:dyDescent="0.35">
      <c r="A82" s="690"/>
      <c r="B82" s="13" t="str">
        <f t="shared" si="56"/>
        <v>Ext Lighting</v>
      </c>
      <c r="C82" s="292">
        <f>'2M - SGS'!C82</f>
        <v>0.106265</v>
      </c>
      <c r="D82" s="292">
        <f>'2M - SGS'!D82</f>
        <v>8.2161999999999999E-2</v>
      </c>
      <c r="E82" s="292">
        <f>'2M - SGS'!E82</f>
        <v>7.0887000000000006E-2</v>
      </c>
      <c r="F82" s="292">
        <f>'2M - SGS'!F82</f>
        <v>6.8145999999999998E-2</v>
      </c>
      <c r="G82" s="292">
        <f>'2M - SGS'!G82</f>
        <v>8.1852999999999995E-2</v>
      </c>
      <c r="H82" s="292">
        <f>'2M - SGS'!H82</f>
        <v>6.7163E-2</v>
      </c>
      <c r="I82" s="292">
        <f>'2M - SGS'!I82</f>
        <v>8.6751999999999996E-2</v>
      </c>
      <c r="J82" s="292">
        <f>'2M - SGS'!J82</f>
        <v>6.9401000000000004E-2</v>
      </c>
      <c r="K82" s="292">
        <f>'2M - SGS'!K82</f>
        <v>8.2907999999999996E-2</v>
      </c>
      <c r="L82" s="292">
        <f>'2M - SGS'!L82</f>
        <v>0.100507</v>
      </c>
      <c r="M82" s="292">
        <f>'2M - SGS'!M82</f>
        <v>8.7251999999999996E-2</v>
      </c>
      <c r="N82" s="292">
        <f>'2M - SGS'!N82</f>
        <v>9.6703999999999998E-2</v>
      </c>
      <c r="O82" s="292">
        <f>'2M - SGS'!O82</f>
        <v>0.106265</v>
      </c>
      <c r="P82" s="292">
        <f>'2M - SGS'!P82</f>
        <v>8.2161999999999999E-2</v>
      </c>
      <c r="Q82" s="292">
        <f>'2M - SGS'!Q82</f>
        <v>7.0887000000000006E-2</v>
      </c>
      <c r="R82" s="292">
        <f>'2M - SGS'!R82</f>
        <v>6.8145999999999998E-2</v>
      </c>
      <c r="S82" s="292">
        <f>'2M - SGS'!S82</f>
        <v>8.1852999999999995E-2</v>
      </c>
      <c r="T82" s="292">
        <f>'2M - SGS'!T82</f>
        <v>6.7163E-2</v>
      </c>
      <c r="U82" s="292">
        <f>'2M - SGS'!U82</f>
        <v>8.6751999999999996E-2</v>
      </c>
      <c r="V82" s="292">
        <f>'2M - SGS'!V82</f>
        <v>6.9401000000000004E-2</v>
      </c>
      <c r="W82" s="292">
        <f>'2M - SGS'!W82</f>
        <v>8.2907999999999996E-2</v>
      </c>
      <c r="X82" s="292">
        <f>'2M - SGS'!X82</f>
        <v>0.100507</v>
      </c>
      <c r="Y82" s="292">
        <f>'2M - SGS'!Y82</f>
        <v>8.7251999999999996E-2</v>
      </c>
      <c r="Z82" s="292">
        <f>'2M - SGS'!Z82</f>
        <v>9.6703999999999998E-2</v>
      </c>
      <c r="AA82" s="292">
        <f>'2M - SGS'!AA82</f>
        <v>0.106265</v>
      </c>
    </row>
    <row r="83" spans="1:27" ht="15.5" x14ac:dyDescent="0.35">
      <c r="A83" s="690"/>
      <c r="B83" s="13" t="str">
        <f t="shared" si="56"/>
        <v>Heating</v>
      </c>
      <c r="C83" s="292">
        <f>'2M - SGS'!C83</f>
        <v>0.210397</v>
      </c>
      <c r="D83" s="292">
        <f>'2M - SGS'!D83</f>
        <v>0.17743600000000001</v>
      </c>
      <c r="E83" s="292">
        <f>'2M - SGS'!E83</f>
        <v>0.13192400000000001</v>
      </c>
      <c r="F83" s="292">
        <f>'2M - SGS'!F83</f>
        <v>5.9718E-2</v>
      </c>
      <c r="G83" s="292">
        <f>'2M - SGS'!G83</f>
        <v>2.6769000000000001E-2</v>
      </c>
      <c r="H83" s="292">
        <f>'2M - SGS'!H83</f>
        <v>4.2950000000000002E-3</v>
      </c>
      <c r="I83" s="292">
        <f>'2M - SGS'!I83</f>
        <v>2.895E-3</v>
      </c>
      <c r="J83" s="292">
        <f>'2M - SGS'!J83</f>
        <v>3.4320000000000002E-3</v>
      </c>
      <c r="K83" s="292">
        <f>'2M - SGS'!K83</f>
        <v>9.4020000000000006E-3</v>
      </c>
      <c r="L83" s="292">
        <f>'2M - SGS'!L83</f>
        <v>5.5496999999999998E-2</v>
      </c>
      <c r="M83" s="292">
        <f>'2M - SGS'!M83</f>
        <v>0.115452</v>
      </c>
      <c r="N83" s="292">
        <f>'2M - SGS'!N83</f>
        <v>0.20278099999999999</v>
      </c>
      <c r="O83" s="292">
        <f>'2M - SGS'!O83</f>
        <v>0.210397</v>
      </c>
      <c r="P83" s="292">
        <f>'2M - SGS'!P83</f>
        <v>0.17743600000000001</v>
      </c>
      <c r="Q83" s="292">
        <f>'2M - SGS'!Q83</f>
        <v>0.13192400000000001</v>
      </c>
      <c r="R83" s="292">
        <f>'2M - SGS'!R83</f>
        <v>5.9718E-2</v>
      </c>
      <c r="S83" s="292">
        <f>'2M - SGS'!S83</f>
        <v>2.6769000000000001E-2</v>
      </c>
      <c r="T83" s="292">
        <f>'2M - SGS'!T83</f>
        <v>4.2950000000000002E-3</v>
      </c>
      <c r="U83" s="292">
        <f>'2M - SGS'!U83</f>
        <v>2.895E-3</v>
      </c>
      <c r="V83" s="292">
        <f>'2M - SGS'!V83</f>
        <v>3.4320000000000002E-3</v>
      </c>
      <c r="W83" s="292">
        <f>'2M - SGS'!W83</f>
        <v>9.4020000000000006E-3</v>
      </c>
      <c r="X83" s="292">
        <f>'2M - SGS'!X83</f>
        <v>5.5496999999999998E-2</v>
      </c>
      <c r="Y83" s="292">
        <f>'2M - SGS'!Y83</f>
        <v>0.115452</v>
      </c>
      <c r="Z83" s="292">
        <f>'2M - SGS'!Z83</f>
        <v>0.20278099999999999</v>
      </c>
      <c r="AA83" s="292">
        <f>'2M - SGS'!AA83</f>
        <v>0.210397</v>
      </c>
    </row>
    <row r="84" spans="1:27" ht="15.5" x14ac:dyDescent="0.35">
      <c r="A84" s="690"/>
      <c r="B84" s="13" t="str">
        <f t="shared" si="56"/>
        <v>HVAC</v>
      </c>
      <c r="C84" s="292">
        <f>'2M - SGS'!C84</f>
        <v>0.107824</v>
      </c>
      <c r="D84" s="292">
        <f>'2M - SGS'!D84</f>
        <v>9.1051999999999994E-2</v>
      </c>
      <c r="E84" s="292">
        <f>'2M - SGS'!E84</f>
        <v>7.1135000000000004E-2</v>
      </c>
      <c r="F84" s="292">
        <f>'2M - SGS'!F84</f>
        <v>4.1179E-2</v>
      </c>
      <c r="G84" s="292">
        <f>'2M - SGS'!G84</f>
        <v>4.4423999999999998E-2</v>
      </c>
      <c r="H84" s="292">
        <f>'2M - SGS'!H84</f>
        <v>0.106128</v>
      </c>
      <c r="I84" s="292">
        <f>'2M - SGS'!I84</f>
        <v>0.14288100000000001</v>
      </c>
      <c r="J84" s="292">
        <f>'2M - SGS'!J84</f>
        <v>0.133494</v>
      </c>
      <c r="K84" s="292">
        <f>'2M - SGS'!K84</f>
        <v>5.781E-2</v>
      </c>
      <c r="L84" s="292">
        <f>'2M - SGS'!L84</f>
        <v>3.8018000000000003E-2</v>
      </c>
      <c r="M84" s="292">
        <f>'2M - SGS'!M84</f>
        <v>6.2103999999999999E-2</v>
      </c>
      <c r="N84" s="292">
        <f>'2M - SGS'!N84</f>
        <v>0.10395</v>
      </c>
      <c r="O84" s="292">
        <f>'2M - SGS'!O84</f>
        <v>0.107824</v>
      </c>
      <c r="P84" s="292">
        <f>'2M - SGS'!P84</f>
        <v>9.1051999999999994E-2</v>
      </c>
      <c r="Q84" s="292">
        <f>'2M - SGS'!Q84</f>
        <v>7.1135000000000004E-2</v>
      </c>
      <c r="R84" s="292">
        <f>'2M - SGS'!R84</f>
        <v>4.1179E-2</v>
      </c>
      <c r="S84" s="292">
        <f>'2M - SGS'!S84</f>
        <v>4.4423999999999998E-2</v>
      </c>
      <c r="T84" s="292">
        <f>'2M - SGS'!T84</f>
        <v>0.106128</v>
      </c>
      <c r="U84" s="292">
        <f>'2M - SGS'!U84</f>
        <v>0.14288100000000001</v>
      </c>
      <c r="V84" s="292">
        <f>'2M - SGS'!V84</f>
        <v>0.133494</v>
      </c>
      <c r="W84" s="292">
        <f>'2M - SGS'!W84</f>
        <v>5.781E-2</v>
      </c>
      <c r="X84" s="292">
        <f>'2M - SGS'!X84</f>
        <v>3.8018000000000003E-2</v>
      </c>
      <c r="Y84" s="292">
        <f>'2M - SGS'!Y84</f>
        <v>6.2103999999999999E-2</v>
      </c>
      <c r="Z84" s="292">
        <f>'2M - SGS'!Z84</f>
        <v>0.10395</v>
      </c>
      <c r="AA84" s="292">
        <f>'2M - SGS'!AA84</f>
        <v>0.107824</v>
      </c>
    </row>
    <row r="85" spans="1:27" ht="15.5" x14ac:dyDescent="0.35">
      <c r="A85" s="690"/>
      <c r="B85" s="13" t="str">
        <f t="shared" si="56"/>
        <v>Lighting</v>
      </c>
      <c r="C85" s="292">
        <f>'2M - SGS'!C85</f>
        <v>9.3563999999999994E-2</v>
      </c>
      <c r="D85" s="292">
        <f>'2M - SGS'!D85</f>
        <v>7.2162000000000004E-2</v>
      </c>
      <c r="E85" s="292">
        <f>'2M - SGS'!E85</f>
        <v>7.8372999999999998E-2</v>
      </c>
      <c r="F85" s="292">
        <f>'2M - SGS'!F85</f>
        <v>7.6534000000000005E-2</v>
      </c>
      <c r="G85" s="292">
        <f>'2M - SGS'!G85</f>
        <v>9.4246999999999997E-2</v>
      </c>
      <c r="H85" s="292">
        <f>'2M - SGS'!H85</f>
        <v>7.5599E-2</v>
      </c>
      <c r="I85" s="292">
        <f>'2M - SGS'!I85</f>
        <v>9.6199999999999994E-2</v>
      </c>
      <c r="J85" s="292">
        <f>'2M - SGS'!J85</f>
        <v>7.7077999999999994E-2</v>
      </c>
      <c r="K85" s="292">
        <f>'2M - SGS'!K85</f>
        <v>8.1374000000000002E-2</v>
      </c>
      <c r="L85" s="292">
        <f>'2M - SGS'!L85</f>
        <v>9.4072000000000003E-2</v>
      </c>
      <c r="M85" s="292">
        <f>'2M - SGS'!M85</f>
        <v>7.6706999999999997E-2</v>
      </c>
      <c r="N85" s="292">
        <f>'2M - SGS'!N85</f>
        <v>8.4089999999999998E-2</v>
      </c>
      <c r="O85" s="292">
        <f>'2M - SGS'!O85</f>
        <v>9.3563999999999994E-2</v>
      </c>
      <c r="P85" s="292">
        <f>'2M - SGS'!P85</f>
        <v>7.2162000000000004E-2</v>
      </c>
      <c r="Q85" s="292">
        <f>'2M - SGS'!Q85</f>
        <v>7.8372999999999998E-2</v>
      </c>
      <c r="R85" s="292">
        <f>'2M - SGS'!R85</f>
        <v>7.6534000000000005E-2</v>
      </c>
      <c r="S85" s="292">
        <f>'2M - SGS'!S85</f>
        <v>9.4246999999999997E-2</v>
      </c>
      <c r="T85" s="292">
        <f>'2M - SGS'!T85</f>
        <v>7.5599E-2</v>
      </c>
      <c r="U85" s="292">
        <f>'2M - SGS'!U85</f>
        <v>9.6199999999999994E-2</v>
      </c>
      <c r="V85" s="292">
        <f>'2M - SGS'!V85</f>
        <v>7.7077999999999994E-2</v>
      </c>
      <c r="W85" s="292">
        <f>'2M - SGS'!W85</f>
        <v>8.1374000000000002E-2</v>
      </c>
      <c r="X85" s="292">
        <f>'2M - SGS'!X85</f>
        <v>9.4072000000000003E-2</v>
      </c>
      <c r="Y85" s="292">
        <f>'2M - SGS'!Y85</f>
        <v>7.6706999999999997E-2</v>
      </c>
      <c r="Z85" s="292">
        <f>'2M - SGS'!Z85</f>
        <v>8.4089999999999998E-2</v>
      </c>
      <c r="AA85" s="292">
        <f>'2M - SGS'!AA85</f>
        <v>9.3563999999999994E-2</v>
      </c>
    </row>
    <row r="86" spans="1:27" ht="15.5" x14ac:dyDescent="0.35">
      <c r="A86" s="690"/>
      <c r="B86" s="13" t="str">
        <f t="shared" si="56"/>
        <v>Miscellaneous</v>
      </c>
      <c r="C86" s="292">
        <f>'2M - SGS'!C86</f>
        <v>8.5109000000000004E-2</v>
      </c>
      <c r="D86" s="292">
        <f>'2M - SGS'!D86</f>
        <v>7.7715000000000006E-2</v>
      </c>
      <c r="E86" s="292">
        <f>'2M - SGS'!E86</f>
        <v>8.6136000000000004E-2</v>
      </c>
      <c r="F86" s="292">
        <f>'2M - SGS'!F86</f>
        <v>7.9796000000000006E-2</v>
      </c>
      <c r="G86" s="292">
        <f>'2M - SGS'!G86</f>
        <v>8.5334999999999994E-2</v>
      </c>
      <c r="H86" s="292">
        <f>'2M - SGS'!H86</f>
        <v>8.1994999999999998E-2</v>
      </c>
      <c r="I86" s="292">
        <f>'2M - SGS'!I86</f>
        <v>8.4098999999999993E-2</v>
      </c>
      <c r="J86" s="292">
        <f>'2M - SGS'!J86</f>
        <v>8.4198999999999996E-2</v>
      </c>
      <c r="K86" s="292">
        <f>'2M - SGS'!K86</f>
        <v>8.2512000000000002E-2</v>
      </c>
      <c r="L86" s="292">
        <f>'2M - SGS'!L86</f>
        <v>8.5277000000000006E-2</v>
      </c>
      <c r="M86" s="292">
        <f>'2M - SGS'!M86</f>
        <v>8.2588999999999996E-2</v>
      </c>
      <c r="N86" s="292">
        <f>'2M - SGS'!N86</f>
        <v>8.5237999999999994E-2</v>
      </c>
      <c r="O86" s="292">
        <f>'2M - SGS'!O86</f>
        <v>8.5109000000000004E-2</v>
      </c>
      <c r="P86" s="292">
        <f>'2M - SGS'!P86</f>
        <v>7.7715000000000006E-2</v>
      </c>
      <c r="Q86" s="292">
        <f>'2M - SGS'!Q86</f>
        <v>8.6136000000000004E-2</v>
      </c>
      <c r="R86" s="292">
        <f>'2M - SGS'!R86</f>
        <v>7.9796000000000006E-2</v>
      </c>
      <c r="S86" s="292">
        <f>'2M - SGS'!S86</f>
        <v>8.5334999999999994E-2</v>
      </c>
      <c r="T86" s="292">
        <f>'2M - SGS'!T86</f>
        <v>8.1994999999999998E-2</v>
      </c>
      <c r="U86" s="292">
        <f>'2M - SGS'!U86</f>
        <v>8.4098999999999993E-2</v>
      </c>
      <c r="V86" s="292">
        <f>'2M - SGS'!V86</f>
        <v>8.4198999999999996E-2</v>
      </c>
      <c r="W86" s="292">
        <f>'2M - SGS'!W86</f>
        <v>8.2512000000000002E-2</v>
      </c>
      <c r="X86" s="292">
        <f>'2M - SGS'!X86</f>
        <v>8.5277000000000006E-2</v>
      </c>
      <c r="Y86" s="292">
        <f>'2M - SGS'!Y86</f>
        <v>8.2588999999999996E-2</v>
      </c>
      <c r="Z86" s="292">
        <f>'2M - SGS'!Z86</f>
        <v>8.5237999999999994E-2</v>
      </c>
      <c r="AA86" s="292">
        <f>'2M - SGS'!AA86</f>
        <v>8.5109000000000004E-2</v>
      </c>
    </row>
    <row r="87" spans="1:27" ht="15.5" x14ac:dyDescent="0.35">
      <c r="A87" s="690"/>
      <c r="B87" s="13" t="str">
        <f t="shared" si="56"/>
        <v>Motors</v>
      </c>
      <c r="C87" s="292">
        <f>'2M - SGS'!C87</f>
        <v>8.5109000000000004E-2</v>
      </c>
      <c r="D87" s="292">
        <f>'2M - SGS'!D87</f>
        <v>7.7715000000000006E-2</v>
      </c>
      <c r="E87" s="292">
        <f>'2M - SGS'!E87</f>
        <v>8.6136000000000004E-2</v>
      </c>
      <c r="F87" s="292">
        <f>'2M - SGS'!F87</f>
        <v>7.9796000000000006E-2</v>
      </c>
      <c r="G87" s="292">
        <f>'2M - SGS'!G87</f>
        <v>8.5334999999999994E-2</v>
      </c>
      <c r="H87" s="292">
        <f>'2M - SGS'!H87</f>
        <v>8.1994999999999998E-2</v>
      </c>
      <c r="I87" s="292">
        <f>'2M - SGS'!I87</f>
        <v>8.4098999999999993E-2</v>
      </c>
      <c r="J87" s="292">
        <f>'2M - SGS'!J87</f>
        <v>8.4198999999999996E-2</v>
      </c>
      <c r="K87" s="292">
        <f>'2M - SGS'!K87</f>
        <v>8.2512000000000002E-2</v>
      </c>
      <c r="L87" s="292">
        <f>'2M - SGS'!L87</f>
        <v>8.5277000000000006E-2</v>
      </c>
      <c r="M87" s="292">
        <f>'2M - SGS'!M87</f>
        <v>8.2588999999999996E-2</v>
      </c>
      <c r="N87" s="292">
        <f>'2M - SGS'!N87</f>
        <v>8.5237999999999994E-2</v>
      </c>
      <c r="O87" s="292">
        <f>'2M - SGS'!O87</f>
        <v>8.5109000000000004E-2</v>
      </c>
      <c r="P87" s="292">
        <f>'2M - SGS'!P87</f>
        <v>7.7715000000000006E-2</v>
      </c>
      <c r="Q87" s="292">
        <f>'2M - SGS'!Q87</f>
        <v>8.6136000000000004E-2</v>
      </c>
      <c r="R87" s="292">
        <f>'2M - SGS'!R87</f>
        <v>7.9796000000000006E-2</v>
      </c>
      <c r="S87" s="292">
        <f>'2M - SGS'!S87</f>
        <v>8.5334999999999994E-2</v>
      </c>
      <c r="T87" s="292">
        <f>'2M - SGS'!T87</f>
        <v>8.1994999999999998E-2</v>
      </c>
      <c r="U87" s="292">
        <f>'2M - SGS'!U87</f>
        <v>8.4098999999999993E-2</v>
      </c>
      <c r="V87" s="292">
        <f>'2M - SGS'!V87</f>
        <v>8.4198999999999996E-2</v>
      </c>
      <c r="W87" s="292">
        <f>'2M - SGS'!W87</f>
        <v>8.2512000000000002E-2</v>
      </c>
      <c r="X87" s="292">
        <f>'2M - SGS'!X87</f>
        <v>8.5277000000000006E-2</v>
      </c>
      <c r="Y87" s="292">
        <f>'2M - SGS'!Y87</f>
        <v>8.2588999999999996E-2</v>
      </c>
      <c r="Z87" s="292">
        <f>'2M - SGS'!Z87</f>
        <v>8.5237999999999994E-2</v>
      </c>
      <c r="AA87" s="292">
        <f>'2M - SGS'!AA87</f>
        <v>8.5109000000000004E-2</v>
      </c>
    </row>
    <row r="88" spans="1:27" ht="15.5" x14ac:dyDescent="0.35">
      <c r="A88" s="690"/>
      <c r="B88" s="13" t="str">
        <f t="shared" si="56"/>
        <v>Process</v>
      </c>
      <c r="C88" s="292">
        <f>'2M - SGS'!C88</f>
        <v>8.5109000000000004E-2</v>
      </c>
      <c r="D88" s="292">
        <f>'2M - SGS'!D88</f>
        <v>7.7715000000000006E-2</v>
      </c>
      <c r="E88" s="292">
        <f>'2M - SGS'!E88</f>
        <v>8.6136000000000004E-2</v>
      </c>
      <c r="F88" s="292">
        <f>'2M - SGS'!F88</f>
        <v>7.9796000000000006E-2</v>
      </c>
      <c r="G88" s="292">
        <f>'2M - SGS'!G88</f>
        <v>8.5334999999999994E-2</v>
      </c>
      <c r="H88" s="292">
        <f>'2M - SGS'!H88</f>
        <v>8.1994999999999998E-2</v>
      </c>
      <c r="I88" s="292">
        <f>'2M - SGS'!I88</f>
        <v>8.4098999999999993E-2</v>
      </c>
      <c r="J88" s="292">
        <f>'2M - SGS'!J88</f>
        <v>8.4198999999999996E-2</v>
      </c>
      <c r="K88" s="292">
        <f>'2M - SGS'!K88</f>
        <v>8.2512000000000002E-2</v>
      </c>
      <c r="L88" s="292">
        <f>'2M - SGS'!L88</f>
        <v>8.5277000000000006E-2</v>
      </c>
      <c r="M88" s="292">
        <f>'2M - SGS'!M88</f>
        <v>8.2588999999999996E-2</v>
      </c>
      <c r="N88" s="292">
        <f>'2M - SGS'!N88</f>
        <v>8.5237999999999994E-2</v>
      </c>
      <c r="O88" s="292">
        <f>'2M - SGS'!O88</f>
        <v>8.5109000000000004E-2</v>
      </c>
      <c r="P88" s="292">
        <f>'2M - SGS'!P88</f>
        <v>7.7715000000000006E-2</v>
      </c>
      <c r="Q88" s="292">
        <f>'2M - SGS'!Q88</f>
        <v>8.6136000000000004E-2</v>
      </c>
      <c r="R88" s="292">
        <f>'2M - SGS'!R88</f>
        <v>7.9796000000000006E-2</v>
      </c>
      <c r="S88" s="292">
        <f>'2M - SGS'!S88</f>
        <v>8.5334999999999994E-2</v>
      </c>
      <c r="T88" s="292">
        <f>'2M - SGS'!T88</f>
        <v>8.1994999999999998E-2</v>
      </c>
      <c r="U88" s="292">
        <f>'2M - SGS'!U88</f>
        <v>8.4098999999999993E-2</v>
      </c>
      <c r="V88" s="292">
        <f>'2M - SGS'!V88</f>
        <v>8.4198999999999996E-2</v>
      </c>
      <c r="W88" s="292">
        <f>'2M - SGS'!W88</f>
        <v>8.2512000000000002E-2</v>
      </c>
      <c r="X88" s="292">
        <f>'2M - SGS'!X88</f>
        <v>8.5277000000000006E-2</v>
      </c>
      <c r="Y88" s="292">
        <f>'2M - SGS'!Y88</f>
        <v>8.2588999999999996E-2</v>
      </c>
      <c r="Z88" s="292">
        <f>'2M - SGS'!Z88</f>
        <v>8.5237999999999994E-2</v>
      </c>
      <c r="AA88" s="292">
        <f>'2M - SGS'!AA88</f>
        <v>8.5109000000000004E-2</v>
      </c>
    </row>
    <row r="89" spans="1:27" ht="15.5" x14ac:dyDescent="0.35">
      <c r="A89" s="690"/>
      <c r="B89" s="13" t="str">
        <f t="shared" si="56"/>
        <v>Refrigeration</v>
      </c>
      <c r="C89" s="292">
        <f>'2M - SGS'!C89</f>
        <v>8.3486000000000005E-2</v>
      </c>
      <c r="D89" s="292">
        <f>'2M - SGS'!D89</f>
        <v>7.6158000000000003E-2</v>
      </c>
      <c r="E89" s="292">
        <f>'2M - SGS'!E89</f>
        <v>8.3346000000000003E-2</v>
      </c>
      <c r="F89" s="292">
        <f>'2M - SGS'!F89</f>
        <v>8.0782999999999994E-2</v>
      </c>
      <c r="G89" s="292">
        <f>'2M - SGS'!G89</f>
        <v>8.5133E-2</v>
      </c>
      <c r="H89" s="292">
        <f>'2M - SGS'!H89</f>
        <v>8.4294999999999995E-2</v>
      </c>
      <c r="I89" s="292">
        <f>'2M - SGS'!I89</f>
        <v>8.7456999999999993E-2</v>
      </c>
      <c r="J89" s="292">
        <f>'2M - SGS'!J89</f>
        <v>8.7230000000000002E-2</v>
      </c>
      <c r="K89" s="292">
        <f>'2M - SGS'!K89</f>
        <v>8.3319000000000004E-2</v>
      </c>
      <c r="L89" s="292">
        <f>'2M - SGS'!L89</f>
        <v>8.4562999999999999E-2</v>
      </c>
      <c r="M89" s="292">
        <f>'2M - SGS'!M89</f>
        <v>8.1112000000000004E-2</v>
      </c>
      <c r="N89" s="292">
        <f>'2M - SGS'!N89</f>
        <v>8.3118999999999998E-2</v>
      </c>
      <c r="O89" s="292">
        <f>'2M - SGS'!O89</f>
        <v>8.3486000000000005E-2</v>
      </c>
      <c r="P89" s="292">
        <f>'2M - SGS'!P89</f>
        <v>7.6158000000000003E-2</v>
      </c>
      <c r="Q89" s="292">
        <f>'2M - SGS'!Q89</f>
        <v>8.3346000000000003E-2</v>
      </c>
      <c r="R89" s="292">
        <f>'2M - SGS'!R89</f>
        <v>8.0782999999999994E-2</v>
      </c>
      <c r="S89" s="292">
        <f>'2M - SGS'!S89</f>
        <v>8.5133E-2</v>
      </c>
      <c r="T89" s="292">
        <f>'2M - SGS'!T89</f>
        <v>8.4294999999999995E-2</v>
      </c>
      <c r="U89" s="292">
        <f>'2M - SGS'!U89</f>
        <v>8.7456999999999993E-2</v>
      </c>
      <c r="V89" s="292">
        <f>'2M - SGS'!V89</f>
        <v>8.7230000000000002E-2</v>
      </c>
      <c r="W89" s="292">
        <f>'2M - SGS'!W89</f>
        <v>8.3319000000000004E-2</v>
      </c>
      <c r="X89" s="292">
        <f>'2M - SGS'!X89</f>
        <v>8.4562999999999999E-2</v>
      </c>
      <c r="Y89" s="292">
        <f>'2M - SGS'!Y89</f>
        <v>8.1112000000000004E-2</v>
      </c>
      <c r="Z89" s="292">
        <f>'2M - SGS'!Z89</f>
        <v>8.3118999999999998E-2</v>
      </c>
      <c r="AA89" s="292">
        <f>'2M - SGS'!AA89</f>
        <v>8.3486000000000005E-2</v>
      </c>
    </row>
    <row r="90" spans="1:27" ht="16" thickBot="1" x14ac:dyDescent="0.4">
      <c r="A90" s="691"/>
      <c r="B90" s="14" t="str">
        <f t="shared" si="56"/>
        <v>Water Heating</v>
      </c>
      <c r="C90" s="297">
        <f>'2M - SGS'!C90</f>
        <v>0.108255</v>
      </c>
      <c r="D90" s="297">
        <f>'2M - SGS'!D90</f>
        <v>9.1078000000000006E-2</v>
      </c>
      <c r="E90" s="297">
        <f>'2M - SGS'!E90</f>
        <v>8.5239999999999996E-2</v>
      </c>
      <c r="F90" s="297">
        <f>'2M - SGS'!F90</f>
        <v>7.2980000000000003E-2</v>
      </c>
      <c r="G90" s="297">
        <f>'2M - SGS'!G90</f>
        <v>7.9849000000000003E-2</v>
      </c>
      <c r="H90" s="297">
        <f>'2M - SGS'!H90</f>
        <v>7.2720999999999994E-2</v>
      </c>
      <c r="I90" s="297">
        <f>'2M - SGS'!I90</f>
        <v>7.4929999999999997E-2</v>
      </c>
      <c r="J90" s="297">
        <f>'2M - SGS'!J90</f>
        <v>7.5861999999999999E-2</v>
      </c>
      <c r="K90" s="297">
        <f>'2M - SGS'!K90</f>
        <v>7.5733999999999996E-2</v>
      </c>
      <c r="L90" s="297">
        <f>'2M - SGS'!L90</f>
        <v>8.2808000000000007E-2</v>
      </c>
      <c r="M90" s="297">
        <f>'2M - SGS'!M90</f>
        <v>8.6345000000000005E-2</v>
      </c>
      <c r="N90" s="297">
        <f>'2M - SGS'!N90</f>
        <v>9.4200000000000006E-2</v>
      </c>
      <c r="O90" s="297">
        <f>'2M - SGS'!O90</f>
        <v>0.108255</v>
      </c>
      <c r="P90" s="297">
        <f>'2M - SGS'!P90</f>
        <v>9.1078000000000006E-2</v>
      </c>
      <c r="Q90" s="297">
        <f>'2M - SGS'!Q90</f>
        <v>8.5239999999999996E-2</v>
      </c>
      <c r="R90" s="297">
        <f>'2M - SGS'!R90</f>
        <v>7.2980000000000003E-2</v>
      </c>
      <c r="S90" s="297">
        <f>'2M - SGS'!S90</f>
        <v>7.9849000000000003E-2</v>
      </c>
      <c r="T90" s="297">
        <f>'2M - SGS'!T90</f>
        <v>7.2720999999999994E-2</v>
      </c>
      <c r="U90" s="297">
        <f>'2M - SGS'!U90</f>
        <v>7.4929999999999997E-2</v>
      </c>
      <c r="V90" s="297">
        <f>'2M - SGS'!V90</f>
        <v>7.5861999999999999E-2</v>
      </c>
      <c r="W90" s="297">
        <f>'2M - SGS'!W90</f>
        <v>7.5733999999999996E-2</v>
      </c>
      <c r="X90" s="297">
        <f>'2M - SGS'!X90</f>
        <v>8.2808000000000007E-2</v>
      </c>
      <c r="Y90" s="297">
        <f>'2M - SGS'!Y90</f>
        <v>8.6345000000000005E-2</v>
      </c>
      <c r="Z90" s="297">
        <f>'2M - SGS'!Z90</f>
        <v>9.4200000000000006E-2</v>
      </c>
      <c r="AA90" s="297">
        <f>'2M - SGS'!AA90</f>
        <v>0.108255</v>
      </c>
    </row>
    <row r="91" spans="1:27" ht="15" thickBot="1" x14ac:dyDescent="0.4"/>
    <row r="92" spans="1:27" ht="15" thickBot="1" x14ac:dyDescent="0.4">
      <c r="A92" s="19"/>
      <c r="B92" s="675" t="s">
        <v>28</v>
      </c>
      <c r="C92" s="145">
        <f>C$4</f>
        <v>44927</v>
      </c>
      <c r="D92" s="145">
        <f t="shared" ref="D92:AA92" si="57">D$4</f>
        <v>44958</v>
      </c>
      <c r="E92" s="145">
        <f t="shared" si="57"/>
        <v>44986</v>
      </c>
      <c r="F92" s="145">
        <f t="shared" si="57"/>
        <v>45017</v>
      </c>
      <c r="G92" s="145">
        <f t="shared" si="57"/>
        <v>45047</v>
      </c>
      <c r="H92" s="145">
        <f t="shared" si="57"/>
        <v>45078</v>
      </c>
      <c r="I92" s="145">
        <f t="shared" si="57"/>
        <v>45108</v>
      </c>
      <c r="J92" s="145">
        <f t="shared" si="57"/>
        <v>45139</v>
      </c>
      <c r="K92" s="145">
        <f t="shared" si="57"/>
        <v>45170</v>
      </c>
      <c r="L92" s="145">
        <f t="shared" si="57"/>
        <v>45200</v>
      </c>
      <c r="M92" s="145">
        <f t="shared" si="57"/>
        <v>45231</v>
      </c>
      <c r="N92" s="145">
        <f t="shared" si="57"/>
        <v>45261</v>
      </c>
      <c r="O92" s="145">
        <f t="shared" si="57"/>
        <v>45292</v>
      </c>
      <c r="P92" s="145">
        <f t="shared" si="57"/>
        <v>45323</v>
      </c>
      <c r="Q92" s="145">
        <f t="shared" si="57"/>
        <v>45352</v>
      </c>
      <c r="R92" s="145">
        <f t="shared" si="57"/>
        <v>45383</v>
      </c>
      <c r="S92" s="145">
        <f t="shared" si="57"/>
        <v>45413</v>
      </c>
      <c r="T92" s="145">
        <f t="shared" si="57"/>
        <v>45444</v>
      </c>
      <c r="U92" s="145">
        <f t="shared" si="57"/>
        <v>45474</v>
      </c>
      <c r="V92" s="145">
        <f t="shared" si="57"/>
        <v>45505</v>
      </c>
      <c r="W92" s="145">
        <f t="shared" si="57"/>
        <v>45536</v>
      </c>
      <c r="X92" s="145">
        <f t="shared" si="57"/>
        <v>45566</v>
      </c>
      <c r="Y92" s="145">
        <f t="shared" si="57"/>
        <v>45597</v>
      </c>
      <c r="Z92" s="145">
        <f t="shared" si="57"/>
        <v>45627</v>
      </c>
      <c r="AA92" s="145">
        <f t="shared" si="57"/>
        <v>45658</v>
      </c>
    </row>
    <row r="93" spans="1:27" ht="15" thickBot="1" x14ac:dyDescent="0.4">
      <c r="A93" s="19"/>
      <c r="B93" s="676"/>
      <c r="C93" s="368">
        <f>'2M - SGS'!C93</f>
        <v>5.5282999999999999E-2</v>
      </c>
      <c r="D93" s="368">
        <f>'2M - SGS'!D93</f>
        <v>5.5594999999999999E-2</v>
      </c>
      <c r="E93" s="368">
        <f>'2M - SGS'!E93</f>
        <v>5.738E-2</v>
      </c>
      <c r="F93" s="368">
        <f>'2M - SGS'!F93</f>
        <v>6.3913999999999999E-2</v>
      </c>
      <c r="G93" s="368">
        <f>'2M - SGS'!G93</f>
        <v>6.8912000000000001E-2</v>
      </c>
      <c r="H93" s="368">
        <f>'2M - SGS'!H93</f>
        <v>9.9557000000000007E-2</v>
      </c>
      <c r="I93" s="396">
        <f>'2M - SGS'!I93</f>
        <v>0.104534</v>
      </c>
      <c r="J93" s="396">
        <f>'2M - SGS'!J93</f>
        <v>0.104534</v>
      </c>
      <c r="K93" s="396">
        <f>'2M - SGS'!K93</f>
        <v>0.104534</v>
      </c>
      <c r="L93" s="396">
        <f>'2M - SGS'!L93</f>
        <v>6.5838999999999995E-2</v>
      </c>
      <c r="M93" s="396">
        <f>'2M - SGS'!M93</f>
        <v>6.8312999999999999E-2</v>
      </c>
      <c r="N93" s="396">
        <f>'2M - SGS'!N93</f>
        <v>6.4322000000000004E-2</v>
      </c>
      <c r="O93" s="396">
        <f>'2M - SGS'!O93</f>
        <v>6.0077999999999999E-2</v>
      </c>
      <c r="P93" s="396">
        <f>'2M - SGS'!P93</f>
        <v>5.8437000000000003E-2</v>
      </c>
      <c r="Q93" s="396">
        <f>'2M - SGS'!Q93</f>
        <v>6.1108999999999997E-2</v>
      </c>
      <c r="R93" s="396">
        <f>'2M - SGS'!R93</f>
        <v>6.9194000000000006E-2</v>
      </c>
      <c r="S93" s="396">
        <f>'2M - SGS'!S93</f>
        <v>7.2404999999999997E-2</v>
      </c>
      <c r="T93" s="396">
        <f>'2M - SGS'!T93</f>
        <v>0.104534</v>
      </c>
      <c r="U93" s="396">
        <f>'2M - SGS'!U93</f>
        <v>0.104534</v>
      </c>
      <c r="V93" s="396">
        <f>'2M - SGS'!V93</f>
        <v>0.104534</v>
      </c>
      <c r="W93" s="396">
        <f>'2M - SGS'!W93</f>
        <v>0.104534</v>
      </c>
      <c r="X93" s="396">
        <f>'2M - SGS'!X93</f>
        <v>6.5838999999999995E-2</v>
      </c>
      <c r="Y93" s="396">
        <f>'2M - SGS'!Y93</f>
        <v>6.8312999999999999E-2</v>
      </c>
      <c r="Z93" s="396">
        <f>'2M - SGS'!Z93</f>
        <v>6.4322000000000004E-2</v>
      </c>
      <c r="AA93" s="396">
        <f>'2M - SGS'!AA93</f>
        <v>6.0077999999999999E-2</v>
      </c>
    </row>
    <row r="94" spans="1:27" x14ac:dyDescent="0.35">
      <c r="C94" s="367" t="s">
        <v>238</v>
      </c>
      <c r="I94" s="397" t="s">
        <v>261</v>
      </c>
    </row>
    <row r="111" spans="4:10" x14ac:dyDescent="0.35">
      <c r="J111" s="5"/>
    </row>
    <row r="112" spans="4:10" x14ac:dyDescent="0.35">
      <c r="D112" s="6"/>
    </row>
  </sheetData>
  <mergeCells count="6">
    <mergeCell ref="A77:A90"/>
    <mergeCell ref="B92:B93"/>
    <mergeCell ref="A4:A19"/>
    <mergeCell ref="A22:A37"/>
    <mergeCell ref="A40:A55"/>
    <mergeCell ref="A58:A74"/>
  </mergeCells>
  <pageMargins left="0.7" right="0.7" top="0.75" bottom="0.75" header="0.3" footer="0.3"/>
  <pageSetup orientation="portrait" r:id="rId1"/>
  <headerFooter>
    <oddFooter>&amp;RSchedule JNG-D7.G</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tabColor rgb="FF7030A0"/>
  </sheetPr>
  <dimension ref="A1:AA201"/>
  <sheetViews>
    <sheetView zoomScale="80" zoomScaleNormal="80" workbookViewId="0">
      <pane xSplit="2" topLeftCell="C1" activePane="topRight" state="frozen"/>
      <selection activeCell="K32" sqref="K32"/>
      <selection pane="topRight" activeCell="I19" sqref="I19"/>
    </sheetView>
  </sheetViews>
  <sheetFormatPr defaultRowHeight="14.5" x14ac:dyDescent="0.35"/>
  <cols>
    <col min="1" max="1" width="10" customWidth="1"/>
    <col min="2" max="2" width="24.6328125" customWidth="1"/>
    <col min="3" max="3" width="15.6328125" bestFit="1" customWidth="1"/>
    <col min="4" max="27" width="13.6328125" customWidth="1"/>
    <col min="38" max="38" width="9.36328125" customWidth="1"/>
  </cols>
  <sheetData>
    <row r="1" spans="1:27" s="2" customFormat="1" ht="15" thickBot="1" x14ac:dyDescent="0.4">
      <c r="A1" s="18"/>
      <c r="B1" s="18"/>
      <c r="C1" s="18"/>
      <c r="D1" s="18"/>
      <c r="E1" s="18"/>
      <c r="F1" s="18"/>
      <c r="G1" s="18"/>
      <c r="H1" s="18"/>
      <c r="I1" s="18"/>
      <c r="J1" s="18"/>
      <c r="K1" s="18"/>
      <c r="L1" s="18"/>
      <c r="M1" s="18"/>
      <c r="N1" s="18"/>
      <c r="O1" s="18"/>
      <c r="P1" s="18"/>
      <c r="Q1" s="18"/>
      <c r="R1" s="18"/>
      <c r="S1" s="18"/>
      <c r="T1" s="18"/>
      <c r="U1" s="18"/>
      <c r="V1" s="18"/>
      <c r="W1" s="18"/>
      <c r="X1" s="18"/>
      <c r="Y1" s="18"/>
      <c r="Z1" s="18"/>
      <c r="AA1" s="18"/>
    </row>
    <row r="2" spans="1:27" ht="15" thickBot="1" x14ac:dyDescent="0.4">
      <c r="A2" s="18"/>
      <c r="B2" s="28" t="s">
        <v>13</v>
      </c>
      <c r="C2" s="349">
        <f>' 1M - RES'!C2</f>
        <v>0.82499999999999996</v>
      </c>
      <c r="D2" s="349">
        <f>C2</f>
        <v>0.82499999999999996</v>
      </c>
      <c r="E2" s="343">
        <f t="shared" ref="E2:AA2" si="0">D2</f>
        <v>0.82499999999999996</v>
      </c>
      <c r="F2" s="351">
        <f t="shared" si="0"/>
        <v>0.82499999999999996</v>
      </c>
      <c r="G2" s="351">
        <f t="shared" si="0"/>
        <v>0.82499999999999996</v>
      </c>
      <c r="H2" s="351">
        <f t="shared" si="0"/>
        <v>0.82499999999999996</v>
      </c>
      <c r="I2" s="351">
        <f t="shared" si="0"/>
        <v>0.82499999999999996</v>
      </c>
      <c r="J2" s="351">
        <f t="shared" si="0"/>
        <v>0.82499999999999996</v>
      </c>
      <c r="K2" s="351">
        <f t="shared" si="0"/>
        <v>0.82499999999999996</v>
      </c>
      <c r="L2" s="351">
        <f t="shared" si="0"/>
        <v>0.82499999999999996</v>
      </c>
      <c r="M2" s="351">
        <f t="shared" si="0"/>
        <v>0.82499999999999996</v>
      </c>
      <c r="N2" s="351">
        <f t="shared" si="0"/>
        <v>0.82499999999999996</v>
      </c>
      <c r="O2" s="351">
        <f t="shared" si="0"/>
        <v>0.82499999999999996</v>
      </c>
      <c r="P2" s="351">
        <f t="shared" si="0"/>
        <v>0.82499999999999996</v>
      </c>
      <c r="Q2" s="351">
        <f t="shared" si="0"/>
        <v>0.82499999999999996</v>
      </c>
      <c r="R2" s="351">
        <f t="shared" si="0"/>
        <v>0.82499999999999996</v>
      </c>
      <c r="S2" s="351">
        <f t="shared" si="0"/>
        <v>0.82499999999999996</v>
      </c>
      <c r="T2" s="351">
        <f t="shared" si="0"/>
        <v>0.82499999999999996</v>
      </c>
      <c r="U2" s="351">
        <f t="shared" si="0"/>
        <v>0.82499999999999996</v>
      </c>
      <c r="V2" s="351">
        <f t="shared" si="0"/>
        <v>0.82499999999999996</v>
      </c>
      <c r="W2" s="351">
        <f t="shared" si="0"/>
        <v>0.82499999999999996</v>
      </c>
      <c r="X2" s="351">
        <f t="shared" si="0"/>
        <v>0.82499999999999996</v>
      </c>
      <c r="Y2" s="351">
        <f t="shared" si="0"/>
        <v>0.82499999999999996</v>
      </c>
      <c r="Z2" s="351">
        <f t="shared" si="0"/>
        <v>0.82499999999999996</v>
      </c>
      <c r="AA2" s="351">
        <f t="shared" si="0"/>
        <v>0.82499999999999996</v>
      </c>
    </row>
    <row r="3" spans="1:27" s="7" customFormat="1" ht="15" thickBot="1" x14ac:dyDescent="0.4">
      <c r="B3" s="18"/>
      <c r="C3" s="18"/>
      <c r="D3" s="18"/>
      <c r="E3" s="18"/>
      <c r="F3" s="18"/>
      <c r="G3" s="18"/>
      <c r="H3" s="18"/>
      <c r="I3" s="18"/>
      <c r="J3" s="18"/>
      <c r="K3" s="18"/>
      <c r="L3" s="18"/>
      <c r="M3" s="18"/>
      <c r="N3" s="18"/>
      <c r="O3" s="18"/>
      <c r="P3" s="18"/>
      <c r="Q3" s="18"/>
      <c r="R3" s="18"/>
      <c r="S3" s="18"/>
      <c r="T3" s="18"/>
      <c r="U3" s="18"/>
      <c r="V3" s="18"/>
      <c r="W3" s="18"/>
      <c r="X3" s="18"/>
      <c r="Y3" s="18"/>
      <c r="Z3" s="18"/>
      <c r="AA3" s="18"/>
    </row>
    <row r="4" spans="1:27" ht="15.75" customHeight="1" thickBot="1" x14ac:dyDescent="0.4">
      <c r="A4" s="677" t="s">
        <v>14</v>
      </c>
      <c r="B4" s="17" t="s">
        <v>10</v>
      </c>
      <c r="C4" s="145">
        <f>' 1M - RES'!C4</f>
        <v>44927</v>
      </c>
      <c r="D4" s="145">
        <f>' 1M - RES'!D4</f>
        <v>44958</v>
      </c>
      <c r="E4" s="145">
        <f>' 1M - RES'!E4</f>
        <v>44986</v>
      </c>
      <c r="F4" s="145">
        <f>' 1M - RES'!F4</f>
        <v>45017</v>
      </c>
      <c r="G4" s="145">
        <f>' 1M - RES'!G4</f>
        <v>45047</v>
      </c>
      <c r="H4" s="145">
        <f>' 1M - RES'!H4</f>
        <v>45078</v>
      </c>
      <c r="I4" s="145">
        <f>' 1M - RES'!I4</f>
        <v>45108</v>
      </c>
      <c r="J4" s="145">
        <f>' 1M - RES'!J4</f>
        <v>45139</v>
      </c>
      <c r="K4" s="145">
        <f>' 1M - RES'!K4</f>
        <v>45170</v>
      </c>
      <c r="L4" s="145">
        <f>' 1M - RES'!L4</f>
        <v>45200</v>
      </c>
      <c r="M4" s="145">
        <f>' 1M - RES'!M4</f>
        <v>45231</v>
      </c>
      <c r="N4" s="145">
        <f>' 1M - RES'!N4</f>
        <v>45261</v>
      </c>
      <c r="O4" s="145">
        <f>' 1M - RES'!O4</f>
        <v>45292</v>
      </c>
      <c r="P4" s="145">
        <f>' 1M - RES'!P4</f>
        <v>45323</v>
      </c>
      <c r="Q4" s="145">
        <f>' 1M - RES'!Q4</f>
        <v>45352</v>
      </c>
      <c r="R4" s="145">
        <f>' 1M - RES'!R4</f>
        <v>45383</v>
      </c>
      <c r="S4" s="145">
        <f>' 1M - RES'!S4</f>
        <v>45413</v>
      </c>
      <c r="T4" s="145">
        <f>' 1M - RES'!T4</f>
        <v>45444</v>
      </c>
      <c r="U4" s="145">
        <f>' 1M - RES'!U4</f>
        <v>45474</v>
      </c>
      <c r="V4" s="145">
        <f>' 1M - RES'!V4</f>
        <v>45505</v>
      </c>
      <c r="W4" s="145">
        <f>' 1M - RES'!W4</f>
        <v>45536</v>
      </c>
      <c r="X4" s="145">
        <f>' 1M - RES'!X4</f>
        <v>45566</v>
      </c>
      <c r="Y4" s="145">
        <f>' 1M - RES'!Y4</f>
        <v>45597</v>
      </c>
      <c r="Z4" s="145">
        <f>' 1M - RES'!Z4</f>
        <v>45627</v>
      </c>
      <c r="AA4" s="145">
        <f>' 1M - RES'!AA4</f>
        <v>45658</v>
      </c>
    </row>
    <row r="5" spans="1:27" ht="15" customHeight="1" x14ac:dyDescent="0.35">
      <c r="A5" s="678"/>
      <c r="B5" s="11" t="s">
        <v>20</v>
      </c>
      <c r="C5" s="3">
        <f>'BIZ kWh ENTRY'!S180</f>
        <v>0</v>
      </c>
      <c r="D5" s="3">
        <f>'BIZ kWh ENTRY'!T180</f>
        <v>0</v>
      </c>
      <c r="E5" s="3">
        <f>'BIZ kWh ENTRY'!U180</f>
        <v>0</v>
      </c>
      <c r="F5" s="3">
        <f>'BIZ kWh ENTRY'!V180</f>
        <v>0</v>
      </c>
      <c r="G5" s="3">
        <f>'BIZ kWh ENTRY'!W180</f>
        <v>0</v>
      </c>
      <c r="H5" s="3">
        <f>'BIZ kWh ENTRY'!X180</f>
        <v>0</v>
      </c>
      <c r="I5" s="3">
        <f>'BIZ kWh ENTRY'!Y180</f>
        <v>0</v>
      </c>
      <c r="J5" s="3">
        <f>'BIZ kWh ENTRY'!Z180</f>
        <v>0</v>
      </c>
      <c r="K5" s="3">
        <f>'BIZ kWh ENTRY'!AA180</f>
        <v>0</v>
      </c>
      <c r="L5" s="3">
        <f>'BIZ kWh ENTRY'!AB180</f>
        <v>0</v>
      </c>
      <c r="M5" s="3">
        <f>'BIZ kWh ENTRY'!AC180</f>
        <v>0</v>
      </c>
      <c r="N5" s="3">
        <f>'BIZ kWh ENTRY'!AD180</f>
        <v>0</v>
      </c>
      <c r="O5" s="153"/>
      <c r="P5" s="153"/>
      <c r="Q5" s="153"/>
      <c r="R5" s="153"/>
      <c r="S5" s="153"/>
      <c r="T5" s="153"/>
      <c r="U5" s="153"/>
      <c r="V5" s="153"/>
      <c r="W5" s="153"/>
      <c r="X5" s="153"/>
      <c r="Y5" s="153"/>
      <c r="Z5" s="153"/>
      <c r="AA5" s="153"/>
    </row>
    <row r="6" spans="1:27" x14ac:dyDescent="0.35">
      <c r="A6" s="678"/>
      <c r="B6" s="12" t="s">
        <v>0</v>
      </c>
      <c r="C6" s="3">
        <f>'BIZ kWh ENTRY'!S181</f>
        <v>0</v>
      </c>
      <c r="D6" s="3">
        <f>'BIZ kWh ENTRY'!T181</f>
        <v>0</v>
      </c>
      <c r="E6" s="3">
        <f>'BIZ kWh ENTRY'!U181</f>
        <v>0</v>
      </c>
      <c r="F6" s="3">
        <f>'BIZ kWh ENTRY'!V181</f>
        <v>0</v>
      </c>
      <c r="G6" s="3">
        <f>'BIZ kWh ENTRY'!W181</f>
        <v>0</v>
      </c>
      <c r="H6" s="3">
        <f>'BIZ kWh ENTRY'!X181</f>
        <v>0</v>
      </c>
      <c r="I6" s="3">
        <f>'BIZ kWh ENTRY'!Y181</f>
        <v>105207.59</v>
      </c>
      <c r="J6" s="3">
        <f>'BIZ kWh ENTRY'!Z181</f>
        <v>0</v>
      </c>
      <c r="K6" s="3">
        <f>'BIZ kWh ENTRY'!AA181</f>
        <v>0</v>
      </c>
      <c r="L6" s="3">
        <f>'BIZ kWh ENTRY'!AB181</f>
        <v>0</v>
      </c>
      <c r="M6" s="3">
        <f>'BIZ kWh ENTRY'!AC181</f>
        <v>0</v>
      </c>
      <c r="N6" s="3">
        <f>'BIZ kWh ENTRY'!AD181</f>
        <v>0</v>
      </c>
      <c r="O6" s="153"/>
      <c r="P6" s="153"/>
      <c r="Q6" s="153"/>
      <c r="R6" s="153"/>
      <c r="S6" s="153"/>
      <c r="T6" s="153"/>
      <c r="U6" s="153"/>
      <c r="V6" s="153"/>
      <c r="W6" s="153"/>
      <c r="X6" s="153"/>
      <c r="Y6" s="153"/>
      <c r="Z6" s="153"/>
      <c r="AA6" s="153"/>
    </row>
    <row r="7" spans="1:27" x14ac:dyDescent="0.35">
      <c r="A7" s="678"/>
      <c r="B7" s="11" t="s">
        <v>21</v>
      </c>
      <c r="C7" s="3">
        <f>'BIZ kWh ENTRY'!S182</f>
        <v>0</v>
      </c>
      <c r="D7" s="3">
        <f>'BIZ kWh ENTRY'!T182</f>
        <v>0</v>
      </c>
      <c r="E7" s="3">
        <f>'BIZ kWh ENTRY'!U182</f>
        <v>0</v>
      </c>
      <c r="F7" s="3">
        <f>'BIZ kWh ENTRY'!V182</f>
        <v>0</v>
      </c>
      <c r="G7" s="3">
        <f>'BIZ kWh ENTRY'!W182</f>
        <v>0</v>
      </c>
      <c r="H7" s="3">
        <f>'BIZ kWh ENTRY'!X182</f>
        <v>0</v>
      </c>
      <c r="I7" s="3">
        <f>'BIZ kWh ENTRY'!Y182</f>
        <v>0</v>
      </c>
      <c r="J7" s="3">
        <f>'BIZ kWh ENTRY'!Z182</f>
        <v>0</v>
      </c>
      <c r="K7" s="3">
        <f>'BIZ kWh ENTRY'!AA182</f>
        <v>0</v>
      </c>
      <c r="L7" s="3">
        <f>'BIZ kWh ENTRY'!AB182</f>
        <v>0</v>
      </c>
      <c r="M7" s="3">
        <f>'BIZ kWh ENTRY'!AC182</f>
        <v>0</v>
      </c>
      <c r="N7" s="3">
        <f>'BIZ kWh ENTRY'!AD182</f>
        <v>0</v>
      </c>
      <c r="O7" s="153"/>
      <c r="P7" s="153"/>
      <c r="Q7" s="153"/>
      <c r="R7" s="153"/>
      <c r="S7" s="153"/>
      <c r="T7" s="153"/>
      <c r="U7" s="153"/>
      <c r="V7" s="153"/>
      <c r="W7" s="153"/>
      <c r="X7" s="153"/>
      <c r="Y7" s="153"/>
      <c r="Z7" s="153"/>
      <c r="AA7" s="153"/>
    </row>
    <row r="8" spans="1:27" x14ac:dyDescent="0.35">
      <c r="A8" s="678"/>
      <c r="B8" s="11" t="s">
        <v>1</v>
      </c>
      <c r="C8" s="3">
        <f>'BIZ kWh ENTRY'!S183</f>
        <v>0</v>
      </c>
      <c r="D8" s="3">
        <f>'BIZ kWh ENTRY'!T183</f>
        <v>0</v>
      </c>
      <c r="E8" s="3">
        <f>'BIZ kWh ENTRY'!U183</f>
        <v>0</v>
      </c>
      <c r="F8" s="3">
        <f>'BIZ kWh ENTRY'!V183</f>
        <v>0</v>
      </c>
      <c r="G8" s="3">
        <f>'BIZ kWh ENTRY'!W183</f>
        <v>0</v>
      </c>
      <c r="H8" s="3">
        <f>'BIZ kWh ENTRY'!X183</f>
        <v>0</v>
      </c>
      <c r="I8" s="3">
        <f>'BIZ kWh ENTRY'!Y183</f>
        <v>0</v>
      </c>
      <c r="J8" s="3">
        <f>'BIZ kWh ENTRY'!Z183</f>
        <v>0</v>
      </c>
      <c r="K8" s="3">
        <f>'BIZ kWh ENTRY'!AA183</f>
        <v>0</v>
      </c>
      <c r="L8" s="3">
        <f>'BIZ kWh ENTRY'!AB183</f>
        <v>0</v>
      </c>
      <c r="M8" s="3">
        <f>'BIZ kWh ENTRY'!AC183</f>
        <v>0</v>
      </c>
      <c r="N8" s="3">
        <f>'BIZ kWh ENTRY'!AD183</f>
        <v>0</v>
      </c>
      <c r="O8" s="153"/>
      <c r="P8" s="153"/>
      <c r="Q8" s="153"/>
      <c r="R8" s="153"/>
      <c r="S8" s="153"/>
      <c r="T8" s="153"/>
      <c r="U8" s="153"/>
      <c r="V8" s="153"/>
      <c r="W8" s="153"/>
      <c r="X8" s="153"/>
      <c r="Y8" s="153"/>
      <c r="Z8" s="153"/>
      <c r="AA8" s="153"/>
    </row>
    <row r="9" spans="1:27" x14ac:dyDescent="0.35">
      <c r="A9" s="678"/>
      <c r="B9" s="12" t="s">
        <v>22</v>
      </c>
      <c r="C9" s="3">
        <f>'BIZ kWh ENTRY'!S184</f>
        <v>0</v>
      </c>
      <c r="D9" s="3">
        <f>'BIZ kWh ENTRY'!T184</f>
        <v>0</v>
      </c>
      <c r="E9" s="3">
        <f>'BIZ kWh ENTRY'!U184</f>
        <v>0</v>
      </c>
      <c r="F9" s="3">
        <f>'BIZ kWh ENTRY'!V184</f>
        <v>0</v>
      </c>
      <c r="G9" s="3">
        <f>'BIZ kWh ENTRY'!W184</f>
        <v>0</v>
      </c>
      <c r="H9" s="3">
        <f>'BIZ kWh ENTRY'!X184</f>
        <v>0</v>
      </c>
      <c r="I9" s="3">
        <f>'BIZ kWh ENTRY'!Y184</f>
        <v>0</v>
      </c>
      <c r="J9" s="3">
        <f>'BIZ kWh ENTRY'!Z184</f>
        <v>0</v>
      </c>
      <c r="K9" s="3">
        <f>'BIZ kWh ENTRY'!AA184</f>
        <v>0</v>
      </c>
      <c r="L9" s="3">
        <f>'BIZ kWh ENTRY'!AB184</f>
        <v>0</v>
      </c>
      <c r="M9" s="3">
        <f>'BIZ kWh ENTRY'!AC184</f>
        <v>0</v>
      </c>
      <c r="N9" s="3">
        <f>'BIZ kWh ENTRY'!AD184</f>
        <v>0</v>
      </c>
      <c r="O9" s="153"/>
      <c r="P9" s="153"/>
      <c r="Q9" s="153"/>
      <c r="R9" s="153"/>
      <c r="S9" s="153"/>
      <c r="T9" s="153"/>
      <c r="U9" s="153"/>
      <c r="V9" s="153"/>
      <c r="W9" s="153"/>
      <c r="X9" s="153"/>
      <c r="Y9" s="153"/>
      <c r="Z9" s="153"/>
      <c r="AA9" s="153"/>
    </row>
    <row r="10" spans="1:27" x14ac:dyDescent="0.35">
      <c r="A10" s="678"/>
      <c r="B10" s="11" t="s">
        <v>9</v>
      </c>
      <c r="C10" s="3">
        <f>'BIZ kWh ENTRY'!S185</f>
        <v>0</v>
      </c>
      <c r="D10" s="3">
        <f>'BIZ kWh ENTRY'!T185</f>
        <v>0</v>
      </c>
      <c r="E10" s="3">
        <f>'BIZ kWh ENTRY'!U185</f>
        <v>0</v>
      </c>
      <c r="F10" s="3">
        <f>'BIZ kWh ENTRY'!V185</f>
        <v>0</v>
      </c>
      <c r="G10" s="3">
        <f>'BIZ kWh ENTRY'!W185</f>
        <v>0</v>
      </c>
      <c r="H10" s="3">
        <f>'BIZ kWh ENTRY'!X185</f>
        <v>0</v>
      </c>
      <c r="I10" s="3">
        <f>'BIZ kWh ENTRY'!Y185</f>
        <v>0</v>
      </c>
      <c r="J10" s="3">
        <f>'BIZ kWh ENTRY'!Z185</f>
        <v>0</v>
      </c>
      <c r="K10" s="3">
        <f>'BIZ kWh ENTRY'!AA185</f>
        <v>0</v>
      </c>
      <c r="L10" s="3">
        <f>'BIZ kWh ENTRY'!AB185</f>
        <v>0</v>
      </c>
      <c r="M10" s="3">
        <f>'BIZ kWh ENTRY'!AC185</f>
        <v>0</v>
      </c>
      <c r="N10" s="3">
        <f>'BIZ kWh ENTRY'!AD185</f>
        <v>0</v>
      </c>
      <c r="O10" s="153"/>
      <c r="P10" s="153"/>
      <c r="Q10" s="153"/>
      <c r="R10" s="153"/>
      <c r="S10" s="153"/>
      <c r="T10" s="153"/>
      <c r="U10" s="153"/>
      <c r="V10" s="153"/>
      <c r="W10" s="153"/>
      <c r="X10" s="153"/>
      <c r="Y10" s="153"/>
      <c r="Z10" s="153"/>
      <c r="AA10" s="153"/>
    </row>
    <row r="11" spans="1:27" x14ac:dyDescent="0.35">
      <c r="A11" s="678"/>
      <c r="B11" s="11" t="s">
        <v>3</v>
      </c>
      <c r="C11" s="3">
        <f>'BIZ kWh ENTRY'!S186</f>
        <v>0</v>
      </c>
      <c r="D11" s="3">
        <f>'BIZ kWh ENTRY'!T186</f>
        <v>0</v>
      </c>
      <c r="E11" s="3">
        <f>'BIZ kWh ENTRY'!U186</f>
        <v>0</v>
      </c>
      <c r="F11" s="3">
        <f>'BIZ kWh ENTRY'!V186</f>
        <v>0</v>
      </c>
      <c r="G11" s="3">
        <f>'BIZ kWh ENTRY'!W186</f>
        <v>0</v>
      </c>
      <c r="H11" s="3">
        <f>'BIZ kWh ENTRY'!X186</f>
        <v>0</v>
      </c>
      <c r="I11" s="3">
        <f>'BIZ kWh ENTRY'!Y186</f>
        <v>0</v>
      </c>
      <c r="J11" s="3">
        <f>'BIZ kWh ENTRY'!Z186</f>
        <v>0</v>
      </c>
      <c r="K11" s="3">
        <f>'BIZ kWh ENTRY'!AA186</f>
        <v>0</v>
      </c>
      <c r="L11" s="3">
        <f>'BIZ kWh ENTRY'!AB186</f>
        <v>0</v>
      </c>
      <c r="M11" s="3">
        <f>'BIZ kWh ENTRY'!AC186</f>
        <v>0</v>
      </c>
      <c r="N11" s="3">
        <f>'BIZ kWh ENTRY'!AD186</f>
        <v>0</v>
      </c>
      <c r="O11" s="153"/>
      <c r="P11" s="153"/>
      <c r="Q11" s="153"/>
      <c r="R11" s="153"/>
      <c r="S11" s="153"/>
      <c r="T11" s="153"/>
      <c r="U11" s="153"/>
      <c r="V11" s="153"/>
      <c r="W11" s="153"/>
      <c r="X11" s="153"/>
      <c r="Y11" s="153"/>
      <c r="Z11" s="153"/>
      <c r="AA11" s="153"/>
    </row>
    <row r="12" spans="1:27" x14ac:dyDescent="0.35">
      <c r="A12" s="678"/>
      <c r="B12" s="11" t="s">
        <v>4</v>
      </c>
      <c r="C12" s="3">
        <f>'BIZ kWh ENTRY'!S187</f>
        <v>0</v>
      </c>
      <c r="D12" s="3">
        <f>'BIZ kWh ENTRY'!T187</f>
        <v>0</v>
      </c>
      <c r="E12" s="3">
        <f>'BIZ kWh ENTRY'!U187</f>
        <v>55299</v>
      </c>
      <c r="F12" s="3">
        <f>'BIZ kWh ENTRY'!V187</f>
        <v>13801</v>
      </c>
      <c r="G12" s="3">
        <f>'BIZ kWh ENTRY'!W187</f>
        <v>71569</v>
      </c>
      <c r="H12" s="3">
        <f>'BIZ kWh ENTRY'!X187</f>
        <v>44989</v>
      </c>
      <c r="I12" s="3">
        <f>'BIZ kWh ENTRY'!Y187</f>
        <v>0</v>
      </c>
      <c r="J12" s="3">
        <f>'BIZ kWh ENTRY'!Z187</f>
        <v>83695</v>
      </c>
      <c r="K12" s="3">
        <f>'BIZ kWh ENTRY'!AA187</f>
        <v>242532</v>
      </c>
      <c r="L12" s="3">
        <f>'BIZ kWh ENTRY'!AB187</f>
        <v>111382</v>
      </c>
      <c r="M12" s="3">
        <f>'BIZ kWh ENTRY'!AC187</f>
        <v>190920.22740533159</v>
      </c>
      <c r="N12" s="3">
        <f>'BIZ kWh ENTRY'!AD187</f>
        <v>674124.31872260466</v>
      </c>
      <c r="O12" s="153"/>
      <c r="P12" s="153"/>
      <c r="Q12" s="153"/>
      <c r="R12" s="153"/>
      <c r="S12" s="153"/>
      <c r="T12" s="153"/>
      <c r="U12" s="153"/>
      <c r="V12" s="153"/>
      <c r="W12" s="153"/>
      <c r="X12" s="153"/>
      <c r="Y12" s="153"/>
      <c r="Z12" s="153"/>
      <c r="AA12" s="153"/>
    </row>
    <row r="13" spans="1:27" x14ac:dyDescent="0.35">
      <c r="A13" s="678"/>
      <c r="B13" s="11" t="s">
        <v>5</v>
      </c>
      <c r="C13" s="3">
        <f>'BIZ kWh ENTRY'!S188</f>
        <v>0</v>
      </c>
      <c r="D13" s="3">
        <f>'BIZ kWh ENTRY'!T188</f>
        <v>0</v>
      </c>
      <c r="E13" s="3">
        <f>'BIZ kWh ENTRY'!U188</f>
        <v>0</v>
      </c>
      <c r="F13" s="3">
        <f>'BIZ kWh ENTRY'!V188</f>
        <v>0</v>
      </c>
      <c r="G13" s="3">
        <f>'BIZ kWh ENTRY'!W188</f>
        <v>0</v>
      </c>
      <c r="H13" s="3">
        <f>'BIZ kWh ENTRY'!X188</f>
        <v>0</v>
      </c>
      <c r="I13" s="3">
        <f>'BIZ kWh ENTRY'!Y188</f>
        <v>0</v>
      </c>
      <c r="J13" s="3">
        <f>'BIZ kWh ENTRY'!Z188</f>
        <v>0</v>
      </c>
      <c r="K13" s="3">
        <f>'BIZ kWh ENTRY'!AA188</f>
        <v>0</v>
      </c>
      <c r="L13" s="3">
        <f>'BIZ kWh ENTRY'!AB188</f>
        <v>0</v>
      </c>
      <c r="M13" s="3">
        <f>'BIZ kWh ENTRY'!AC188</f>
        <v>5766.4474518004035</v>
      </c>
      <c r="N13" s="3">
        <f>'BIZ kWh ENTRY'!AD188</f>
        <v>20360.872772489114</v>
      </c>
      <c r="O13" s="153"/>
      <c r="P13" s="153"/>
      <c r="Q13" s="153"/>
      <c r="R13" s="153"/>
      <c r="S13" s="153"/>
      <c r="T13" s="153"/>
      <c r="U13" s="153"/>
      <c r="V13" s="153"/>
      <c r="W13" s="153"/>
      <c r="X13" s="153"/>
      <c r="Y13" s="153"/>
      <c r="Z13" s="153"/>
      <c r="AA13" s="153"/>
    </row>
    <row r="14" spans="1:27" x14ac:dyDescent="0.35">
      <c r="A14" s="678"/>
      <c r="B14" s="11" t="s">
        <v>23</v>
      </c>
      <c r="C14" s="3">
        <f>'BIZ kWh ENTRY'!S189</f>
        <v>0</v>
      </c>
      <c r="D14" s="3">
        <f>'BIZ kWh ENTRY'!T189</f>
        <v>0</v>
      </c>
      <c r="E14" s="3">
        <f>'BIZ kWh ENTRY'!U189</f>
        <v>0</v>
      </c>
      <c r="F14" s="3">
        <f>'BIZ kWh ENTRY'!V189</f>
        <v>0</v>
      </c>
      <c r="G14" s="3">
        <f>'BIZ kWh ENTRY'!W189</f>
        <v>0</v>
      </c>
      <c r="H14" s="3">
        <f>'BIZ kWh ENTRY'!X189</f>
        <v>0</v>
      </c>
      <c r="I14" s="3">
        <f>'BIZ kWh ENTRY'!Y189</f>
        <v>0</v>
      </c>
      <c r="J14" s="3">
        <f>'BIZ kWh ENTRY'!Z189</f>
        <v>0</v>
      </c>
      <c r="K14" s="3">
        <f>'BIZ kWh ENTRY'!AA189</f>
        <v>0</v>
      </c>
      <c r="L14" s="3">
        <f>'BIZ kWh ENTRY'!AB189</f>
        <v>0</v>
      </c>
      <c r="M14" s="3">
        <f>'BIZ kWh ENTRY'!AC189</f>
        <v>0</v>
      </c>
      <c r="N14" s="3">
        <f>'BIZ kWh ENTRY'!AD189</f>
        <v>0</v>
      </c>
      <c r="O14" s="153"/>
      <c r="P14" s="153"/>
      <c r="Q14" s="153"/>
      <c r="R14" s="153"/>
      <c r="S14" s="153"/>
      <c r="T14" s="153"/>
      <c r="U14" s="153"/>
      <c r="V14" s="153"/>
      <c r="W14" s="153"/>
      <c r="X14" s="153"/>
      <c r="Y14" s="153"/>
      <c r="Z14" s="153"/>
      <c r="AA14" s="153"/>
    </row>
    <row r="15" spans="1:27" x14ac:dyDescent="0.35">
      <c r="A15" s="678"/>
      <c r="B15" s="11" t="s">
        <v>24</v>
      </c>
      <c r="C15" s="3">
        <f>'BIZ kWh ENTRY'!S190</f>
        <v>0</v>
      </c>
      <c r="D15" s="3">
        <f>'BIZ kWh ENTRY'!T190</f>
        <v>0</v>
      </c>
      <c r="E15" s="3">
        <f>'BIZ kWh ENTRY'!U190</f>
        <v>0</v>
      </c>
      <c r="F15" s="3">
        <f>'BIZ kWh ENTRY'!V190</f>
        <v>0</v>
      </c>
      <c r="G15" s="3">
        <f>'BIZ kWh ENTRY'!W190</f>
        <v>0</v>
      </c>
      <c r="H15" s="3">
        <f>'BIZ kWh ENTRY'!X190</f>
        <v>0</v>
      </c>
      <c r="I15" s="3">
        <f>'BIZ kWh ENTRY'!Y190</f>
        <v>0</v>
      </c>
      <c r="J15" s="3">
        <f>'BIZ kWh ENTRY'!Z190</f>
        <v>0</v>
      </c>
      <c r="K15" s="3">
        <f>'BIZ kWh ENTRY'!AA190</f>
        <v>0</v>
      </c>
      <c r="L15" s="3">
        <f>'BIZ kWh ENTRY'!AB190</f>
        <v>0</v>
      </c>
      <c r="M15" s="3">
        <f>'BIZ kWh ENTRY'!AC190</f>
        <v>0</v>
      </c>
      <c r="N15" s="3">
        <f>'BIZ kWh ENTRY'!AD190</f>
        <v>0</v>
      </c>
      <c r="O15" s="153"/>
      <c r="P15" s="153"/>
      <c r="Q15" s="153"/>
      <c r="R15" s="153"/>
      <c r="S15" s="153"/>
      <c r="T15" s="153"/>
      <c r="U15" s="153"/>
      <c r="V15" s="153"/>
      <c r="W15" s="153"/>
      <c r="X15" s="153"/>
      <c r="Y15" s="153"/>
      <c r="Z15" s="153"/>
      <c r="AA15" s="153"/>
    </row>
    <row r="16" spans="1:27" x14ac:dyDescent="0.35">
      <c r="A16" s="678"/>
      <c r="B16" s="11" t="s">
        <v>7</v>
      </c>
      <c r="C16" s="3">
        <f>'BIZ kWh ENTRY'!S191</f>
        <v>0</v>
      </c>
      <c r="D16" s="3">
        <f>'BIZ kWh ENTRY'!T191</f>
        <v>0</v>
      </c>
      <c r="E16" s="3">
        <f>'BIZ kWh ENTRY'!U191</f>
        <v>0</v>
      </c>
      <c r="F16" s="3">
        <f>'BIZ kWh ENTRY'!V191</f>
        <v>0</v>
      </c>
      <c r="G16" s="3">
        <f>'BIZ kWh ENTRY'!W191</f>
        <v>0</v>
      </c>
      <c r="H16" s="3">
        <f>'BIZ kWh ENTRY'!X191</f>
        <v>0</v>
      </c>
      <c r="I16" s="3">
        <f>'BIZ kWh ENTRY'!Y191</f>
        <v>0</v>
      </c>
      <c r="J16" s="3">
        <f>'BIZ kWh ENTRY'!Z191</f>
        <v>0</v>
      </c>
      <c r="K16" s="3">
        <f>'BIZ kWh ENTRY'!AA191</f>
        <v>0</v>
      </c>
      <c r="L16" s="3">
        <f>'BIZ kWh ENTRY'!AB191</f>
        <v>0</v>
      </c>
      <c r="M16" s="3">
        <f>'BIZ kWh ENTRY'!AC191</f>
        <v>0</v>
      </c>
      <c r="N16" s="3">
        <f>'BIZ kWh ENTRY'!AD191</f>
        <v>0</v>
      </c>
      <c r="O16" s="153"/>
      <c r="P16" s="153"/>
      <c r="Q16" s="153"/>
      <c r="R16" s="153"/>
      <c r="S16" s="153"/>
      <c r="T16" s="153"/>
      <c r="U16" s="153"/>
      <c r="V16" s="153"/>
      <c r="W16" s="153"/>
      <c r="X16" s="153"/>
      <c r="Y16" s="153"/>
      <c r="Z16" s="153"/>
      <c r="AA16" s="153"/>
    </row>
    <row r="17" spans="1:27" x14ac:dyDescent="0.35">
      <c r="A17" s="678"/>
      <c r="B17" s="11" t="s">
        <v>8</v>
      </c>
      <c r="C17" s="3">
        <f>'BIZ kWh ENTRY'!S192</f>
        <v>0</v>
      </c>
      <c r="D17" s="3">
        <f>'BIZ kWh ENTRY'!T192</f>
        <v>0</v>
      </c>
      <c r="E17" s="3">
        <f>'BIZ kWh ENTRY'!U192</f>
        <v>0</v>
      </c>
      <c r="F17" s="3">
        <f>'BIZ kWh ENTRY'!V192</f>
        <v>0</v>
      </c>
      <c r="G17" s="3">
        <f>'BIZ kWh ENTRY'!W192</f>
        <v>0</v>
      </c>
      <c r="H17" s="3">
        <f>'BIZ kWh ENTRY'!X192</f>
        <v>0</v>
      </c>
      <c r="I17" s="3">
        <f>'BIZ kWh ENTRY'!Y192</f>
        <v>0</v>
      </c>
      <c r="J17" s="3">
        <f>'BIZ kWh ENTRY'!Z192</f>
        <v>0</v>
      </c>
      <c r="K17" s="3">
        <f>'BIZ kWh ENTRY'!AA192</f>
        <v>0</v>
      </c>
      <c r="L17" s="3">
        <f>'BIZ kWh ENTRY'!AB192</f>
        <v>0</v>
      </c>
      <c r="M17" s="3">
        <f>'BIZ kWh ENTRY'!AC192</f>
        <v>0</v>
      </c>
      <c r="N17" s="3">
        <f>'BIZ kWh ENTRY'!AD192</f>
        <v>0</v>
      </c>
      <c r="O17" s="153"/>
      <c r="P17" s="153"/>
      <c r="Q17" s="153"/>
      <c r="R17" s="153"/>
      <c r="S17" s="153"/>
      <c r="T17" s="153"/>
      <c r="U17" s="153"/>
      <c r="V17" s="153"/>
      <c r="W17" s="153"/>
      <c r="X17" s="153"/>
      <c r="Y17" s="153"/>
      <c r="Z17" s="153"/>
      <c r="AA17" s="153"/>
    </row>
    <row r="18" spans="1:27" x14ac:dyDescent="0.35">
      <c r="A18" s="678"/>
      <c r="B18" s="11" t="s">
        <v>11</v>
      </c>
      <c r="C18" s="3"/>
      <c r="D18" s="3"/>
      <c r="E18" s="231"/>
      <c r="F18" s="231"/>
      <c r="G18" s="231"/>
      <c r="H18" s="231"/>
      <c r="I18" s="231"/>
      <c r="J18" s="231"/>
      <c r="K18" s="231"/>
      <c r="L18" s="231"/>
      <c r="M18" s="231"/>
      <c r="N18" s="231"/>
      <c r="O18" s="153"/>
      <c r="P18" s="153"/>
      <c r="Q18" s="153"/>
      <c r="R18" s="153"/>
      <c r="S18" s="153"/>
      <c r="T18" s="153"/>
      <c r="U18" s="153"/>
      <c r="V18" s="153"/>
      <c r="W18" s="153"/>
      <c r="X18" s="153"/>
      <c r="Y18" s="153"/>
      <c r="Z18" s="153"/>
      <c r="AA18" s="153"/>
    </row>
    <row r="19" spans="1:27" ht="15" thickBot="1" x14ac:dyDescent="0.4">
      <c r="A19" s="679"/>
      <c r="B19" s="188" t="str">
        <f>' LI 1M - RES'!B16</f>
        <v>Monthly kWh</v>
      </c>
      <c r="C19" s="232">
        <f>SUM(C5:C18)</f>
        <v>0</v>
      </c>
      <c r="D19" s="232">
        <f t="shared" ref="D19:AA19" si="1">SUM(D5:D18)</f>
        <v>0</v>
      </c>
      <c r="E19" s="232">
        <f t="shared" si="1"/>
        <v>55299</v>
      </c>
      <c r="F19" s="232">
        <f t="shared" si="1"/>
        <v>13801</v>
      </c>
      <c r="G19" s="232">
        <f t="shared" si="1"/>
        <v>71569</v>
      </c>
      <c r="H19" s="232">
        <f t="shared" si="1"/>
        <v>44989</v>
      </c>
      <c r="I19" s="232">
        <f t="shared" si="1"/>
        <v>105207.59</v>
      </c>
      <c r="J19" s="232">
        <f t="shared" si="1"/>
        <v>83695</v>
      </c>
      <c r="K19" s="232">
        <f t="shared" si="1"/>
        <v>242532</v>
      </c>
      <c r="L19" s="232">
        <f t="shared" si="1"/>
        <v>111382</v>
      </c>
      <c r="M19" s="232">
        <f t="shared" si="1"/>
        <v>196686.67485713199</v>
      </c>
      <c r="N19" s="232">
        <f t="shared" si="1"/>
        <v>694485.19149509375</v>
      </c>
      <c r="O19" s="233">
        <f t="shared" si="1"/>
        <v>0</v>
      </c>
      <c r="P19" s="233">
        <f t="shared" si="1"/>
        <v>0</v>
      </c>
      <c r="Q19" s="233">
        <f t="shared" si="1"/>
        <v>0</v>
      </c>
      <c r="R19" s="233">
        <f t="shared" si="1"/>
        <v>0</v>
      </c>
      <c r="S19" s="233">
        <f t="shared" si="1"/>
        <v>0</v>
      </c>
      <c r="T19" s="233">
        <f t="shared" si="1"/>
        <v>0</v>
      </c>
      <c r="U19" s="233">
        <f t="shared" si="1"/>
        <v>0</v>
      </c>
      <c r="V19" s="233">
        <f t="shared" si="1"/>
        <v>0</v>
      </c>
      <c r="W19" s="233">
        <f t="shared" si="1"/>
        <v>0</v>
      </c>
      <c r="X19" s="233">
        <f t="shared" si="1"/>
        <v>0</v>
      </c>
      <c r="Y19" s="233">
        <f t="shared" si="1"/>
        <v>0</v>
      </c>
      <c r="Z19" s="233">
        <f t="shared" si="1"/>
        <v>0</v>
      </c>
      <c r="AA19" s="233">
        <f t="shared" si="1"/>
        <v>0</v>
      </c>
    </row>
    <row r="20" spans="1:27" x14ac:dyDescent="0.35">
      <c r="A20" s="251"/>
      <c r="B20" s="252"/>
      <c r="C20" s="9"/>
      <c r="D20" s="252"/>
      <c r="E20" s="9"/>
      <c r="F20" s="252"/>
      <c r="G20" s="252"/>
      <c r="H20" s="9"/>
      <c r="I20" s="252"/>
      <c r="J20" s="252"/>
      <c r="K20" s="9"/>
      <c r="L20" s="252"/>
      <c r="M20" s="252"/>
      <c r="N20" s="9"/>
      <c r="O20" s="252"/>
      <c r="P20" s="252"/>
      <c r="Q20" s="9"/>
      <c r="R20" s="252"/>
      <c r="S20" s="252"/>
      <c r="T20" s="9"/>
      <c r="U20" s="252"/>
      <c r="V20" s="252"/>
      <c r="W20" s="9"/>
      <c r="X20" s="252"/>
      <c r="Y20" s="252"/>
      <c r="Z20" s="9"/>
      <c r="AA20" s="252"/>
    </row>
    <row r="21" spans="1:27" ht="15" thickBot="1" x14ac:dyDescent="0.4">
      <c r="C21" s="253"/>
      <c r="D21" s="129"/>
      <c r="E21" s="253"/>
      <c r="F21" s="129"/>
      <c r="G21" s="129"/>
      <c r="H21" s="253"/>
      <c r="I21" s="129"/>
      <c r="J21" s="129"/>
      <c r="K21" s="253"/>
      <c r="L21" s="129"/>
      <c r="M21" s="129"/>
      <c r="N21" s="253"/>
      <c r="O21" s="129"/>
      <c r="P21" s="129"/>
      <c r="Q21" s="253"/>
      <c r="R21" s="129"/>
      <c r="S21" s="129"/>
      <c r="T21" s="253"/>
      <c r="U21" s="129"/>
      <c r="V21" s="129"/>
      <c r="W21" s="253"/>
      <c r="X21" s="129"/>
      <c r="Y21" s="129"/>
      <c r="Z21" s="253"/>
      <c r="AA21" s="129"/>
    </row>
    <row r="22" spans="1:27" ht="16" thickBot="1" x14ac:dyDescent="0.4">
      <c r="A22" s="680" t="s">
        <v>15</v>
      </c>
      <c r="B22" s="17" t="s">
        <v>10</v>
      </c>
      <c r="C22" s="145">
        <f>C$4</f>
        <v>44927</v>
      </c>
      <c r="D22" s="145">
        <f t="shared" ref="D22:AA22" si="2">D$4</f>
        <v>44958</v>
      </c>
      <c r="E22" s="145">
        <f t="shared" si="2"/>
        <v>44986</v>
      </c>
      <c r="F22" s="145">
        <f t="shared" si="2"/>
        <v>45017</v>
      </c>
      <c r="G22" s="145">
        <f t="shared" si="2"/>
        <v>45047</v>
      </c>
      <c r="H22" s="145">
        <f t="shared" si="2"/>
        <v>45078</v>
      </c>
      <c r="I22" s="145">
        <f t="shared" si="2"/>
        <v>45108</v>
      </c>
      <c r="J22" s="145">
        <f t="shared" si="2"/>
        <v>45139</v>
      </c>
      <c r="K22" s="145">
        <f t="shared" si="2"/>
        <v>45170</v>
      </c>
      <c r="L22" s="145">
        <f t="shared" si="2"/>
        <v>45200</v>
      </c>
      <c r="M22" s="145">
        <f t="shared" si="2"/>
        <v>45231</v>
      </c>
      <c r="N22" s="145">
        <f t="shared" si="2"/>
        <v>45261</v>
      </c>
      <c r="O22" s="145">
        <f t="shared" si="2"/>
        <v>45292</v>
      </c>
      <c r="P22" s="145">
        <f t="shared" si="2"/>
        <v>45323</v>
      </c>
      <c r="Q22" s="145">
        <f t="shared" si="2"/>
        <v>45352</v>
      </c>
      <c r="R22" s="145">
        <f t="shared" si="2"/>
        <v>45383</v>
      </c>
      <c r="S22" s="145">
        <f t="shared" si="2"/>
        <v>45413</v>
      </c>
      <c r="T22" s="145">
        <f t="shared" si="2"/>
        <v>45444</v>
      </c>
      <c r="U22" s="145">
        <f t="shared" si="2"/>
        <v>45474</v>
      </c>
      <c r="V22" s="145">
        <f t="shared" si="2"/>
        <v>45505</v>
      </c>
      <c r="W22" s="145">
        <f t="shared" si="2"/>
        <v>45536</v>
      </c>
      <c r="X22" s="145">
        <f t="shared" si="2"/>
        <v>45566</v>
      </c>
      <c r="Y22" s="145">
        <f t="shared" si="2"/>
        <v>45597</v>
      </c>
      <c r="Z22" s="145">
        <f t="shared" si="2"/>
        <v>45627</v>
      </c>
      <c r="AA22" s="145">
        <f t="shared" si="2"/>
        <v>45658</v>
      </c>
    </row>
    <row r="23" spans="1:27" ht="15" customHeight="1" x14ac:dyDescent="0.35">
      <c r="A23" s="681"/>
      <c r="B23" s="11" t="str">
        <f t="shared" ref="B23:C37" si="3">B5</f>
        <v>Air Comp</v>
      </c>
      <c r="C23" s="3">
        <f>C5</f>
        <v>0</v>
      </c>
      <c r="D23" s="3">
        <f>IF(SUM($C$19:$N$19)=0,0,C23+D5)</f>
        <v>0</v>
      </c>
      <c r="E23" s="3">
        <f t="shared" ref="E23:AA23" si="4">IF(SUM($C$19:$N$19)=0,0,D23+E5)</f>
        <v>0</v>
      </c>
      <c r="F23" s="3">
        <f t="shared" si="4"/>
        <v>0</v>
      </c>
      <c r="G23" s="3">
        <f t="shared" si="4"/>
        <v>0</v>
      </c>
      <c r="H23" s="3">
        <f t="shared" si="4"/>
        <v>0</v>
      </c>
      <c r="I23" s="3">
        <f t="shared" si="4"/>
        <v>0</v>
      </c>
      <c r="J23" s="3">
        <f t="shared" si="4"/>
        <v>0</v>
      </c>
      <c r="K23" s="3">
        <f t="shared" si="4"/>
        <v>0</v>
      </c>
      <c r="L23" s="3">
        <f t="shared" si="4"/>
        <v>0</v>
      </c>
      <c r="M23" s="3">
        <f t="shared" si="4"/>
        <v>0</v>
      </c>
      <c r="N23" s="3">
        <f t="shared" si="4"/>
        <v>0</v>
      </c>
      <c r="O23" s="3">
        <f t="shared" si="4"/>
        <v>0</v>
      </c>
      <c r="P23" s="3">
        <f t="shared" si="4"/>
        <v>0</v>
      </c>
      <c r="Q23" s="3">
        <f t="shared" si="4"/>
        <v>0</v>
      </c>
      <c r="R23" s="3">
        <f t="shared" si="4"/>
        <v>0</v>
      </c>
      <c r="S23" s="3">
        <f t="shared" si="4"/>
        <v>0</v>
      </c>
      <c r="T23" s="3">
        <f t="shared" si="4"/>
        <v>0</v>
      </c>
      <c r="U23" s="3">
        <f t="shared" si="4"/>
        <v>0</v>
      </c>
      <c r="V23" s="3">
        <f t="shared" si="4"/>
        <v>0</v>
      </c>
      <c r="W23" s="3">
        <f t="shared" si="4"/>
        <v>0</v>
      </c>
      <c r="X23" s="3">
        <f t="shared" si="4"/>
        <v>0</v>
      </c>
      <c r="Y23" s="3">
        <f t="shared" si="4"/>
        <v>0</v>
      </c>
      <c r="Z23" s="3">
        <f t="shared" si="4"/>
        <v>0</v>
      </c>
      <c r="AA23" s="3">
        <f t="shared" si="4"/>
        <v>0</v>
      </c>
    </row>
    <row r="24" spans="1:27" x14ac:dyDescent="0.35">
      <c r="A24" s="681"/>
      <c r="B24" s="12" t="str">
        <f t="shared" si="3"/>
        <v>Building Shell</v>
      </c>
      <c r="C24" s="3">
        <f t="shared" si="3"/>
        <v>0</v>
      </c>
      <c r="D24" s="3">
        <f t="shared" ref="D24:AA24" si="5">IF(SUM($C$19:$N$19)=0,0,C24+D6)</f>
        <v>0</v>
      </c>
      <c r="E24" s="3">
        <f t="shared" si="5"/>
        <v>0</v>
      </c>
      <c r="F24" s="3">
        <f t="shared" si="5"/>
        <v>0</v>
      </c>
      <c r="G24" s="3">
        <f t="shared" si="5"/>
        <v>0</v>
      </c>
      <c r="H24" s="3">
        <f t="shared" si="5"/>
        <v>0</v>
      </c>
      <c r="I24" s="3">
        <f t="shared" si="5"/>
        <v>105207.59</v>
      </c>
      <c r="J24" s="3">
        <f t="shared" si="5"/>
        <v>105207.59</v>
      </c>
      <c r="K24" s="3">
        <f t="shared" si="5"/>
        <v>105207.59</v>
      </c>
      <c r="L24" s="3">
        <f t="shared" si="5"/>
        <v>105207.59</v>
      </c>
      <c r="M24" s="3">
        <f t="shared" si="5"/>
        <v>105207.59</v>
      </c>
      <c r="N24" s="3">
        <f t="shared" si="5"/>
        <v>105207.59</v>
      </c>
      <c r="O24" s="3">
        <f t="shared" si="5"/>
        <v>105207.59</v>
      </c>
      <c r="P24" s="3">
        <f t="shared" si="5"/>
        <v>105207.59</v>
      </c>
      <c r="Q24" s="3">
        <f t="shared" si="5"/>
        <v>105207.59</v>
      </c>
      <c r="R24" s="3">
        <f t="shared" si="5"/>
        <v>105207.59</v>
      </c>
      <c r="S24" s="3">
        <f t="shared" si="5"/>
        <v>105207.59</v>
      </c>
      <c r="T24" s="3">
        <f t="shared" si="5"/>
        <v>105207.59</v>
      </c>
      <c r="U24" s="3">
        <f t="shared" si="5"/>
        <v>105207.59</v>
      </c>
      <c r="V24" s="3">
        <f t="shared" si="5"/>
        <v>105207.59</v>
      </c>
      <c r="W24" s="3">
        <f t="shared" si="5"/>
        <v>105207.59</v>
      </c>
      <c r="X24" s="3">
        <f t="shared" si="5"/>
        <v>105207.59</v>
      </c>
      <c r="Y24" s="3">
        <f t="shared" si="5"/>
        <v>105207.59</v>
      </c>
      <c r="Z24" s="3">
        <f t="shared" si="5"/>
        <v>105207.59</v>
      </c>
      <c r="AA24" s="3">
        <f t="shared" si="5"/>
        <v>105207.59</v>
      </c>
    </row>
    <row r="25" spans="1:27" x14ac:dyDescent="0.35">
      <c r="A25" s="681"/>
      <c r="B25" s="11" t="str">
        <f t="shared" si="3"/>
        <v>Cooking</v>
      </c>
      <c r="C25" s="3">
        <f t="shared" si="3"/>
        <v>0</v>
      </c>
      <c r="D25" s="3">
        <f t="shared" ref="D25:AA25" si="6">IF(SUM($C$19:$N$19)=0,0,C25+D7)</f>
        <v>0</v>
      </c>
      <c r="E25" s="3">
        <f t="shared" si="6"/>
        <v>0</v>
      </c>
      <c r="F25" s="3">
        <f t="shared" si="6"/>
        <v>0</v>
      </c>
      <c r="G25" s="3">
        <f t="shared" si="6"/>
        <v>0</v>
      </c>
      <c r="H25" s="3">
        <f t="shared" si="6"/>
        <v>0</v>
      </c>
      <c r="I25" s="3">
        <f t="shared" si="6"/>
        <v>0</v>
      </c>
      <c r="J25" s="3">
        <f t="shared" si="6"/>
        <v>0</v>
      </c>
      <c r="K25" s="3">
        <f t="shared" si="6"/>
        <v>0</v>
      </c>
      <c r="L25" s="3">
        <f t="shared" si="6"/>
        <v>0</v>
      </c>
      <c r="M25" s="3">
        <f t="shared" si="6"/>
        <v>0</v>
      </c>
      <c r="N25" s="3">
        <f t="shared" si="6"/>
        <v>0</v>
      </c>
      <c r="O25" s="3">
        <f t="shared" si="6"/>
        <v>0</v>
      </c>
      <c r="P25" s="3">
        <f t="shared" si="6"/>
        <v>0</v>
      </c>
      <c r="Q25" s="3">
        <f t="shared" si="6"/>
        <v>0</v>
      </c>
      <c r="R25" s="3">
        <f t="shared" si="6"/>
        <v>0</v>
      </c>
      <c r="S25" s="3">
        <f t="shared" si="6"/>
        <v>0</v>
      </c>
      <c r="T25" s="3">
        <f t="shared" si="6"/>
        <v>0</v>
      </c>
      <c r="U25" s="3">
        <f t="shared" si="6"/>
        <v>0</v>
      </c>
      <c r="V25" s="3">
        <f t="shared" si="6"/>
        <v>0</v>
      </c>
      <c r="W25" s="3">
        <f t="shared" si="6"/>
        <v>0</v>
      </c>
      <c r="X25" s="3">
        <f t="shared" si="6"/>
        <v>0</v>
      </c>
      <c r="Y25" s="3">
        <f t="shared" si="6"/>
        <v>0</v>
      </c>
      <c r="Z25" s="3">
        <f t="shared" si="6"/>
        <v>0</v>
      </c>
      <c r="AA25" s="3">
        <f t="shared" si="6"/>
        <v>0</v>
      </c>
    </row>
    <row r="26" spans="1:27" x14ac:dyDescent="0.35">
      <c r="A26" s="681"/>
      <c r="B26" s="11" t="str">
        <f t="shared" si="3"/>
        <v>Cooling</v>
      </c>
      <c r="C26" s="3">
        <f t="shared" si="3"/>
        <v>0</v>
      </c>
      <c r="D26" s="3">
        <f t="shared" ref="D26:AA26" si="7">IF(SUM($C$19:$N$19)=0,0,C26+D8)</f>
        <v>0</v>
      </c>
      <c r="E26" s="3">
        <f t="shared" si="7"/>
        <v>0</v>
      </c>
      <c r="F26" s="3">
        <f t="shared" si="7"/>
        <v>0</v>
      </c>
      <c r="G26" s="3">
        <f t="shared" si="7"/>
        <v>0</v>
      </c>
      <c r="H26" s="3">
        <f t="shared" si="7"/>
        <v>0</v>
      </c>
      <c r="I26" s="3">
        <f t="shared" si="7"/>
        <v>0</v>
      </c>
      <c r="J26" s="3">
        <f t="shared" si="7"/>
        <v>0</v>
      </c>
      <c r="K26" s="3">
        <f t="shared" si="7"/>
        <v>0</v>
      </c>
      <c r="L26" s="3">
        <f t="shared" si="7"/>
        <v>0</v>
      </c>
      <c r="M26" s="3">
        <f t="shared" si="7"/>
        <v>0</v>
      </c>
      <c r="N26" s="3">
        <f t="shared" si="7"/>
        <v>0</v>
      </c>
      <c r="O26" s="3">
        <f t="shared" si="7"/>
        <v>0</v>
      </c>
      <c r="P26" s="3">
        <f t="shared" si="7"/>
        <v>0</v>
      </c>
      <c r="Q26" s="3">
        <f t="shared" si="7"/>
        <v>0</v>
      </c>
      <c r="R26" s="3">
        <f t="shared" si="7"/>
        <v>0</v>
      </c>
      <c r="S26" s="3">
        <f t="shared" si="7"/>
        <v>0</v>
      </c>
      <c r="T26" s="3">
        <f t="shared" si="7"/>
        <v>0</v>
      </c>
      <c r="U26" s="3">
        <f t="shared" si="7"/>
        <v>0</v>
      </c>
      <c r="V26" s="3">
        <f t="shared" si="7"/>
        <v>0</v>
      </c>
      <c r="W26" s="3">
        <f t="shared" si="7"/>
        <v>0</v>
      </c>
      <c r="X26" s="3">
        <f t="shared" si="7"/>
        <v>0</v>
      </c>
      <c r="Y26" s="3">
        <f t="shared" si="7"/>
        <v>0</v>
      </c>
      <c r="Z26" s="3">
        <f t="shared" si="7"/>
        <v>0</v>
      </c>
      <c r="AA26" s="3">
        <f t="shared" si="7"/>
        <v>0</v>
      </c>
    </row>
    <row r="27" spans="1:27" x14ac:dyDescent="0.35">
      <c r="A27" s="681"/>
      <c r="B27" s="12" t="str">
        <f t="shared" si="3"/>
        <v>Ext Lighting</v>
      </c>
      <c r="C27" s="3">
        <f t="shared" si="3"/>
        <v>0</v>
      </c>
      <c r="D27" s="3">
        <f t="shared" ref="D27:AA27" si="8">IF(SUM($C$19:$N$19)=0,0,C27+D9)</f>
        <v>0</v>
      </c>
      <c r="E27" s="3">
        <f t="shared" si="8"/>
        <v>0</v>
      </c>
      <c r="F27" s="3">
        <f t="shared" si="8"/>
        <v>0</v>
      </c>
      <c r="G27" s="3">
        <f t="shared" si="8"/>
        <v>0</v>
      </c>
      <c r="H27" s="3">
        <f t="shared" si="8"/>
        <v>0</v>
      </c>
      <c r="I27" s="3">
        <f t="shared" si="8"/>
        <v>0</v>
      </c>
      <c r="J27" s="3">
        <f t="shared" si="8"/>
        <v>0</v>
      </c>
      <c r="K27" s="3">
        <f t="shared" si="8"/>
        <v>0</v>
      </c>
      <c r="L27" s="3">
        <f t="shared" si="8"/>
        <v>0</v>
      </c>
      <c r="M27" s="3">
        <f t="shared" si="8"/>
        <v>0</v>
      </c>
      <c r="N27" s="3">
        <f t="shared" si="8"/>
        <v>0</v>
      </c>
      <c r="O27" s="3">
        <f t="shared" si="8"/>
        <v>0</v>
      </c>
      <c r="P27" s="3">
        <f t="shared" si="8"/>
        <v>0</v>
      </c>
      <c r="Q27" s="3">
        <f t="shared" si="8"/>
        <v>0</v>
      </c>
      <c r="R27" s="3">
        <f t="shared" si="8"/>
        <v>0</v>
      </c>
      <c r="S27" s="3">
        <f t="shared" si="8"/>
        <v>0</v>
      </c>
      <c r="T27" s="3">
        <f t="shared" si="8"/>
        <v>0</v>
      </c>
      <c r="U27" s="3">
        <f t="shared" si="8"/>
        <v>0</v>
      </c>
      <c r="V27" s="3">
        <f t="shared" si="8"/>
        <v>0</v>
      </c>
      <c r="W27" s="3">
        <f t="shared" si="8"/>
        <v>0</v>
      </c>
      <c r="X27" s="3">
        <f t="shared" si="8"/>
        <v>0</v>
      </c>
      <c r="Y27" s="3">
        <f t="shared" si="8"/>
        <v>0</v>
      </c>
      <c r="Z27" s="3">
        <f t="shared" si="8"/>
        <v>0</v>
      </c>
      <c r="AA27" s="3">
        <f t="shared" si="8"/>
        <v>0</v>
      </c>
    </row>
    <row r="28" spans="1:27" x14ac:dyDescent="0.35">
      <c r="A28" s="681"/>
      <c r="B28" s="11" t="str">
        <f t="shared" si="3"/>
        <v>Heating</v>
      </c>
      <c r="C28" s="3">
        <f t="shared" si="3"/>
        <v>0</v>
      </c>
      <c r="D28" s="3">
        <f t="shared" ref="D28:AA28" si="9">IF(SUM($C$19:$N$19)=0,0,C28+D10)</f>
        <v>0</v>
      </c>
      <c r="E28" s="3">
        <f t="shared" si="9"/>
        <v>0</v>
      </c>
      <c r="F28" s="3">
        <f t="shared" si="9"/>
        <v>0</v>
      </c>
      <c r="G28" s="3">
        <f t="shared" si="9"/>
        <v>0</v>
      </c>
      <c r="H28" s="3">
        <f t="shared" si="9"/>
        <v>0</v>
      </c>
      <c r="I28" s="3">
        <f t="shared" si="9"/>
        <v>0</v>
      </c>
      <c r="J28" s="3">
        <f t="shared" si="9"/>
        <v>0</v>
      </c>
      <c r="K28" s="3">
        <f t="shared" si="9"/>
        <v>0</v>
      </c>
      <c r="L28" s="3">
        <f t="shared" si="9"/>
        <v>0</v>
      </c>
      <c r="M28" s="3">
        <f t="shared" si="9"/>
        <v>0</v>
      </c>
      <c r="N28" s="3">
        <f t="shared" si="9"/>
        <v>0</v>
      </c>
      <c r="O28" s="3">
        <f t="shared" si="9"/>
        <v>0</v>
      </c>
      <c r="P28" s="3">
        <f t="shared" si="9"/>
        <v>0</v>
      </c>
      <c r="Q28" s="3">
        <f t="shared" si="9"/>
        <v>0</v>
      </c>
      <c r="R28" s="3">
        <f t="shared" si="9"/>
        <v>0</v>
      </c>
      <c r="S28" s="3">
        <f t="shared" si="9"/>
        <v>0</v>
      </c>
      <c r="T28" s="3">
        <f t="shared" si="9"/>
        <v>0</v>
      </c>
      <c r="U28" s="3">
        <f t="shared" si="9"/>
        <v>0</v>
      </c>
      <c r="V28" s="3">
        <f t="shared" si="9"/>
        <v>0</v>
      </c>
      <c r="W28" s="3">
        <f t="shared" si="9"/>
        <v>0</v>
      </c>
      <c r="X28" s="3">
        <f t="shared" si="9"/>
        <v>0</v>
      </c>
      <c r="Y28" s="3">
        <f t="shared" si="9"/>
        <v>0</v>
      </c>
      <c r="Z28" s="3">
        <f t="shared" si="9"/>
        <v>0</v>
      </c>
      <c r="AA28" s="3">
        <f t="shared" si="9"/>
        <v>0</v>
      </c>
    </row>
    <row r="29" spans="1:27" x14ac:dyDescent="0.35">
      <c r="A29" s="681"/>
      <c r="B29" s="11" t="str">
        <f t="shared" si="3"/>
        <v>HVAC</v>
      </c>
      <c r="C29" s="3">
        <f t="shared" si="3"/>
        <v>0</v>
      </c>
      <c r="D29" s="3">
        <f t="shared" ref="D29:AA29" si="10">IF(SUM($C$19:$N$19)=0,0,C29+D11)</f>
        <v>0</v>
      </c>
      <c r="E29" s="3">
        <f t="shared" si="10"/>
        <v>0</v>
      </c>
      <c r="F29" s="3">
        <f t="shared" si="10"/>
        <v>0</v>
      </c>
      <c r="G29" s="3">
        <f t="shared" si="10"/>
        <v>0</v>
      </c>
      <c r="H29" s="3">
        <f t="shared" si="10"/>
        <v>0</v>
      </c>
      <c r="I29" s="3">
        <f t="shared" si="10"/>
        <v>0</v>
      </c>
      <c r="J29" s="3">
        <f t="shared" si="10"/>
        <v>0</v>
      </c>
      <c r="K29" s="3">
        <f t="shared" si="10"/>
        <v>0</v>
      </c>
      <c r="L29" s="3">
        <f>IF(SUM($C$19:$N$19)=0,0,K29+L11)</f>
        <v>0</v>
      </c>
      <c r="M29" s="3">
        <f t="shared" si="10"/>
        <v>0</v>
      </c>
      <c r="N29" s="3">
        <f t="shared" si="10"/>
        <v>0</v>
      </c>
      <c r="O29" s="3">
        <f t="shared" si="10"/>
        <v>0</v>
      </c>
      <c r="P29" s="3">
        <f t="shared" si="10"/>
        <v>0</v>
      </c>
      <c r="Q29" s="3">
        <f t="shared" si="10"/>
        <v>0</v>
      </c>
      <c r="R29" s="3">
        <f t="shared" si="10"/>
        <v>0</v>
      </c>
      <c r="S29" s="3">
        <f t="shared" si="10"/>
        <v>0</v>
      </c>
      <c r="T29" s="3">
        <f t="shared" si="10"/>
        <v>0</v>
      </c>
      <c r="U29" s="3">
        <f t="shared" si="10"/>
        <v>0</v>
      </c>
      <c r="V29" s="3">
        <f t="shared" si="10"/>
        <v>0</v>
      </c>
      <c r="W29" s="3">
        <f t="shared" si="10"/>
        <v>0</v>
      </c>
      <c r="X29" s="3">
        <f t="shared" si="10"/>
        <v>0</v>
      </c>
      <c r="Y29" s="3">
        <f t="shared" si="10"/>
        <v>0</v>
      </c>
      <c r="Z29" s="3">
        <f t="shared" si="10"/>
        <v>0</v>
      </c>
      <c r="AA29" s="3">
        <f t="shared" si="10"/>
        <v>0</v>
      </c>
    </row>
    <row r="30" spans="1:27" x14ac:dyDescent="0.35">
      <c r="A30" s="681"/>
      <c r="B30" s="11" t="str">
        <f t="shared" si="3"/>
        <v>Lighting</v>
      </c>
      <c r="C30" s="3">
        <f t="shared" si="3"/>
        <v>0</v>
      </c>
      <c r="D30" s="3">
        <f t="shared" ref="D30:AA30" si="11">IF(SUM($C$19:$N$19)=0,0,C30+D12)</f>
        <v>0</v>
      </c>
      <c r="E30" s="3">
        <f t="shared" si="11"/>
        <v>55299</v>
      </c>
      <c r="F30" s="3">
        <f t="shared" si="11"/>
        <v>69100</v>
      </c>
      <c r="G30" s="3">
        <f t="shared" si="11"/>
        <v>140669</v>
      </c>
      <c r="H30" s="3">
        <f t="shared" si="11"/>
        <v>185658</v>
      </c>
      <c r="I30" s="3">
        <f t="shared" si="11"/>
        <v>185658</v>
      </c>
      <c r="J30" s="3">
        <f t="shared" si="11"/>
        <v>269353</v>
      </c>
      <c r="K30" s="3">
        <f t="shared" si="11"/>
        <v>511885</v>
      </c>
      <c r="L30" s="3">
        <f t="shared" si="11"/>
        <v>623267</v>
      </c>
      <c r="M30" s="3">
        <f t="shared" si="11"/>
        <v>814187.22740533156</v>
      </c>
      <c r="N30" s="3">
        <f t="shared" si="11"/>
        <v>1488311.5461279363</v>
      </c>
      <c r="O30" s="3">
        <f t="shared" si="11"/>
        <v>1488311.5461279363</v>
      </c>
      <c r="P30" s="3">
        <f t="shared" si="11"/>
        <v>1488311.5461279363</v>
      </c>
      <c r="Q30" s="3">
        <f t="shared" si="11"/>
        <v>1488311.5461279363</v>
      </c>
      <c r="R30" s="3">
        <f t="shared" si="11"/>
        <v>1488311.5461279363</v>
      </c>
      <c r="S30" s="3">
        <f t="shared" si="11"/>
        <v>1488311.5461279363</v>
      </c>
      <c r="T30" s="3">
        <f t="shared" si="11"/>
        <v>1488311.5461279363</v>
      </c>
      <c r="U30" s="3">
        <f t="shared" si="11"/>
        <v>1488311.5461279363</v>
      </c>
      <c r="V30" s="3">
        <f t="shared" si="11"/>
        <v>1488311.5461279363</v>
      </c>
      <c r="W30" s="3">
        <f t="shared" si="11"/>
        <v>1488311.5461279363</v>
      </c>
      <c r="X30" s="3">
        <f t="shared" si="11"/>
        <v>1488311.5461279363</v>
      </c>
      <c r="Y30" s="3">
        <f t="shared" si="11"/>
        <v>1488311.5461279363</v>
      </c>
      <c r="Z30" s="3">
        <f t="shared" si="11"/>
        <v>1488311.5461279363</v>
      </c>
      <c r="AA30" s="3">
        <f t="shared" si="11"/>
        <v>1488311.5461279363</v>
      </c>
    </row>
    <row r="31" spans="1:27" x14ac:dyDescent="0.35">
      <c r="A31" s="681"/>
      <c r="B31" s="11" t="str">
        <f t="shared" si="3"/>
        <v>Miscellaneous</v>
      </c>
      <c r="C31" s="3">
        <f t="shared" si="3"/>
        <v>0</v>
      </c>
      <c r="D31" s="3">
        <f t="shared" ref="D31:AA31" si="12">IF(SUM($C$19:$N$19)=0,0,C31+D13)</f>
        <v>0</v>
      </c>
      <c r="E31" s="3">
        <f t="shared" si="12"/>
        <v>0</v>
      </c>
      <c r="F31" s="3">
        <f t="shared" si="12"/>
        <v>0</v>
      </c>
      <c r="G31" s="3">
        <f t="shared" si="12"/>
        <v>0</v>
      </c>
      <c r="H31" s="3">
        <f t="shared" si="12"/>
        <v>0</v>
      </c>
      <c r="I31" s="3">
        <f t="shared" si="12"/>
        <v>0</v>
      </c>
      <c r="J31" s="3">
        <f t="shared" si="12"/>
        <v>0</v>
      </c>
      <c r="K31" s="3">
        <f t="shared" si="12"/>
        <v>0</v>
      </c>
      <c r="L31" s="3">
        <f t="shared" si="12"/>
        <v>0</v>
      </c>
      <c r="M31" s="3">
        <f t="shared" si="12"/>
        <v>5766.4474518004035</v>
      </c>
      <c r="N31" s="3">
        <f t="shared" si="12"/>
        <v>26127.320224289517</v>
      </c>
      <c r="O31" s="3">
        <f t="shared" si="12"/>
        <v>26127.320224289517</v>
      </c>
      <c r="P31" s="3">
        <f t="shared" si="12"/>
        <v>26127.320224289517</v>
      </c>
      <c r="Q31" s="3">
        <f t="shared" si="12"/>
        <v>26127.320224289517</v>
      </c>
      <c r="R31" s="3">
        <f t="shared" si="12"/>
        <v>26127.320224289517</v>
      </c>
      <c r="S31" s="3">
        <f t="shared" si="12"/>
        <v>26127.320224289517</v>
      </c>
      <c r="T31" s="3">
        <f t="shared" si="12"/>
        <v>26127.320224289517</v>
      </c>
      <c r="U31" s="3">
        <f t="shared" si="12"/>
        <v>26127.320224289517</v>
      </c>
      <c r="V31" s="3">
        <f t="shared" si="12"/>
        <v>26127.320224289517</v>
      </c>
      <c r="W31" s="3">
        <f t="shared" si="12"/>
        <v>26127.320224289517</v>
      </c>
      <c r="X31" s="3">
        <f t="shared" si="12"/>
        <v>26127.320224289517</v>
      </c>
      <c r="Y31" s="3">
        <f t="shared" si="12"/>
        <v>26127.320224289517</v>
      </c>
      <c r="Z31" s="3">
        <f t="shared" si="12"/>
        <v>26127.320224289517</v>
      </c>
      <c r="AA31" s="3">
        <f t="shared" si="12"/>
        <v>26127.320224289517</v>
      </c>
    </row>
    <row r="32" spans="1:27" ht="15" customHeight="1" x14ac:dyDescent="0.35">
      <c r="A32" s="681"/>
      <c r="B32" s="11" t="str">
        <f t="shared" si="3"/>
        <v>Motors</v>
      </c>
      <c r="C32" s="3">
        <f t="shared" si="3"/>
        <v>0</v>
      </c>
      <c r="D32" s="3">
        <f t="shared" ref="D32:AA32" si="13">IF(SUM($C$19:$N$19)=0,0,C32+D14)</f>
        <v>0</v>
      </c>
      <c r="E32" s="3">
        <f t="shared" si="13"/>
        <v>0</v>
      </c>
      <c r="F32" s="3">
        <f t="shared" si="13"/>
        <v>0</v>
      </c>
      <c r="G32" s="3">
        <f t="shared" si="13"/>
        <v>0</v>
      </c>
      <c r="H32" s="3">
        <f t="shared" si="13"/>
        <v>0</v>
      </c>
      <c r="I32" s="3">
        <f t="shared" si="13"/>
        <v>0</v>
      </c>
      <c r="J32" s="3">
        <f t="shared" si="13"/>
        <v>0</v>
      </c>
      <c r="K32" s="3">
        <f t="shared" si="13"/>
        <v>0</v>
      </c>
      <c r="L32" s="3">
        <f t="shared" si="13"/>
        <v>0</v>
      </c>
      <c r="M32" s="3">
        <f t="shared" si="13"/>
        <v>0</v>
      </c>
      <c r="N32" s="3">
        <f t="shared" si="13"/>
        <v>0</v>
      </c>
      <c r="O32" s="3">
        <f t="shared" si="13"/>
        <v>0</v>
      </c>
      <c r="P32" s="3">
        <f t="shared" si="13"/>
        <v>0</v>
      </c>
      <c r="Q32" s="3">
        <f t="shared" si="13"/>
        <v>0</v>
      </c>
      <c r="R32" s="3">
        <f t="shared" si="13"/>
        <v>0</v>
      </c>
      <c r="S32" s="3">
        <f t="shared" si="13"/>
        <v>0</v>
      </c>
      <c r="T32" s="3">
        <f t="shared" si="13"/>
        <v>0</v>
      </c>
      <c r="U32" s="3">
        <f t="shared" si="13"/>
        <v>0</v>
      </c>
      <c r="V32" s="3">
        <f t="shared" si="13"/>
        <v>0</v>
      </c>
      <c r="W32" s="3">
        <f t="shared" si="13"/>
        <v>0</v>
      </c>
      <c r="X32" s="3">
        <f t="shared" si="13"/>
        <v>0</v>
      </c>
      <c r="Y32" s="3">
        <f t="shared" si="13"/>
        <v>0</v>
      </c>
      <c r="Z32" s="3">
        <f t="shared" si="13"/>
        <v>0</v>
      </c>
      <c r="AA32" s="3">
        <f t="shared" si="13"/>
        <v>0</v>
      </c>
    </row>
    <row r="33" spans="1:27" x14ac:dyDescent="0.35">
      <c r="A33" s="681"/>
      <c r="B33" s="11" t="str">
        <f t="shared" si="3"/>
        <v>Process</v>
      </c>
      <c r="C33" s="3">
        <f t="shared" si="3"/>
        <v>0</v>
      </c>
      <c r="D33" s="3">
        <f t="shared" ref="D33:AA33" si="14">IF(SUM($C$19:$N$19)=0,0,C33+D15)</f>
        <v>0</v>
      </c>
      <c r="E33" s="3">
        <f t="shared" si="14"/>
        <v>0</v>
      </c>
      <c r="F33" s="3">
        <f t="shared" si="14"/>
        <v>0</v>
      </c>
      <c r="G33" s="3">
        <f t="shared" si="14"/>
        <v>0</v>
      </c>
      <c r="H33" s="3">
        <f t="shared" si="14"/>
        <v>0</v>
      </c>
      <c r="I33" s="3">
        <f t="shared" si="14"/>
        <v>0</v>
      </c>
      <c r="J33" s="3">
        <f t="shared" si="14"/>
        <v>0</v>
      </c>
      <c r="K33" s="3">
        <f t="shared" si="14"/>
        <v>0</v>
      </c>
      <c r="L33" s="3">
        <f t="shared" si="14"/>
        <v>0</v>
      </c>
      <c r="M33" s="3">
        <f t="shared" si="14"/>
        <v>0</v>
      </c>
      <c r="N33" s="3">
        <f t="shared" si="14"/>
        <v>0</v>
      </c>
      <c r="O33" s="3">
        <f t="shared" si="14"/>
        <v>0</v>
      </c>
      <c r="P33" s="3">
        <f t="shared" si="14"/>
        <v>0</v>
      </c>
      <c r="Q33" s="3">
        <f t="shared" si="14"/>
        <v>0</v>
      </c>
      <c r="R33" s="3">
        <f t="shared" si="14"/>
        <v>0</v>
      </c>
      <c r="S33" s="3">
        <f t="shared" si="14"/>
        <v>0</v>
      </c>
      <c r="T33" s="3">
        <f t="shared" si="14"/>
        <v>0</v>
      </c>
      <c r="U33" s="3">
        <f t="shared" si="14"/>
        <v>0</v>
      </c>
      <c r="V33" s="3">
        <f t="shared" si="14"/>
        <v>0</v>
      </c>
      <c r="W33" s="3">
        <f t="shared" si="14"/>
        <v>0</v>
      </c>
      <c r="X33" s="3">
        <f t="shared" si="14"/>
        <v>0</v>
      </c>
      <c r="Y33" s="3">
        <f t="shared" si="14"/>
        <v>0</v>
      </c>
      <c r="Z33" s="3">
        <f t="shared" si="14"/>
        <v>0</v>
      </c>
      <c r="AA33" s="3">
        <f t="shared" si="14"/>
        <v>0</v>
      </c>
    </row>
    <row r="34" spans="1:27" x14ac:dyDescent="0.35">
      <c r="A34" s="681"/>
      <c r="B34" s="11" t="str">
        <f t="shared" si="3"/>
        <v>Refrigeration</v>
      </c>
      <c r="C34" s="3">
        <f t="shared" si="3"/>
        <v>0</v>
      </c>
      <c r="D34" s="3">
        <f t="shared" ref="D34:AA34" si="15">IF(SUM($C$19:$N$19)=0,0,C34+D16)</f>
        <v>0</v>
      </c>
      <c r="E34" s="3">
        <f t="shared" si="15"/>
        <v>0</v>
      </c>
      <c r="F34" s="3">
        <f t="shared" si="15"/>
        <v>0</v>
      </c>
      <c r="G34" s="3">
        <f t="shared" si="15"/>
        <v>0</v>
      </c>
      <c r="H34" s="3">
        <f t="shared" si="15"/>
        <v>0</v>
      </c>
      <c r="I34" s="3">
        <f t="shared" si="15"/>
        <v>0</v>
      </c>
      <c r="J34" s="3">
        <f t="shared" si="15"/>
        <v>0</v>
      </c>
      <c r="K34" s="3">
        <f t="shared" si="15"/>
        <v>0</v>
      </c>
      <c r="L34" s="3">
        <f t="shared" si="15"/>
        <v>0</v>
      </c>
      <c r="M34" s="3">
        <f t="shared" si="15"/>
        <v>0</v>
      </c>
      <c r="N34" s="3">
        <f t="shared" si="15"/>
        <v>0</v>
      </c>
      <c r="O34" s="3">
        <f t="shared" si="15"/>
        <v>0</v>
      </c>
      <c r="P34" s="3">
        <f t="shared" si="15"/>
        <v>0</v>
      </c>
      <c r="Q34" s="3">
        <f t="shared" si="15"/>
        <v>0</v>
      </c>
      <c r="R34" s="3">
        <f t="shared" si="15"/>
        <v>0</v>
      </c>
      <c r="S34" s="3">
        <f t="shared" si="15"/>
        <v>0</v>
      </c>
      <c r="T34" s="3">
        <f t="shared" si="15"/>
        <v>0</v>
      </c>
      <c r="U34" s="3">
        <f t="shared" si="15"/>
        <v>0</v>
      </c>
      <c r="V34" s="3">
        <f t="shared" si="15"/>
        <v>0</v>
      </c>
      <c r="W34" s="3">
        <f t="shared" si="15"/>
        <v>0</v>
      </c>
      <c r="X34" s="3">
        <f t="shared" si="15"/>
        <v>0</v>
      </c>
      <c r="Y34" s="3">
        <f t="shared" si="15"/>
        <v>0</v>
      </c>
      <c r="Z34" s="3">
        <f t="shared" si="15"/>
        <v>0</v>
      </c>
      <c r="AA34" s="3">
        <f t="shared" si="15"/>
        <v>0</v>
      </c>
    </row>
    <row r="35" spans="1:27" x14ac:dyDescent="0.35">
      <c r="A35" s="681"/>
      <c r="B35" s="11" t="str">
        <f t="shared" si="3"/>
        <v>Water Heating</v>
      </c>
      <c r="C35" s="3">
        <f t="shared" si="3"/>
        <v>0</v>
      </c>
      <c r="D35" s="3">
        <f t="shared" ref="D35:AA35" si="16">IF(SUM($C$19:$N$19)=0,0,C35+D17)</f>
        <v>0</v>
      </c>
      <c r="E35" s="3">
        <f t="shared" si="16"/>
        <v>0</v>
      </c>
      <c r="F35" s="3">
        <f t="shared" si="16"/>
        <v>0</v>
      </c>
      <c r="G35" s="3">
        <f t="shared" si="16"/>
        <v>0</v>
      </c>
      <c r="H35" s="3">
        <f t="shared" si="16"/>
        <v>0</v>
      </c>
      <c r="I35" s="3">
        <f t="shared" si="16"/>
        <v>0</v>
      </c>
      <c r="J35" s="3">
        <f t="shared" si="16"/>
        <v>0</v>
      </c>
      <c r="K35" s="3">
        <f t="shared" si="16"/>
        <v>0</v>
      </c>
      <c r="L35" s="3">
        <f t="shared" si="16"/>
        <v>0</v>
      </c>
      <c r="M35" s="3">
        <f t="shared" si="16"/>
        <v>0</v>
      </c>
      <c r="N35" s="3">
        <f t="shared" si="16"/>
        <v>0</v>
      </c>
      <c r="O35" s="3">
        <f t="shared" si="16"/>
        <v>0</v>
      </c>
      <c r="P35" s="3">
        <f t="shared" si="16"/>
        <v>0</v>
      </c>
      <c r="Q35" s="3">
        <f t="shared" si="16"/>
        <v>0</v>
      </c>
      <c r="R35" s="3">
        <f t="shared" si="16"/>
        <v>0</v>
      </c>
      <c r="S35" s="3">
        <f t="shared" si="16"/>
        <v>0</v>
      </c>
      <c r="T35" s="3">
        <f t="shared" si="16"/>
        <v>0</v>
      </c>
      <c r="U35" s="3">
        <f t="shared" si="16"/>
        <v>0</v>
      </c>
      <c r="V35" s="3">
        <f t="shared" si="16"/>
        <v>0</v>
      </c>
      <c r="W35" s="3">
        <f t="shared" si="16"/>
        <v>0</v>
      </c>
      <c r="X35" s="3">
        <f t="shared" si="16"/>
        <v>0</v>
      </c>
      <c r="Y35" s="3">
        <f t="shared" si="16"/>
        <v>0</v>
      </c>
      <c r="Z35" s="3">
        <f t="shared" si="16"/>
        <v>0</v>
      </c>
      <c r="AA35" s="3">
        <f t="shared" si="16"/>
        <v>0</v>
      </c>
    </row>
    <row r="36" spans="1:27" ht="15" customHeight="1" x14ac:dyDescent="0.35">
      <c r="A36" s="681"/>
      <c r="B36" s="11" t="str">
        <f t="shared" si="3"/>
        <v xml:space="preserve"> </v>
      </c>
      <c r="C36" s="3"/>
      <c r="D36" s="3"/>
      <c r="E36" s="3"/>
      <c r="F36" s="3"/>
      <c r="G36" s="3"/>
      <c r="H36" s="3"/>
      <c r="I36" s="3"/>
      <c r="J36" s="3"/>
      <c r="K36" s="3"/>
      <c r="L36" s="3"/>
      <c r="M36" s="3"/>
      <c r="N36" s="3"/>
      <c r="O36" s="3"/>
      <c r="P36" s="3"/>
      <c r="Q36" s="3"/>
      <c r="R36" s="3"/>
      <c r="S36" s="3"/>
      <c r="T36" s="3"/>
      <c r="U36" s="3"/>
      <c r="V36" s="3"/>
      <c r="W36" s="3"/>
      <c r="X36" s="3"/>
      <c r="Y36" s="3"/>
      <c r="Z36" s="3"/>
      <c r="AA36" s="3"/>
    </row>
    <row r="37" spans="1:27" ht="15" customHeight="1" thickBot="1" x14ac:dyDescent="0.4">
      <c r="A37" s="682"/>
      <c r="B37" s="188" t="str">
        <f t="shared" si="3"/>
        <v>Monthly kWh</v>
      </c>
      <c r="C37" s="232">
        <f>SUM(C23:C36)</f>
        <v>0</v>
      </c>
      <c r="D37" s="232">
        <f t="shared" ref="D37:AA37" si="17">SUM(D23:D36)</f>
        <v>0</v>
      </c>
      <c r="E37" s="232">
        <f t="shared" si="17"/>
        <v>55299</v>
      </c>
      <c r="F37" s="232">
        <f t="shared" si="17"/>
        <v>69100</v>
      </c>
      <c r="G37" s="232">
        <f t="shared" si="17"/>
        <v>140669</v>
      </c>
      <c r="H37" s="232">
        <f t="shared" si="17"/>
        <v>185658</v>
      </c>
      <c r="I37" s="232">
        <f t="shared" si="17"/>
        <v>290865.58999999997</v>
      </c>
      <c r="J37" s="232">
        <f t="shared" si="17"/>
        <v>374560.58999999997</v>
      </c>
      <c r="K37" s="232">
        <f t="shared" si="17"/>
        <v>617092.59</v>
      </c>
      <c r="L37" s="232">
        <f t="shared" si="17"/>
        <v>728474.59</v>
      </c>
      <c r="M37" s="232">
        <f t="shared" si="17"/>
        <v>925161.26485713199</v>
      </c>
      <c r="N37" s="232">
        <f t="shared" si="17"/>
        <v>1619646.456352226</v>
      </c>
      <c r="O37" s="232">
        <f t="shared" si="17"/>
        <v>1619646.456352226</v>
      </c>
      <c r="P37" s="232">
        <f t="shared" si="17"/>
        <v>1619646.456352226</v>
      </c>
      <c r="Q37" s="232">
        <f t="shared" si="17"/>
        <v>1619646.456352226</v>
      </c>
      <c r="R37" s="232">
        <f t="shared" si="17"/>
        <v>1619646.456352226</v>
      </c>
      <c r="S37" s="232">
        <f t="shared" si="17"/>
        <v>1619646.456352226</v>
      </c>
      <c r="T37" s="232">
        <f t="shared" si="17"/>
        <v>1619646.456352226</v>
      </c>
      <c r="U37" s="232">
        <f t="shared" si="17"/>
        <v>1619646.456352226</v>
      </c>
      <c r="V37" s="232">
        <f t="shared" si="17"/>
        <v>1619646.456352226</v>
      </c>
      <c r="W37" s="232">
        <f t="shared" si="17"/>
        <v>1619646.456352226</v>
      </c>
      <c r="X37" s="232">
        <f t="shared" si="17"/>
        <v>1619646.456352226</v>
      </c>
      <c r="Y37" s="232">
        <f t="shared" si="17"/>
        <v>1619646.456352226</v>
      </c>
      <c r="Z37" s="232">
        <f t="shared" si="17"/>
        <v>1619646.456352226</v>
      </c>
      <c r="AA37" s="232">
        <f t="shared" si="17"/>
        <v>1619646.456352226</v>
      </c>
    </row>
    <row r="38" spans="1:27" x14ac:dyDescent="0.35">
      <c r="A38" s="39"/>
      <c r="B38" s="24"/>
      <c r="C38" s="9"/>
      <c r="D38" s="30"/>
      <c r="E38" s="9"/>
      <c r="F38" s="30"/>
      <c r="G38" s="30"/>
      <c r="H38" s="9"/>
      <c r="I38" s="30"/>
      <c r="J38" s="30"/>
      <c r="K38" s="9"/>
      <c r="L38" s="30"/>
      <c r="M38" s="30"/>
      <c r="N38" s="300" t="s">
        <v>201</v>
      </c>
      <c r="O38" s="299">
        <f>SUM(C5:N18)</f>
        <v>1619646.4563522257</v>
      </c>
      <c r="P38" s="30"/>
      <c r="Q38" s="9"/>
      <c r="R38" s="30"/>
      <c r="S38" s="30"/>
      <c r="T38" s="9"/>
      <c r="U38" s="30"/>
      <c r="V38" s="30"/>
      <c r="W38" s="9"/>
      <c r="X38" s="30"/>
      <c r="Y38" s="30"/>
      <c r="Z38" s="9"/>
      <c r="AA38" s="30"/>
    </row>
    <row r="39" spans="1:27" ht="15" thickBot="1" x14ac:dyDescent="0.4">
      <c r="C39" s="253"/>
      <c r="D39" s="129"/>
      <c r="E39" s="253"/>
      <c r="F39" s="129"/>
      <c r="G39" s="129"/>
      <c r="H39" s="253"/>
      <c r="I39" s="129"/>
      <c r="J39" s="129"/>
      <c r="K39" s="253"/>
      <c r="L39" s="129"/>
      <c r="M39" s="129"/>
      <c r="N39" s="253"/>
      <c r="O39" s="129"/>
      <c r="P39" s="129"/>
      <c r="Q39" s="253"/>
      <c r="R39" s="129"/>
      <c r="S39" s="129"/>
      <c r="T39" s="253"/>
      <c r="U39" s="129"/>
      <c r="V39" s="129"/>
      <c r="W39" s="253"/>
      <c r="X39" s="129"/>
      <c r="Y39" s="129"/>
      <c r="Z39" s="253"/>
      <c r="AA39" s="129"/>
    </row>
    <row r="40" spans="1:27" ht="16" thickBot="1" x14ac:dyDescent="0.4">
      <c r="A40" s="683" t="s">
        <v>16</v>
      </c>
      <c r="B40" s="17" t="s">
        <v>10</v>
      </c>
      <c r="C40" s="145">
        <f>C$4</f>
        <v>44927</v>
      </c>
      <c r="D40" s="145">
        <f t="shared" ref="D40:AA40" si="18">D$4</f>
        <v>44958</v>
      </c>
      <c r="E40" s="145">
        <f t="shared" si="18"/>
        <v>44986</v>
      </c>
      <c r="F40" s="145">
        <f t="shared" si="18"/>
        <v>45017</v>
      </c>
      <c r="G40" s="145">
        <f t="shared" si="18"/>
        <v>45047</v>
      </c>
      <c r="H40" s="145">
        <f t="shared" si="18"/>
        <v>45078</v>
      </c>
      <c r="I40" s="145">
        <f t="shared" si="18"/>
        <v>45108</v>
      </c>
      <c r="J40" s="145">
        <f t="shared" si="18"/>
        <v>45139</v>
      </c>
      <c r="K40" s="145">
        <f t="shared" si="18"/>
        <v>45170</v>
      </c>
      <c r="L40" s="145">
        <f t="shared" si="18"/>
        <v>45200</v>
      </c>
      <c r="M40" s="145">
        <f t="shared" si="18"/>
        <v>45231</v>
      </c>
      <c r="N40" s="145">
        <f t="shared" si="18"/>
        <v>45261</v>
      </c>
      <c r="O40" s="145">
        <f t="shared" si="18"/>
        <v>45292</v>
      </c>
      <c r="P40" s="145">
        <f t="shared" si="18"/>
        <v>45323</v>
      </c>
      <c r="Q40" s="145">
        <f t="shared" si="18"/>
        <v>45352</v>
      </c>
      <c r="R40" s="145">
        <f t="shared" si="18"/>
        <v>45383</v>
      </c>
      <c r="S40" s="145">
        <f t="shared" si="18"/>
        <v>45413</v>
      </c>
      <c r="T40" s="145">
        <f t="shared" si="18"/>
        <v>45444</v>
      </c>
      <c r="U40" s="145">
        <f t="shared" si="18"/>
        <v>45474</v>
      </c>
      <c r="V40" s="145">
        <f t="shared" si="18"/>
        <v>45505</v>
      </c>
      <c r="W40" s="145">
        <f t="shared" si="18"/>
        <v>45536</v>
      </c>
      <c r="X40" s="145">
        <f t="shared" si="18"/>
        <v>45566</v>
      </c>
      <c r="Y40" s="145">
        <f t="shared" si="18"/>
        <v>45597</v>
      </c>
      <c r="Z40" s="145">
        <f t="shared" si="18"/>
        <v>45627</v>
      </c>
      <c r="AA40" s="145">
        <f t="shared" si="18"/>
        <v>45658</v>
      </c>
    </row>
    <row r="41" spans="1:27" ht="15" customHeight="1" x14ac:dyDescent="0.35">
      <c r="A41" s="684"/>
      <c r="B41" s="11" t="str">
        <f t="shared" ref="B41:B55" si="19">B23</f>
        <v>Air Comp</v>
      </c>
      <c r="C41" s="3">
        <v>0</v>
      </c>
      <c r="D41" s="3">
        <v>0</v>
      </c>
      <c r="E41" s="3">
        <v>0</v>
      </c>
      <c r="F41" s="3">
        <v>0</v>
      </c>
      <c r="G41" s="3">
        <f>F41</f>
        <v>0</v>
      </c>
      <c r="H41" s="3">
        <f t="shared" ref="H41:AA41" si="20">G41</f>
        <v>0</v>
      </c>
      <c r="I41" s="3">
        <f t="shared" si="20"/>
        <v>0</v>
      </c>
      <c r="J41" s="3">
        <f t="shared" si="20"/>
        <v>0</v>
      </c>
      <c r="K41" s="3">
        <f t="shared" si="20"/>
        <v>0</v>
      </c>
      <c r="L41" s="3">
        <f t="shared" si="20"/>
        <v>0</v>
      </c>
      <c r="M41" s="3">
        <f t="shared" si="20"/>
        <v>0</v>
      </c>
      <c r="N41" s="3">
        <f t="shared" si="20"/>
        <v>0</v>
      </c>
      <c r="O41" s="3">
        <f t="shared" si="20"/>
        <v>0</v>
      </c>
      <c r="P41" s="3">
        <f t="shared" si="20"/>
        <v>0</v>
      </c>
      <c r="Q41" s="3">
        <f t="shared" si="20"/>
        <v>0</v>
      </c>
      <c r="R41" s="3">
        <f t="shared" si="20"/>
        <v>0</v>
      </c>
      <c r="S41" s="3">
        <f t="shared" si="20"/>
        <v>0</v>
      </c>
      <c r="T41" s="3">
        <f t="shared" si="20"/>
        <v>0</v>
      </c>
      <c r="U41" s="3">
        <f t="shared" si="20"/>
        <v>0</v>
      </c>
      <c r="V41" s="3">
        <f t="shared" si="20"/>
        <v>0</v>
      </c>
      <c r="W41" s="3">
        <f t="shared" si="20"/>
        <v>0</v>
      </c>
      <c r="X41" s="3">
        <f t="shared" si="20"/>
        <v>0</v>
      </c>
      <c r="Y41" s="3">
        <f t="shared" si="20"/>
        <v>0</v>
      </c>
      <c r="Z41" s="3">
        <f t="shared" si="20"/>
        <v>0</v>
      </c>
      <c r="AA41" s="3">
        <f t="shared" si="20"/>
        <v>0</v>
      </c>
    </row>
    <row r="42" spans="1:27" x14ac:dyDescent="0.35">
      <c r="A42" s="684"/>
      <c r="B42" s="12" t="str">
        <f t="shared" si="19"/>
        <v>Building Shell</v>
      </c>
      <c r="C42" s="3">
        <v>0</v>
      </c>
      <c r="D42" s="3">
        <v>0</v>
      </c>
      <c r="E42" s="3">
        <v>0</v>
      </c>
      <c r="F42" s="3">
        <v>0</v>
      </c>
      <c r="G42" s="3">
        <f t="shared" ref="G42:AA42" si="21">F42</f>
        <v>0</v>
      </c>
      <c r="H42" s="3">
        <f t="shared" si="21"/>
        <v>0</v>
      </c>
      <c r="I42" s="3">
        <f t="shared" si="21"/>
        <v>0</v>
      </c>
      <c r="J42" s="3">
        <f t="shared" si="21"/>
        <v>0</v>
      </c>
      <c r="K42" s="3">
        <f t="shared" si="21"/>
        <v>0</v>
      </c>
      <c r="L42" s="3">
        <f t="shared" si="21"/>
        <v>0</v>
      </c>
      <c r="M42" s="3">
        <f t="shared" si="21"/>
        <v>0</v>
      </c>
      <c r="N42" s="3">
        <f t="shared" si="21"/>
        <v>0</v>
      </c>
      <c r="O42" s="3">
        <f t="shared" si="21"/>
        <v>0</v>
      </c>
      <c r="P42" s="3">
        <f t="shared" si="21"/>
        <v>0</v>
      </c>
      <c r="Q42" s="3">
        <f t="shared" si="21"/>
        <v>0</v>
      </c>
      <c r="R42" s="3">
        <f t="shared" si="21"/>
        <v>0</v>
      </c>
      <c r="S42" s="3">
        <f t="shared" si="21"/>
        <v>0</v>
      </c>
      <c r="T42" s="3">
        <f t="shared" si="21"/>
        <v>0</v>
      </c>
      <c r="U42" s="3">
        <f t="shared" si="21"/>
        <v>0</v>
      </c>
      <c r="V42" s="3">
        <f t="shared" si="21"/>
        <v>0</v>
      </c>
      <c r="W42" s="3">
        <f t="shared" si="21"/>
        <v>0</v>
      </c>
      <c r="X42" s="3">
        <f t="shared" si="21"/>
        <v>0</v>
      </c>
      <c r="Y42" s="3">
        <f t="shared" si="21"/>
        <v>0</v>
      </c>
      <c r="Z42" s="3">
        <f t="shared" si="21"/>
        <v>0</v>
      </c>
      <c r="AA42" s="3">
        <f t="shared" si="21"/>
        <v>0</v>
      </c>
    </row>
    <row r="43" spans="1:27" x14ac:dyDescent="0.35">
      <c r="A43" s="684"/>
      <c r="B43" s="11" t="str">
        <f t="shared" si="19"/>
        <v>Cooking</v>
      </c>
      <c r="C43" s="3">
        <v>0</v>
      </c>
      <c r="D43" s="3">
        <v>0</v>
      </c>
      <c r="E43" s="3">
        <v>0</v>
      </c>
      <c r="F43" s="3">
        <v>0</v>
      </c>
      <c r="G43" s="3">
        <f t="shared" ref="G43:AA43" si="22">F43</f>
        <v>0</v>
      </c>
      <c r="H43" s="3">
        <f t="shared" si="22"/>
        <v>0</v>
      </c>
      <c r="I43" s="3">
        <f t="shared" si="22"/>
        <v>0</v>
      </c>
      <c r="J43" s="3">
        <f t="shared" si="22"/>
        <v>0</v>
      </c>
      <c r="K43" s="3">
        <f t="shared" si="22"/>
        <v>0</v>
      </c>
      <c r="L43" s="3">
        <f t="shared" si="22"/>
        <v>0</v>
      </c>
      <c r="M43" s="3">
        <f t="shared" si="22"/>
        <v>0</v>
      </c>
      <c r="N43" s="3">
        <f t="shared" si="22"/>
        <v>0</v>
      </c>
      <c r="O43" s="3">
        <f t="shared" si="22"/>
        <v>0</v>
      </c>
      <c r="P43" s="3">
        <f t="shared" si="22"/>
        <v>0</v>
      </c>
      <c r="Q43" s="3">
        <f t="shared" si="22"/>
        <v>0</v>
      </c>
      <c r="R43" s="3">
        <f t="shared" si="22"/>
        <v>0</v>
      </c>
      <c r="S43" s="3">
        <f t="shared" si="22"/>
        <v>0</v>
      </c>
      <c r="T43" s="3">
        <f t="shared" si="22"/>
        <v>0</v>
      </c>
      <c r="U43" s="3">
        <f t="shared" si="22"/>
        <v>0</v>
      </c>
      <c r="V43" s="3">
        <f t="shared" si="22"/>
        <v>0</v>
      </c>
      <c r="W43" s="3">
        <f t="shared" si="22"/>
        <v>0</v>
      </c>
      <c r="X43" s="3">
        <f t="shared" si="22"/>
        <v>0</v>
      </c>
      <c r="Y43" s="3">
        <f t="shared" si="22"/>
        <v>0</v>
      </c>
      <c r="Z43" s="3">
        <f t="shared" si="22"/>
        <v>0</v>
      </c>
      <c r="AA43" s="3">
        <f t="shared" si="22"/>
        <v>0</v>
      </c>
    </row>
    <row r="44" spans="1:27" x14ac:dyDescent="0.35">
      <c r="A44" s="684"/>
      <c r="B44" s="11" t="str">
        <f t="shared" si="19"/>
        <v>Cooling</v>
      </c>
      <c r="C44" s="3">
        <v>0</v>
      </c>
      <c r="D44" s="3">
        <v>0</v>
      </c>
      <c r="E44" s="3">
        <v>0</v>
      </c>
      <c r="F44" s="3">
        <v>0</v>
      </c>
      <c r="G44" s="3">
        <f t="shared" ref="G44:AA44" si="23">F44</f>
        <v>0</v>
      </c>
      <c r="H44" s="3">
        <f t="shared" si="23"/>
        <v>0</v>
      </c>
      <c r="I44" s="3">
        <f t="shared" si="23"/>
        <v>0</v>
      </c>
      <c r="J44" s="3">
        <f t="shared" si="23"/>
        <v>0</v>
      </c>
      <c r="K44" s="3">
        <f t="shared" si="23"/>
        <v>0</v>
      </c>
      <c r="L44" s="3">
        <f t="shared" si="23"/>
        <v>0</v>
      </c>
      <c r="M44" s="3">
        <f t="shared" si="23"/>
        <v>0</v>
      </c>
      <c r="N44" s="3">
        <f t="shared" si="23"/>
        <v>0</v>
      </c>
      <c r="O44" s="3">
        <f t="shared" si="23"/>
        <v>0</v>
      </c>
      <c r="P44" s="3">
        <f t="shared" si="23"/>
        <v>0</v>
      </c>
      <c r="Q44" s="3">
        <f t="shared" si="23"/>
        <v>0</v>
      </c>
      <c r="R44" s="3">
        <f t="shared" si="23"/>
        <v>0</v>
      </c>
      <c r="S44" s="3">
        <f t="shared" si="23"/>
        <v>0</v>
      </c>
      <c r="T44" s="3">
        <f t="shared" si="23"/>
        <v>0</v>
      </c>
      <c r="U44" s="3">
        <f t="shared" si="23"/>
        <v>0</v>
      </c>
      <c r="V44" s="3">
        <f t="shared" si="23"/>
        <v>0</v>
      </c>
      <c r="W44" s="3">
        <f t="shared" si="23"/>
        <v>0</v>
      </c>
      <c r="X44" s="3">
        <f t="shared" si="23"/>
        <v>0</v>
      </c>
      <c r="Y44" s="3">
        <f t="shared" si="23"/>
        <v>0</v>
      </c>
      <c r="Z44" s="3">
        <f t="shared" si="23"/>
        <v>0</v>
      </c>
      <c r="AA44" s="3">
        <f t="shared" si="23"/>
        <v>0</v>
      </c>
    </row>
    <row r="45" spans="1:27" x14ac:dyDescent="0.35">
      <c r="A45" s="684"/>
      <c r="B45" s="12" t="str">
        <f t="shared" si="19"/>
        <v>Ext Lighting</v>
      </c>
      <c r="C45" s="3">
        <v>0</v>
      </c>
      <c r="D45" s="3">
        <v>0</v>
      </c>
      <c r="E45" s="3">
        <v>0</v>
      </c>
      <c r="F45" s="3">
        <v>0</v>
      </c>
      <c r="G45" s="3">
        <f t="shared" ref="G45:AA45" si="24">F45</f>
        <v>0</v>
      </c>
      <c r="H45" s="3">
        <f t="shared" si="24"/>
        <v>0</v>
      </c>
      <c r="I45" s="3">
        <f t="shared" si="24"/>
        <v>0</v>
      </c>
      <c r="J45" s="3">
        <f t="shared" si="24"/>
        <v>0</v>
      </c>
      <c r="K45" s="3">
        <f t="shared" si="24"/>
        <v>0</v>
      </c>
      <c r="L45" s="3">
        <f t="shared" si="24"/>
        <v>0</v>
      </c>
      <c r="M45" s="3">
        <f t="shared" si="24"/>
        <v>0</v>
      </c>
      <c r="N45" s="3">
        <f t="shared" si="24"/>
        <v>0</v>
      </c>
      <c r="O45" s="3">
        <f t="shared" si="24"/>
        <v>0</v>
      </c>
      <c r="P45" s="3">
        <f t="shared" si="24"/>
        <v>0</v>
      </c>
      <c r="Q45" s="3">
        <f t="shared" si="24"/>
        <v>0</v>
      </c>
      <c r="R45" s="3">
        <f t="shared" si="24"/>
        <v>0</v>
      </c>
      <c r="S45" s="3">
        <f t="shared" si="24"/>
        <v>0</v>
      </c>
      <c r="T45" s="3">
        <f t="shared" si="24"/>
        <v>0</v>
      </c>
      <c r="U45" s="3">
        <f t="shared" si="24"/>
        <v>0</v>
      </c>
      <c r="V45" s="3">
        <f t="shared" si="24"/>
        <v>0</v>
      </c>
      <c r="W45" s="3">
        <f t="shared" si="24"/>
        <v>0</v>
      </c>
      <c r="X45" s="3">
        <f t="shared" si="24"/>
        <v>0</v>
      </c>
      <c r="Y45" s="3">
        <f t="shared" si="24"/>
        <v>0</v>
      </c>
      <c r="Z45" s="3">
        <f t="shared" si="24"/>
        <v>0</v>
      </c>
      <c r="AA45" s="3">
        <f t="shared" si="24"/>
        <v>0</v>
      </c>
    </row>
    <row r="46" spans="1:27" x14ac:dyDescent="0.35">
      <c r="A46" s="684"/>
      <c r="B46" s="11" t="str">
        <f t="shared" si="19"/>
        <v>Heating</v>
      </c>
      <c r="C46" s="3">
        <v>0</v>
      </c>
      <c r="D46" s="3">
        <v>0</v>
      </c>
      <c r="E46" s="3">
        <v>0</v>
      </c>
      <c r="F46" s="3">
        <v>0</v>
      </c>
      <c r="G46" s="3">
        <f t="shared" ref="G46:AA46" si="25">F46</f>
        <v>0</v>
      </c>
      <c r="H46" s="3">
        <f t="shared" si="25"/>
        <v>0</v>
      </c>
      <c r="I46" s="3">
        <f t="shared" si="25"/>
        <v>0</v>
      </c>
      <c r="J46" s="3">
        <f t="shared" si="25"/>
        <v>0</v>
      </c>
      <c r="K46" s="3">
        <f t="shared" si="25"/>
        <v>0</v>
      </c>
      <c r="L46" s="3">
        <f t="shared" si="25"/>
        <v>0</v>
      </c>
      <c r="M46" s="3">
        <f t="shared" si="25"/>
        <v>0</v>
      </c>
      <c r="N46" s="3">
        <f t="shared" si="25"/>
        <v>0</v>
      </c>
      <c r="O46" s="3">
        <f t="shared" si="25"/>
        <v>0</v>
      </c>
      <c r="P46" s="3">
        <f t="shared" si="25"/>
        <v>0</v>
      </c>
      <c r="Q46" s="3">
        <f t="shared" si="25"/>
        <v>0</v>
      </c>
      <c r="R46" s="3">
        <f t="shared" si="25"/>
        <v>0</v>
      </c>
      <c r="S46" s="3">
        <f t="shared" si="25"/>
        <v>0</v>
      </c>
      <c r="T46" s="3">
        <f t="shared" si="25"/>
        <v>0</v>
      </c>
      <c r="U46" s="3">
        <f t="shared" si="25"/>
        <v>0</v>
      </c>
      <c r="V46" s="3">
        <f t="shared" si="25"/>
        <v>0</v>
      </c>
      <c r="W46" s="3">
        <f t="shared" si="25"/>
        <v>0</v>
      </c>
      <c r="X46" s="3">
        <f t="shared" si="25"/>
        <v>0</v>
      </c>
      <c r="Y46" s="3">
        <f t="shared" si="25"/>
        <v>0</v>
      </c>
      <c r="Z46" s="3">
        <f t="shared" si="25"/>
        <v>0</v>
      </c>
      <c r="AA46" s="3">
        <f t="shared" si="25"/>
        <v>0</v>
      </c>
    </row>
    <row r="47" spans="1:27" x14ac:dyDescent="0.35">
      <c r="A47" s="684"/>
      <c r="B47" s="11" t="str">
        <f t="shared" si="19"/>
        <v>HVAC</v>
      </c>
      <c r="C47" s="3">
        <v>0</v>
      </c>
      <c r="D47" s="3">
        <v>0</v>
      </c>
      <c r="E47" s="3">
        <v>0</v>
      </c>
      <c r="F47" s="3">
        <v>0</v>
      </c>
      <c r="G47" s="3">
        <f t="shared" ref="G47:AA47" si="26">F47</f>
        <v>0</v>
      </c>
      <c r="H47" s="3">
        <f t="shared" si="26"/>
        <v>0</v>
      </c>
      <c r="I47" s="3">
        <f t="shared" si="26"/>
        <v>0</v>
      </c>
      <c r="J47" s="3">
        <f t="shared" si="26"/>
        <v>0</v>
      </c>
      <c r="K47" s="3">
        <f t="shared" si="26"/>
        <v>0</v>
      </c>
      <c r="L47" s="3">
        <f t="shared" si="26"/>
        <v>0</v>
      </c>
      <c r="M47" s="3">
        <f t="shared" si="26"/>
        <v>0</v>
      </c>
      <c r="N47" s="3">
        <f t="shared" si="26"/>
        <v>0</v>
      </c>
      <c r="O47" s="3">
        <f t="shared" si="26"/>
        <v>0</v>
      </c>
      <c r="P47" s="3">
        <f t="shared" si="26"/>
        <v>0</v>
      </c>
      <c r="Q47" s="3">
        <f t="shared" si="26"/>
        <v>0</v>
      </c>
      <c r="R47" s="3">
        <f t="shared" si="26"/>
        <v>0</v>
      </c>
      <c r="S47" s="3">
        <f t="shared" si="26"/>
        <v>0</v>
      </c>
      <c r="T47" s="3">
        <f t="shared" si="26"/>
        <v>0</v>
      </c>
      <c r="U47" s="3">
        <f t="shared" si="26"/>
        <v>0</v>
      </c>
      <c r="V47" s="3">
        <f t="shared" si="26"/>
        <v>0</v>
      </c>
      <c r="W47" s="3">
        <f t="shared" si="26"/>
        <v>0</v>
      </c>
      <c r="X47" s="3">
        <f t="shared" si="26"/>
        <v>0</v>
      </c>
      <c r="Y47" s="3">
        <f t="shared" si="26"/>
        <v>0</v>
      </c>
      <c r="Z47" s="3">
        <f t="shared" si="26"/>
        <v>0</v>
      </c>
      <c r="AA47" s="3">
        <f t="shared" si="26"/>
        <v>0</v>
      </c>
    </row>
    <row r="48" spans="1:27" x14ac:dyDescent="0.35">
      <c r="A48" s="684"/>
      <c r="B48" s="11" t="str">
        <f t="shared" si="19"/>
        <v>Lighting</v>
      </c>
      <c r="C48" s="3">
        <v>0</v>
      </c>
      <c r="D48" s="3">
        <v>0</v>
      </c>
      <c r="E48" s="3">
        <v>0</v>
      </c>
      <c r="F48" s="3">
        <v>0</v>
      </c>
      <c r="G48" s="3">
        <f t="shared" ref="G48:AA48" si="27">F48</f>
        <v>0</v>
      </c>
      <c r="H48" s="3">
        <f t="shared" si="27"/>
        <v>0</v>
      </c>
      <c r="I48" s="3">
        <f t="shared" si="27"/>
        <v>0</v>
      </c>
      <c r="J48" s="3">
        <f t="shared" si="27"/>
        <v>0</v>
      </c>
      <c r="K48" s="3">
        <f t="shared" si="27"/>
        <v>0</v>
      </c>
      <c r="L48" s="3">
        <f t="shared" si="27"/>
        <v>0</v>
      </c>
      <c r="M48" s="3">
        <f t="shared" si="27"/>
        <v>0</v>
      </c>
      <c r="N48" s="3">
        <f t="shared" si="27"/>
        <v>0</v>
      </c>
      <c r="O48" s="3">
        <f t="shared" si="27"/>
        <v>0</v>
      </c>
      <c r="P48" s="3">
        <f t="shared" si="27"/>
        <v>0</v>
      </c>
      <c r="Q48" s="3">
        <f t="shared" si="27"/>
        <v>0</v>
      </c>
      <c r="R48" s="3">
        <f t="shared" si="27"/>
        <v>0</v>
      </c>
      <c r="S48" s="3">
        <f t="shared" si="27"/>
        <v>0</v>
      </c>
      <c r="T48" s="3">
        <f t="shared" si="27"/>
        <v>0</v>
      </c>
      <c r="U48" s="3">
        <f t="shared" si="27"/>
        <v>0</v>
      </c>
      <c r="V48" s="3">
        <f t="shared" si="27"/>
        <v>0</v>
      </c>
      <c r="W48" s="3">
        <f t="shared" si="27"/>
        <v>0</v>
      </c>
      <c r="X48" s="3">
        <f t="shared" si="27"/>
        <v>0</v>
      </c>
      <c r="Y48" s="3">
        <f t="shared" si="27"/>
        <v>0</v>
      </c>
      <c r="Z48" s="3">
        <f t="shared" si="27"/>
        <v>0</v>
      </c>
      <c r="AA48" s="3">
        <f t="shared" si="27"/>
        <v>0</v>
      </c>
    </row>
    <row r="49" spans="1:27" x14ac:dyDescent="0.35">
      <c r="A49" s="684"/>
      <c r="B49" s="11" t="str">
        <f t="shared" si="19"/>
        <v>Miscellaneous</v>
      </c>
      <c r="C49" s="3">
        <v>0</v>
      </c>
      <c r="D49" s="3">
        <v>0</v>
      </c>
      <c r="E49" s="3">
        <v>0</v>
      </c>
      <c r="F49" s="3">
        <v>0</v>
      </c>
      <c r="G49" s="3">
        <f t="shared" ref="G49:AA49" si="28">F49</f>
        <v>0</v>
      </c>
      <c r="H49" s="3">
        <f t="shared" si="28"/>
        <v>0</v>
      </c>
      <c r="I49" s="3">
        <f t="shared" si="28"/>
        <v>0</v>
      </c>
      <c r="J49" s="3">
        <f t="shared" si="28"/>
        <v>0</v>
      </c>
      <c r="K49" s="3">
        <f t="shared" si="28"/>
        <v>0</v>
      </c>
      <c r="L49" s="3">
        <f t="shared" si="28"/>
        <v>0</v>
      </c>
      <c r="M49" s="3">
        <f t="shared" si="28"/>
        <v>0</v>
      </c>
      <c r="N49" s="3">
        <f t="shared" si="28"/>
        <v>0</v>
      </c>
      <c r="O49" s="3">
        <f t="shared" si="28"/>
        <v>0</v>
      </c>
      <c r="P49" s="3">
        <f t="shared" si="28"/>
        <v>0</v>
      </c>
      <c r="Q49" s="3">
        <f t="shared" si="28"/>
        <v>0</v>
      </c>
      <c r="R49" s="3">
        <f t="shared" si="28"/>
        <v>0</v>
      </c>
      <c r="S49" s="3">
        <f t="shared" si="28"/>
        <v>0</v>
      </c>
      <c r="T49" s="3">
        <f t="shared" si="28"/>
        <v>0</v>
      </c>
      <c r="U49" s="3">
        <f t="shared" si="28"/>
        <v>0</v>
      </c>
      <c r="V49" s="3">
        <f t="shared" si="28"/>
        <v>0</v>
      </c>
      <c r="W49" s="3">
        <f t="shared" si="28"/>
        <v>0</v>
      </c>
      <c r="X49" s="3">
        <f t="shared" si="28"/>
        <v>0</v>
      </c>
      <c r="Y49" s="3">
        <f t="shared" si="28"/>
        <v>0</v>
      </c>
      <c r="Z49" s="3">
        <f t="shared" si="28"/>
        <v>0</v>
      </c>
      <c r="AA49" s="3">
        <f t="shared" si="28"/>
        <v>0</v>
      </c>
    </row>
    <row r="50" spans="1:27" ht="15" customHeight="1" x14ac:dyDescent="0.35">
      <c r="A50" s="684"/>
      <c r="B50" s="11" t="str">
        <f t="shared" si="19"/>
        <v>Motors</v>
      </c>
      <c r="C50" s="3">
        <v>0</v>
      </c>
      <c r="D50" s="3">
        <v>0</v>
      </c>
      <c r="E50" s="3">
        <v>0</v>
      </c>
      <c r="F50" s="3">
        <v>0</v>
      </c>
      <c r="G50" s="3">
        <f t="shared" ref="G50:AA50" si="29">F50</f>
        <v>0</v>
      </c>
      <c r="H50" s="3">
        <f t="shared" si="29"/>
        <v>0</v>
      </c>
      <c r="I50" s="3">
        <f t="shared" si="29"/>
        <v>0</v>
      </c>
      <c r="J50" s="3">
        <f t="shared" si="29"/>
        <v>0</v>
      </c>
      <c r="K50" s="3">
        <f t="shared" si="29"/>
        <v>0</v>
      </c>
      <c r="L50" s="3">
        <f t="shared" si="29"/>
        <v>0</v>
      </c>
      <c r="M50" s="3">
        <f t="shared" si="29"/>
        <v>0</v>
      </c>
      <c r="N50" s="3">
        <f t="shared" si="29"/>
        <v>0</v>
      </c>
      <c r="O50" s="3">
        <f t="shared" si="29"/>
        <v>0</v>
      </c>
      <c r="P50" s="3">
        <f t="shared" si="29"/>
        <v>0</v>
      </c>
      <c r="Q50" s="3">
        <f t="shared" si="29"/>
        <v>0</v>
      </c>
      <c r="R50" s="3">
        <f t="shared" si="29"/>
        <v>0</v>
      </c>
      <c r="S50" s="3">
        <f t="shared" si="29"/>
        <v>0</v>
      </c>
      <c r="T50" s="3">
        <f t="shared" si="29"/>
        <v>0</v>
      </c>
      <c r="U50" s="3">
        <f t="shared" si="29"/>
        <v>0</v>
      </c>
      <c r="V50" s="3">
        <f t="shared" si="29"/>
        <v>0</v>
      </c>
      <c r="W50" s="3">
        <f t="shared" si="29"/>
        <v>0</v>
      </c>
      <c r="X50" s="3">
        <f t="shared" si="29"/>
        <v>0</v>
      </c>
      <c r="Y50" s="3">
        <f t="shared" si="29"/>
        <v>0</v>
      </c>
      <c r="Z50" s="3">
        <f t="shared" si="29"/>
        <v>0</v>
      </c>
      <c r="AA50" s="3">
        <f t="shared" si="29"/>
        <v>0</v>
      </c>
    </row>
    <row r="51" spans="1:27" x14ac:dyDescent="0.35">
      <c r="A51" s="684"/>
      <c r="B51" s="11" t="str">
        <f t="shared" si="19"/>
        <v>Process</v>
      </c>
      <c r="C51" s="3">
        <v>0</v>
      </c>
      <c r="D51" s="3">
        <v>0</v>
      </c>
      <c r="E51" s="3">
        <v>0</v>
      </c>
      <c r="F51" s="3">
        <v>0</v>
      </c>
      <c r="G51" s="3">
        <f t="shared" ref="G51:AA51" si="30">F51</f>
        <v>0</v>
      </c>
      <c r="H51" s="3">
        <f t="shared" si="30"/>
        <v>0</v>
      </c>
      <c r="I51" s="3">
        <f t="shared" si="30"/>
        <v>0</v>
      </c>
      <c r="J51" s="3">
        <f t="shared" si="30"/>
        <v>0</v>
      </c>
      <c r="K51" s="3">
        <f t="shared" si="30"/>
        <v>0</v>
      </c>
      <c r="L51" s="3">
        <f t="shared" si="30"/>
        <v>0</v>
      </c>
      <c r="M51" s="3">
        <f t="shared" si="30"/>
        <v>0</v>
      </c>
      <c r="N51" s="3">
        <f t="shared" si="30"/>
        <v>0</v>
      </c>
      <c r="O51" s="3">
        <f t="shared" si="30"/>
        <v>0</v>
      </c>
      <c r="P51" s="3">
        <f t="shared" si="30"/>
        <v>0</v>
      </c>
      <c r="Q51" s="3">
        <f t="shared" si="30"/>
        <v>0</v>
      </c>
      <c r="R51" s="3">
        <f t="shared" si="30"/>
        <v>0</v>
      </c>
      <c r="S51" s="3">
        <f t="shared" si="30"/>
        <v>0</v>
      </c>
      <c r="T51" s="3">
        <f t="shared" si="30"/>
        <v>0</v>
      </c>
      <c r="U51" s="3">
        <f t="shared" si="30"/>
        <v>0</v>
      </c>
      <c r="V51" s="3">
        <f t="shared" si="30"/>
        <v>0</v>
      </c>
      <c r="W51" s="3">
        <f t="shared" si="30"/>
        <v>0</v>
      </c>
      <c r="X51" s="3">
        <f t="shared" si="30"/>
        <v>0</v>
      </c>
      <c r="Y51" s="3">
        <f t="shared" si="30"/>
        <v>0</v>
      </c>
      <c r="Z51" s="3">
        <f t="shared" si="30"/>
        <v>0</v>
      </c>
      <c r="AA51" s="3">
        <f t="shared" si="30"/>
        <v>0</v>
      </c>
    </row>
    <row r="52" spans="1:27" x14ac:dyDescent="0.35">
      <c r="A52" s="684"/>
      <c r="B52" s="11" t="str">
        <f t="shared" si="19"/>
        <v>Refrigeration</v>
      </c>
      <c r="C52" s="3">
        <v>0</v>
      </c>
      <c r="D52" s="3">
        <v>0</v>
      </c>
      <c r="E52" s="3">
        <v>0</v>
      </c>
      <c r="F52" s="3">
        <v>0</v>
      </c>
      <c r="G52" s="3">
        <f t="shared" ref="G52:AA52" si="31">F52</f>
        <v>0</v>
      </c>
      <c r="H52" s="3">
        <f t="shared" si="31"/>
        <v>0</v>
      </c>
      <c r="I52" s="3">
        <f t="shared" si="31"/>
        <v>0</v>
      </c>
      <c r="J52" s="3">
        <f t="shared" si="31"/>
        <v>0</v>
      </c>
      <c r="K52" s="3">
        <f t="shared" si="31"/>
        <v>0</v>
      </c>
      <c r="L52" s="3">
        <f t="shared" si="31"/>
        <v>0</v>
      </c>
      <c r="M52" s="3">
        <f t="shared" si="31"/>
        <v>0</v>
      </c>
      <c r="N52" s="3">
        <f t="shared" si="31"/>
        <v>0</v>
      </c>
      <c r="O52" s="3">
        <f t="shared" si="31"/>
        <v>0</v>
      </c>
      <c r="P52" s="3">
        <f t="shared" si="31"/>
        <v>0</v>
      </c>
      <c r="Q52" s="3">
        <f t="shared" si="31"/>
        <v>0</v>
      </c>
      <c r="R52" s="3">
        <f t="shared" si="31"/>
        <v>0</v>
      </c>
      <c r="S52" s="3">
        <f t="shared" si="31"/>
        <v>0</v>
      </c>
      <c r="T52" s="3">
        <f t="shared" si="31"/>
        <v>0</v>
      </c>
      <c r="U52" s="3">
        <f t="shared" si="31"/>
        <v>0</v>
      </c>
      <c r="V52" s="3">
        <f t="shared" si="31"/>
        <v>0</v>
      </c>
      <c r="W52" s="3">
        <f t="shared" si="31"/>
        <v>0</v>
      </c>
      <c r="X52" s="3">
        <f t="shared" si="31"/>
        <v>0</v>
      </c>
      <c r="Y52" s="3">
        <f t="shared" si="31"/>
        <v>0</v>
      </c>
      <c r="Z52" s="3">
        <f t="shared" si="31"/>
        <v>0</v>
      </c>
      <c r="AA52" s="3">
        <f t="shared" si="31"/>
        <v>0</v>
      </c>
    </row>
    <row r="53" spans="1:27" x14ac:dyDescent="0.35">
      <c r="A53" s="684"/>
      <c r="B53" s="11" t="str">
        <f t="shared" si="19"/>
        <v>Water Heating</v>
      </c>
      <c r="C53" s="3">
        <v>0</v>
      </c>
      <c r="D53" s="3">
        <v>0</v>
      </c>
      <c r="E53" s="3">
        <v>0</v>
      </c>
      <c r="F53" s="3">
        <v>0</v>
      </c>
      <c r="G53" s="3">
        <f t="shared" ref="G53:AA53" si="32">F53</f>
        <v>0</v>
      </c>
      <c r="H53" s="3">
        <f t="shared" si="32"/>
        <v>0</v>
      </c>
      <c r="I53" s="3">
        <f t="shared" si="32"/>
        <v>0</v>
      </c>
      <c r="J53" s="3">
        <f t="shared" si="32"/>
        <v>0</v>
      </c>
      <c r="K53" s="3">
        <f t="shared" si="32"/>
        <v>0</v>
      </c>
      <c r="L53" s="3">
        <f t="shared" si="32"/>
        <v>0</v>
      </c>
      <c r="M53" s="3">
        <f t="shared" si="32"/>
        <v>0</v>
      </c>
      <c r="N53" s="3">
        <f t="shared" si="32"/>
        <v>0</v>
      </c>
      <c r="O53" s="3">
        <f t="shared" si="32"/>
        <v>0</v>
      </c>
      <c r="P53" s="3">
        <f t="shared" si="32"/>
        <v>0</v>
      </c>
      <c r="Q53" s="3">
        <f t="shared" si="32"/>
        <v>0</v>
      </c>
      <c r="R53" s="3">
        <f t="shared" si="32"/>
        <v>0</v>
      </c>
      <c r="S53" s="3">
        <f t="shared" si="32"/>
        <v>0</v>
      </c>
      <c r="T53" s="3">
        <f t="shared" si="32"/>
        <v>0</v>
      </c>
      <c r="U53" s="3">
        <f t="shared" si="32"/>
        <v>0</v>
      </c>
      <c r="V53" s="3">
        <f t="shared" si="32"/>
        <v>0</v>
      </c>
      <c r="W53" s="3">
        <f t="shared" si="32"/>
        <v>0</v>
      </c>
      <c r="X53" s="3">
        <f t="shared" si="32"/>
        <v>0</v>
      </c>
      <c r="Y53" s="3">
        <f t="shared" si="32"/>
        <v>0</v>
      </c>
      <c r="Z53" s="3">
        <f t="shared" si="32"/>
        <v>0</v>
      </c>
      <c r="AA53" s="3">
        <f t="shared" si="32"/>
        <v>0</v>
      </c>
    </row>
    <row r="54" spans="1:27" ht="15" customHeight="1" x14ac:dyDescent="0.35">
      <c r="A54" s="684"/>
      <c r="B54" s="11" t="str">
        <f t="shared" si="19"/>
        <v xml:space="preserve"> </v>
      </c>
      <c r="C54" s="3"/>
      <c r="D54" s="3"/>
      <c r="E54" s="3"/>
      <c r="F54" s="3"/>
      <c r="G54" s="3"/>
      <c r="H54" s="3"/>
      <c r="I54" s="3"/>
      <c r="J54" s="3"/>
      <c r="K54" s="3"/>
      <c r="L54" s="3"/>
      <c r="M54" s="3"/>
      <c r="N54" s="3"/>
      <c r="O54" s="3"/>
      <c r="P54" s="3"/>
      <c r="Q54" s="3"/>
      <c r="R54" s="3"/>
      <c r="S54" s="3"/>
      <c r="T54" s="3"/>
      <c r="U54" s="3"/>
      <c r="V54" s="3"/>
      <c r="W54" s="3"/>
      <c r="X54" s="3"/>
      <c r="Y54" s="3"/>
      <c r="Z54" s="3"/>
      <c r="AA54" s="3"/>
    </row>
    <row r="55" spans="1:27" ht="15" customHeight="1" thickBot="1" x14ac:dyDescent="0.4">
      <c r="A55" s="685"/>
      <c r="B55" s="188" t="str">
        <f t="shared" si="19"/>
        <v>Monthly kWh</v>
      </c>
      <c r="C55" s="232">
        <f>SUM(C41:C54)</f>
        <v>0</v>
      </c>
      <c r="D55" s="232">
        <f t="shared" ref="D55:AA55" si="33">SUM(D41:D54)</f>
        <v>0</v>
      </c>
      <c r="E55" s="232">
        <f t="shared" si="33"/>
        <v>0</v>
      </c>
      <c r="F55" s="232">
        <f t="shared" si="33"/>
        <v>0</v>
      </c>
      <c r="G55" s="232">
        <f t="shared" si="33"/>
        <v>0</v>
      </c>
      <c r="H55" s="232">
        <f t="shared" si="33"/>
        <v>0</v>
      </c>
      <c r="I55" s="232">
        <f t="shared" si="33"/>
        <v>0</v>
      </c>
      <c r="J55" s="232">
        <f t="shared" si="33"/>
        <v>0</v>
      </c>
      <c r="K55" s="232">
        <f t="shared" si="33"/>
        <v>0</v>
      </c>
      <c r="L55" s="232">
        <f t="shared" si="33"/>
        <v>0</v>
      </c>
      <c r="M55" s="232">
        <f t="shared" si="33"/>
        <v>0</v>
      </c>
      <c r="N55" s="232">
        <f t="shared" si="33"/>
        <v>0</v>
      </c>
      <c r="O55" s="232">
        <f t="shared" si="33"/>
        <v>0</v>
      </c>
      <c r="P55" s="232">
        <f t="shared" si="33"/>
        <v>0</v>
      </c>
      <c r="Q55" s="232">
        <f t="shared" si="33"/>
        <v>0</v>
      </c>
      <c r="R55" s="232">
        <f t="shared" si="33"/>
        <v>0</v>
      </c>
      <c r="S55" s="232">
        <f t="shared" si="33"/>
        <v>0</v>
      </c>
      <c r="T55" s="232">
        <f t="shared" si="33"/>
        <v>0</v>
      </c>
      <c r="U55" s="232">
        <f t="shared" si="33"/>
        <v>0</v>
      </c>
      <c r="V55" s="232">
        <f t="shared" si="33"/>
        <v>0</v>
      </c>
      <c r="W55" s="232">
        <f t="shared" si="33"/>
        <v>0</v>
      </c>
      <c r="X55" s="232">
        <f t="shared" si="33"/>
        <v>0</v>
      </c>
      <c r="Y55" s="232">
        <f t="shared" si="33"/>
        <v>0</v>
      </c>
      <c r="Z55" s="232">
        <f t="shared" si="33"/>
        <v>0</v>
      </c>
      <c r="AA55" s="232">
        <f t="shared" si="33"/>
        <v>0</v>
      </c>
    </row>
    <row r="56" spans="1:27" x14ac:dyDescent="0.35">
      <c r="A56" s="8"/>
      <c r="B56" s="252"/>
      <c r="C56" s="9"/>
      <c r="D56" s="252"/>
      <c r="E56" s="9"/>
      <c r="F56" s="252"/>
      <c r="G56" s="252"/>
      <c r="H56" s="9"/>
      <c r="I56" s="252"/>
      <c r="J56" s="252"/>
      <c r="K56" s="9"/>
      <c r="L56" s="252"/>
      <c r="M56" s="252"/>
      <c r="N56" s="9"/>
      <c r="O56" s="252"/>
      <c r="P56" s="252"/>
      <c r="Q56" s="9"/>
      <c r="R56" s="252"/>
      <c r="S56" s="252"/>
      <c r="T56" s="9"/>
      <c r="U56" s="252"/>
      <c r="V56" s="252"/>
      <c r="W56" s="9"/>
      <c r="X56" s="252"/>
      <c r="Y56" s="252"/>
      <c r="Z56" s="9"/>
      <c r="AA56" s="252"/>
    </row>
    <row r="57" spans="1:27" ht="15" thickBot="1" x14ac:dyDescent="0.4">
      <c r="A57" s="203" t="s">
        <v>182</v>
      </c>
      <c r="B57" s="203"/>
      <c r="C57" s="203"/>
      <c r="D57" s="203"/>
      <c r="E57" s="203"/>
      <c r="F57" s="203"/>
      <c r="G57" s="203"/>
      <c r="H57" s="203"/>
      <c r="I57" s="203"/>
      <c r="J57" s="203"/>
      <c r="K57" s="253"/>
      <c r="L57" s="129"/>
      <c r="M57" s="129"/>
      <c r="N57" s="253"/>
      <c r="O57" s="129"/>
      <c r="P57" s="129"/>
      <c r="Q57" s="253"/>
      <c r="R57" s="129"/>
      <c r="S57" s="129"/>
      <c r="T57" s="253"/>
      <c r="U57" s="129"/>
      <c r="V57" s="129"/>
      <c r="W57" s="253"/>
      <c r="X57" s="129"/>
      <c r="Y57" s="129"/>
      <c r="Z57" s="253"/>
      <c r="AA57" s="129"/>
    </row>
    <row r="58" spans="1:27" ht="16" thickBot="1" x14ac:dyDescent="0.4">
      <c r="A58" s="686" t="s">
        <v>17</v>
      </c>
      <c r="B58" s="17" t="s">
        <v>10</v>
      </c>
      <c r="C58" s="145">
        <f>C$4</f>
        <v>44927</v>
      </c>
      <c r="D58" s="145">
        <f t="shared" ref="D58:AA58" si="34">D$4</f>
        <v>44958</v>
      </c>
      <c r="E58" s="145">
        <f t="shared" si="34"/>
        <v>44986</v>
      </c>
      <c r="F58" s="145">
        <f t="shared" si="34"/>
        <v>45017</v>
      </c>
      <c r="G58" s="145">
        <f t="shared" si="34"/>
        <v>45047</v>
      </c>
      <c r="H58" s="145">
        <f t="shared" si="34"/>
        <v>45078</v>
      </c>
      <c r="I58" s="145">
        <f t="shared" si="34"/>
        <v>45108</v>
      </c>
      <c r="J58" s="145">
        <f t="shared" si="34"/>
        <v>45139</v>
      </c>
      <c r="K58" s="145">
        <f t="shared" si="34"/>
        <v>45170</v>
      </c>
      <c r="L58" s="145">
        <f t="shared" si="34"/>
        <v>45200</v>
      </c>
      <c r="M58" s="145">
        <f t="shared" si="34"/>
        <v>45231</v>
      </c>
      <c r="N58" s="145">
        <f t="shared" si="34"/>
        <v>45261</v>
      </c>
      <c r="O58" s="145">
        <f t="shared" si="34"/>
        <v>45292</v>
      </c>
      <c r="P58" s="145">
        <f t="shared" si="34"/>
        <v>45323</v>
      </c>
      <c r="Q58" s="145">
        <f t="shared" si="34"/>
        <v>45352</v>
      </c>
      <c r="R58" s="145">
        <f t="shared" si="34"/>
        <v>45383</v>
      </c>
      <c r="S58" s="145">
        <f t="shared" si="34"/>
        <v>45413</v>
      </c>
      <c r="T58" s="145">
        <f t="shared" si="34"/>
        <v>45444</v>
      </c>
      <c r="U58" s="145">
        <f t="shared" si="34"/>
        <v>45474</v>
      </c>
      <c r="V58" s="145">
        <f t="shared" si="34"/>
        <v>45505</v>
      </c>
      <c r="W58" s="145">
        <f t="shared" si="34"/>
        <v>45536</v>
      </c>
      <c r="X58" s="145">
        <f t="shared" si="34"/>
        <v>45566</v>
      </c>
      <c r="Y58" s="145">
        <f t="shared" si="34"/>
        <v>45597</v>
      </c>
      <c r="Z58" s="145">
        <f t="shared" si="34"/>
        <v>45627</v>
      </c>
      <c r="AA58" s="145">
        <f t="shared" si="34"/>
        <v>45658</v>
      </c>
    </row>
    <row r="59" spans="1:27" ht="15" customHeight="1" x14ac:dyDescent="0.35">
      <c r="A59" s="687"/>
      <c r="B59" s="13" t="str">
        <f t="shared" ref="B59:B72" si="35">B41</f>
        <v>Air Comp</v>
      </c>
      <c r="C59" s="26">
        <f>((C5*0.5)-C41)*C78*C93*C$2</f>
        <v>0</v>
      </c>
      <c r="D59" s="26">
        <f>((D5*0.5)+C23-D41)*D78*D93*D$2</f>
        <v>0</v>
      </c>
      <c r="E59" s="26">
        <f t="shared" ref="E59:AA59" si="36">((E5*0.5)+D23-E41)*E78*E93*E$2</f>
        <v>0</v>
      </c>
      <c r="F59" s="26">
        <f t="shared" si="36"/>
        <v>0</v>
      </c>
      <c r="G59" s="26">
        <f t="shared" si="36"/>
        <v>0</v>
      </c>
      <c r="H59" s="26">
        <f t="shared" si="36"/>
        <v>0</v>
      </c>
      <c r="I59" s="26">
        <f t="shared" si="36"/>
        <v>0</v>
      </c>
      <c r="J59" s="26">
        <f t="shared" si="36"/>
        <v>0</v>
      </c>
      <c r="K59" s="26">
        <f t="shared" si="36"/>
        <v>0</v>
      </c>
      <c r="L59" s="26">
        <f t="shared" si="36"/>
        <v>0</v>
      </c>
      <c r="M59" s="26">
        <f t="shared" si="36"/>
        <v>0</v>
      </c>
      <c r="N59" s="26">
        <f t="shared" si="36"/>
        <v>0</v>
      </c>
      <c r="O59" s="26">
        <f t="shared" si="36"/>
        <v>0</v>
      </c>
      <c r="P59" s="26">
        <f t="shared" si="36"/>
        <v>0</v>
      </c>
      <c r="Q59" s="26">
        <f t="shared" si="36"/>
        <v>0</v>
      </c>
      <c r="R59" s="26">
        <f t="shared" si="36"/>
        <v>0</v>
      </c>
      <c r="S59" s="26">
        <f t="shared" si="36"/>
        <v>0</v>
      </c>
      <c r="T59" s="26">
        <f t="shared" si="36"/>
        <v>0</v>
      </c>
      <c r="U59" s="26">
        <f t="shared" si="36"/>
        <v>0</v>
      </c>
      <c r="V59" s="26">
        <f t="shared" si="36"/>
        <v>0</v>
      </c>
      <c r="W59" s="26">
        <f t="shared" si="36"/>
        <v>0</v>
      </c>
      <c r="X59" s="26">
        <f t="shared" si="36"/>
        <v>0</v>
      </c>
      <c r="Y59" s="26">
        <f t="shared" si="36"/>
        <v>0</v>
      </c>
      <c r="Z59" s="26">
        <f t="shared" si="36"/>
        <v>0</v>
      </c>
      <c r="AA59" s="26">
        <f t="shared" si="36"/>
        <v>0</v>
      </c>
    </row>
    <row r="60" spans="1:27" ht="15.5" x14ac:dyDescent="0.35">
      <c r="A60" s="687"/>
      <c r="B60" s="13" t="str">
        <f t="shared" si="35"/>
        <v>Building Shell</v>
      </c>
      <c r="C60" s="26">
        <f t="shared" ref="C60:C71" si="37">((C6*0.5)-C42)*C79*C94*C$2</f>
        <v>0</v>
      </c>
      <c r="D60" s="26">
        <f t="shared" ref="D60:AA60" si="38">((D6*0.5)+C24-D42)*D79*D94*D$2</f>
        <v>0</v>
      </c>
      <c r="E60" s="26">
        <f t="shared" si="38"/>
        <v>0</v>
      </c>
      <c r="F60" s="26">
        <f t="shared" si="38"/>
        <v>0</v>
      </c>
      <c r="G60" s="26">
        <f t="shared" si="38"/>
        <v>0</v>
      </c>
      <c r="H60" s="26">
        <f t="shared" si="38"/>
        <v>0</v>
      </c>
      <c r="I60" s="26">
        <f t="shared" si="38"/>
        <v>603.30995617034989</v>
      </c>
      <c r="J60" s="26">
        <f t="shared" si="38"/>
        <v>1155.8044951242682</v>
      </c>
      <c r="K60" s="26">
        <f t="shared" si="38"/>
        <v>503.44008057670857</v>
      </c>
      <c r="L60" s="26">
        <f t="shared" si="38"/>
        <v>155.08495348238208</v>
      </c>
      <c r="M60" s="26">
        <f t="shared" si="38"/>
        <v>258.62037321578208</v>
      </c>
      <c r="N60" s="26">
        <f t="shared" si="38"/>
        <v>405.01874154608208</v>
      </c>
      <c r="O60" s="26">
        <f t="shared" si="38"/>
        <v>415.08731378981497</v>
      </c>
      <c r="P60" s="26">
        <f t="shared" si="38"/>
        <v>354.82769184980913</v>
      </c>
      <c r="Q60" s="26">
        <f t="shared" si="38"/>
        <v>291.3567813835956</v>
      </c>
      <c r="R60" s="26">
        <f t="shared" si="38"/>
        <v>162.83978944420409</v>
      </c>
      <c r="S60" s="26">
        <f t="shared" si="38"/>
        <v>189.36787322589996</v>
      </c>
      <c r="T60" s="26">
        <f t="shared" si="38"/>
        <v>961.61754623954846</v>
      </c>
      <c r="U60" s="26">
        <f t="shared" si="38"/>
        <v>1206.6199123406998</v>
      </c>
      <c r="V60" s="26">
        <f t="shared" si="38"/>
        <v>1155.8044951242682</v>
      </c>
      <c r="W60" s="26">
        <f t="shared" si="38"/>
        <v>503.44008057670857</v>
      </c>
      <c r="X60" s="26">
        <f t="shared" si="38"/>
        <v>155.08495348238208</v>
      </c>
      <c r="Y60" s="26">
        <f t="shared" si="38"/>
        <v>258.62037321578208</v>
      </c>
      <c r="Z60" s="26">
        <f t="shared" si="38"/>
        <v>405.01874154608208</v>
      </c>
      <c r="AA60" s="26">
        <f t="shared" si="38"/>
        <v>415.08731378981497</v>
      </c>
    </row>
    <row r="61" spans="1:27" ht="15.5" x14ac:dyDescent="0.35">
      <c r="A61" s="687"/>
      <c r="B61" s="13" t="str">
        <f t="shared" si="35"/>
        <v>Cooking</v>
      </c>
      <c r="C61" s="26">
        <f t="shared" si="37"/>
        <v>0</v>
      </c>
      <c r="D61" s="26">
        <f t="shared" ref="D61:AA61" si="39">((D7*0.5)+C25-D43)*D80*D95*D$2</f>
        <v>0</v>
      </c>
      <c r="E61" s="26">
        <f t="shared" si="39"/>
        <v>0</v>
      </c>
      <c r="F61" s="26">
        <f t="shared" si="39"/>
        <v>0</v>
      </c>
      <c r="G61" s="26">
        <f t="shared" si="39"/>
        <v>0</v>
      </c>
      <c r="H61" s="26">
        <f t="shared" si="39"/>
        <v>0</v>
      </c>
      <c r="I61" s="26">
        <f t="shared" si="39"/>
        <v>0</v>
      </c>
      <c r="J61" s="26">
        <f t="shared" si="39"/>
        <v>0</v>
      </c>
      <c r="K61" s="26">
        <f t="shared" si="39"/>
        <v>0</v>
      </c>
      <c r="L61" s="26">
        <f t="shared" si="39"/>
        <v>0</v>
      </c>
      <c r="M61" s="26">
        <f t="shared" si="39"/>
        <v>0</v>
      </c>
      <c r="N61" s="26">
        <f t="shared" si="39"/>
        <v>0</v>
      </c>
      <c r="O61" s="26">
        <f t="shared" si="39"/>
        <v>0</v>
      </c>
      <c r="P61" s="26">
        <f t="shared" si="39"/>
        <v>0</v>
      </c>
      <c r="Q61" s="26">
        <f t="shared" si="39"/>
        <v>0</v>
      </c>
      <c r="R61" s="26">
        <f t="shared" si="39"/>
        <v>0</v>
      </c>
      <c r="S61" s="26">
        <f t="shared" si="39"/>
        <v>0</v>
      </c>
      <c r="T61" s="26">
        <f t="shared" si="39"/>
        <v>0</v>
      </c>
      <c r="U61" s="26">
        <f t="shared" si="39"/>
        <v>0</v>
      </c>
      <c r="V61" s="26">
        <f t="shared" si="39"/>
        <v>0</v>
      </c>
      <c r="W61" s="26">
        <f t="shared" si="39"/>
        <v>0</v>
      </c>
      <c r="X61" s="26">
        <f t="shared" si="39"/>
        <v>0</v>
      </c>
      <c r="Y61" s="26">
        <f t="shared" si="39"/>
        <v>0</v>
      </c>
      <c r="Z61" s="26">
        <f t="shared" si="39"/>
        <v>0</v>
      </c>
      <c r="AA61" s="26">
        <f t="shared" si="39"/>
        <v>0</v>
      </c>
    </row>
    <row r="62" spans="1:27" ht="15.5" x14ac:dyDescent="0.35">
      <c r="A62" s="687"/>
      <c r="B62" s="13" t="str">
        <f t="shared" si="35"/>
        <v>Cooling</v>
      </c>
      <c r="C62" s="26">
        <f t="shared" si="37"/>
        <v>0</v>
      </c>
      <c r="D62" s="26">
        <f t="shared" ref="D62:AA62" si="40">((D8*0.5)+C26-D44)*D81*D96*D$2</f>
        <v>0</v>
      </c>
      <c r="E62" s="26">
        <f t="shared" si="40"/>
        <v>0</v>
      </c>
      <c r="F62" s="26">
        <f t="shared" si="40"/>
        <v>0</v>
      </c>
      <c r="G62" s="26">
        <f t="shared" si="40"/>
        <v>0</v>
      </c>
      <c r="H62" s="26">
        <f t="shared" si="40"/>
        <v>0</v>
      </c>
      <c r="I62" s="26">
        <f t="shared" si="40"/>
        <v>0</v>
      </c>
      <c r="J62" s="26">
        <f t="shared" si="40"/>
        <v>0</v>
      </c>
      <c r="K62" s="26">
        <f t="shared" si="40"/>
        <v>0</v>
      </c>
      <c r="L62" s="26">
        <f t="shared" si="40"/>
        <v>0</v>
      </c>
      <c r="M62" s="26">
        <f t="shared" si="40"/>
        <v>0</v>
      </c>
      <c r="N62" s="26">
        <f t="shared" si="40"/>
        <v>0</v>
      </c>
      <c r="O62" s="26">
        <f t="shared" si="40"/>
        <v>0</v>
      </c>
      <c r="P62" s="26">
        <f t="shared" si="40"/>
        <v>0</v>
      </c>
      <c r="Q62" s="26">
        <f t="shared" si="40"/>
        <v>0</v>
      </c>
      <c r="R62" s="26">
        <f t="shared" si="40"/>
        <v>0</v>
      </c>
      <c r="S62" s="26">
        <f t="shared" si="40"/>
        <v>0</v>
      </c>
      <c r="T62" s="26">
        <f t="shared" si="40"/>
        <v>0</v>
      </c>
      <c r="U62" s="26">
        <f t="shared" si="40"/>
        <v>0</v>
      </c>
      <c r="V62" s="26">
        <f t="shared" si="40"/>
        <v>0</v>
      </c>
      <c r="W62" s="26">
        <f t="shared" si="40"/>
        <v>0</v>
      </c>
      <c r="X62" s="26">
        <f t="shared" si="40"/>
        <v>0</v>
      </c>
      <c r="Y62" s="26">
        <f t="shared" si="40"/>
        <v>0</v>
      </c>
      <c r="Z62" s="26">
        <f t="shared" si="40"/>
        <v>0</v>
      </c>
      <c r="AA62" s="26">
        <f t="shared" si="40"/>
        <v>0</v>
      </c>
    </row>
    <row r="63" spans="1:27" ht="15.5" x14ac:dyDescent="0.35">
      <c r="A63" s="687"/>
      <c r="B63" s="13" t="str">
        <f t="shared" si="35"/>
        <v>Ext Lighting</v>
      </c>
      <c r="C63" s="26">
        <f t="shared" si="37"/>
        <v>0</v>
      </c>
      <c r="D63" s="26">
        <f t="shared" ref="D63:AA63" si="41">((D9*0.5)+C27-D45)*D82*D97*D$2</f>
        <v>0</v>
      </c>
      <c r="E63" s="26">
        <f t="shared" si="41"/>
        <v>0</v>
      </c>
      <c r="F63" s="26">
        <f t="shared" si="41"/>
        <v>0</v>
      </c>
      <c r="G63" s="26">
        <f t="shared" si="41"/>
        <v>0</v>
      </c>
      <c r="H63" s="26">
        <f t="shared" si="41"/>
        <v>0</v>
      </c>
      <c r="I63" s="26">
        <f t="shared" si="41"/>
        <v>0</v>
      </c>
      <c r="J63" s="26">
        <f t="shared" si="41"/>
        <v>0</v>
      </c>
      <c r="K63" s="26">
        <f t="shared" si="41"/>
        <v>0</v>
      </c>
      <c r="L63" s="26">
        <f t="shared" si="41"/>
        <v>0</v>
      </c>
      <c r="M63" s="26">
        <f t="shared" si="41"/>
        <v>0</v>
      </c>
      <c r="N63" s="26">
        <f t="shared" si="41"/>
        <v>0</v>
      </c>
      <c r="O63" s="26">
        <f t="shared" si="41"/>
        <v>0</v>
      </c>
      <c r="P63" s="26">
        <f t="shared" si="41"/>
        <v>0</v>
      </c>
      <c r="Q63" s="26">
        <f t="shared" si="41"/>
        <v>0</v>
      </c>
      <c r="R63" s="26">
        <f t="shared" si="41"/>
        <v>0</v>
      </c>
      <c r="S63" s="26">
        <f t="shared" si="41"/>
        <v>0</v>
      </c>
      <c r="T63" s="26">
        <f t="shared" si="41"/>
        <v>0</v>
      </c>
      <c r="U63" s="26">
        <f t="shared" si="41"/>
        <v>0</v>
      </c>
      <c r="V63" s="26">
        <f t="shared" si="41"/>
        <v>0</v>
      </c>
      <c r="W63" s="26">
        <f t="shared" si="41"/>
        <v>0</v>
      </c>
      <c r="X63" s="26">
        <f t="shared" si="41"/>
        <v>0</v>
      </c>
      <c r="Y63" s="26">
        <f t="shared" si="41"/>
        <v>0</v>
      </c>
      <c r="Z63" s="26">
        <f t="shared" si="41"/>
        <v>0</v>
      </c>
      <c r="AA63" s="26">
        <f t="shared" si="41"/>
        <v>0</v>
      </c>
    </row>
    <row r="64" spans="1:27" ht="15.5" x14ac:dyDescent="0.35">
      <c r="A64" s="687"/>
      <c r="B64" s="13" t="str">
        <f t="shared" si="35"/>
        <v>Heating</v>
      </c>
      <c r="C64" s="26">
        <f t="shared" si="37"/>
        <v>0</v>
      </c>
      <c r="D64" s="26">
        <f t="shared" ref="D64:AA64" si="42">((D10*0.5)+C28-D46)*D83*D98*D$2</f>
        <v>0</v>
      </c>
      <c r="E64" s="26">
        <f t="shared" si="42"/>
        <v>0</v>
      </c>
      <c r="F64" s="26">
        <f t="shared" si="42"/>
        <v>0</v>
      </c>
      <c r="G64" s="26">
        <f t="shared" si="42"/>
        <v>0</v>
      </c>
      <c r="H64" s="26">
        <f t="shared" si="42"/>
        <v>0</v>
      </c>
      <c r="I64" s="26">
        <f t="shared" si="42"/>
        <v>0</v>
      </c>
      <c r="J64" s="26">
        <f t="shared" si="42"/>
        <v>0</v>
      </c>
      <c r="K64" s="26">
        <f t="shared" si="42"/>
        <v>0</v>
      </c>
      <c r="L64" s="26">
        <f t="shared" si="42"/>
        <v>0</v>
      </c>
      <c r="M64" s="26">
        <f t="shared" si="42"/>
        <v>0</v>
      </c>
      <c r="N64" s="26">
        <f t="shared" si="42"/>
        <v>0</v>
      </c>
      <c r="O64" s="26">
        <f t="shared" si="42"/>
        <v>0</v>
      </c>
      <c r="P64" s="26">
        <f t="shared" si="42"/>
        <v>0</v>
      </c>
      <c r="Q64" s="26">
        <f t="shared" si="42"/>
        <v>0</v>
      </c>
      <c r="R64" s="26">
        <f t="shared" si="42"/>
        <v>0</v>
      </c>
      <c r="S64" s="26">
        <f t="shared" si="42"/>
        <v>0</v>
      </c>
      <c r="T64" s="26">
        <f t="shared" si="42"/>
        <v>0</v>
      </c>
      <c r="U64" s="26">
        <f t="shared" si="42"/>
        <v>0</v>
      </c>
      <c r="V64" s="26">
        <f t="shared" si="42"/>
        <v>0</v>
      </c>
      <c r="W64" s="26">
        <f t="shared" si="42"/>
        <v>0</v>
      </c>
      <c r="X64" s="26">
        <f t="shared" si="42"/>
        <v>0</v>
      </c>
      <c r="Y64" s="26">
        <f t="shared" si="42"/>
        <v>0</v>
      </c>
      <c r="Z64" s="26">
        <f t="shared" si="42"/>
        <v>0</v>
      </c>
      <c r="AA64" s="26">
        <f t="shared" si="42"/>
        <v>0</v>
      </c>
    </row>
    <row r="65" spans="1:27" ht="15.5" x14ac:dyDescent="0.35">
      <c r="A65" s="687"/>
      <c r="B65" s="13" t="str">
        <f t="shared" si="35"/>
        <v>HVAC</v>
      </c>
      <c r="C65" s="26">
        <f t="shared" si="37"/>
        <v>0</v>
      </c>
      <c r="D65" s="26">
        <f t="shared" ref="D65:AA65" si="43">((D11*0.5)+C29-D47)*D84*D99*D$2</f>
        <v>0</v>
      </c>
      <c r="E65" s="26">
        <f t="shared" si="43"/>
        <v>0</v>
      </c>
      <c r="F65" s="26">
        <f t="shared" si="43"/>
        <v>0</v>
      </c>
      <c r="G65" s="26">
        <f t="shared" si="43"/>
        <v>0</v>
      </c>
      <c r="H65" s="26">
        <f t="shared" si="43"/>
        <v>0</v>
      </c>
      <c r="I65" s="26">
        <f t="shared" si="43"/>
        <v>0</v>
      </c>
      <c r="J65" s="26">
        <f t="shared" si="43"/>
        <v>0</v>
      </c>
      <c r="K65" s="26">
        <f t="shared" si="43"/>
        <v>0</v>
      </c>
      <c r="L65" s="26">
        <f t="shared" si="43"/>
        <v>0</v>
      </c>
      <c r="M65" s="26">
        <f t="shared" si="43"/>
        <v>0</v>
      </c>
      <c r="N65" s="26">
        <f t="shared" si="43"/>
        <v>0</v>
      </c>
      <c r="O65" s="26">
        <f t="shared" si="43"/>
        <v>0</v>
      </c>
      <c r="P65" s="26">
        <f t="shared" si="43"/>
        <v>0</v>
      </c>
      <c r="Q65" s="26">
        <f t="shared" si="43"/>
        <v>0</v>
      </c>
      <c r="R65" s="26">
        <f t="shared" si="43"/>
        <v>0</v>
      </c>
      <c r="S65" s="26">
        <f t="shared" si="43"/>
        <v>0</v>
      </c>
      <c r="T65" s="26">
        <f t="shared" si="43"/>
        <v>0</v>
      </c>
      <c r="U65" s="26">
        <f t="shared" si="43"/>
        <v>0</v>
      </c>
      <c r="V65" s="26">
        <f t="shared" si="43"/>
        <v>0</v>
      </c>
      <c r="W65" s="26">
        <f t="shared" si="43"/>
        <v>0</v>
      </c>
      <c r="X65" s="26">
        <f t="shared" si="43"/>
        <v>0</v>
      </c>
      <c r="Y65" s="26">
        <f t="shared" si="43"/>
        <v>0</v>
      </c>
      <c r="Z65" s="26">
        <f t="shared" si="43"/>
        <v>0</v>
      </c>
      <c r="AA65" s="26">
        <f t="shared" si="43"/>
        <v>0</v>
      </c>
    </row>
    <row r="66" spans="1:27" ht="15.5" x14ac:dyDescent="0.35">
      <c r="A66" s="687"/>
      <c r="B66" s="13" t="str">
        <f t="shared" si="35"/>
        <v>Lighting</v>
      </c>
      <c r="C66" s="26">
        <f t="shared" si="37"/>
        <v>0</v>
      </c>
      <c r="D66" s="26">
        <f t="shared" ref="D66:AA66" si="44">((D12*0.5)+C30-D48)*D85*D100*D$2</f>
        <v>0</v>
      </c>
      <c r="E66" s="26">
        <f t="shared" si="44"/>
        <v>71.390371193085031</v>
      </c>
      <c r="F66" s="26">
        <f t="shared" si="44"/>
        <v>165.13948508979655</v>
      </c>
      <c r="G66" s="26">
        <f t="shared" si="44"/>
        <v>358.88438197614789</v>
      </c>
      <c r="H66" s="26">
        <f t="shared" si="44"/>
        <v>839.24547183522782</v>
      </c>
      <c r="I66" s="26">
        <f t="shared" si="44"/>
        <v>1246.72169280087</v>
      </c>
      <c r="J66" s="26">
        <f t="shared" si="44"/>
        <v>1231.3235463820308</v>
      </c>
      <c r="K66" s="26">
        <f t="shared" si="44"/>
        <v>2112.655122810274</v>
      </c>
      <c r="L66" s="26">
        <f t="shared" si="44"/>
        <v>1939.0031792570737</v>
      </c>
      <c r="M66" s="26">
        <f t="shared" si="44"/>
        <v>2029.0602066149822</v>
      </c>
      <c r="N66" s="26">
        <f t="shared" si="44"/>
        <v>3388.0406697617223</v>
      </c>
      <c r="O66" s="26">
        <f t="shared" si="44"/>
        <v>4832.7921944288464</v>
      </c>
      <c r="P66" s="26">
        <f t="shared" si="44"/>
        <v>3699.5972482870334</v>
      </c>
      <c r="Q66" s="26">
        <f t="shared" si="44"/>
        <v>4153.9966126030558</v>
      </c>
      <c r="R66" s="26">
        <f t="shared" si="44"/>
        <v>4118.3583804512764</v>
      </c>
      <c r="S66" s="26">
        <f t="shared" si="44"/>
        <v>5184.8013680858585</v>
      </c>
      <c r="T66" s="26">
        <f t="shared" si="44"/>
        <v>8181.2033360030946</v>
      </c>
      <c r="U66" s="26">
        <f t="shared" si="44"/>
        <v>9994.2382779287764</v>
      </c>
      <c r="V66" s="26">
        <f t="shared" si="44"/>
        <v>8055.1593306516716</v>
      </c>
      <c r="W66" s="26">
        <f t="shared" si="44"/>
        <v>8049.5035117719926</v>
      </c>
      <c r="X66" s="26">
        <f t="shared" si="44"/>
        <v>5084.5011411107571</v>
      </c>
      <c r="Y66" s="26">
        <f t="shared" si="44"/>
        <v>4201.6972446417576</v>
      </c>
      <c r="Z66" s="26">
        <f t="shared" si="44"/>
        <v>4379.989345071016</v>
      </c>
      <c r="AA66" s="26">
        <f t="shared" si="44"/>
        <v>4832.7921944288464</v>
      </c>
    </row>
    <row r="67" spans="1:27" ht="15.5" x14ac:dyDescent="0.35">
      <c r="A67" s="687"/>
      <c r="B67" s="13" t="str">
        <f t="shared" si="35"/>
        <v>Miscellaneous</v>
      </c>
      <c r="C67" s="26">
        <f t="shared" si="37"/>
        <v>0</v>
      </c>
      <c r="D67" s="26">
        <f t="shared" ref="D67:AA67" si="45">((D13*0.5)+C31-D49)*D86*D101*D$2</f>
        <v>0</v>
      </c>
      <c r="E67" s="26">
        <f t="shared" si="45"/>
        <v>0</v>
      </c>
      <c r="F67" s="26">
        <f t="shared" si="45"/>
        <v>0</v>
      </c>
      <c r="G67" s="26">
        <f t="shared" si="45"/>
        <v>0</v>
      </c>
      <c r="H67" s="26">
        <f t="shared" si="45"/>
        <v>0</v>
      </c>
      <c r="I67" s="26">
        <f t="shared" si="45"/>
        <v>0</v>
      </c>
      <c r="J67" s="26">
        <f t="shared" si="45"/>
        <v>0</v>
      </c>
      <c r="K67" s="26">
        <f t="shared" si="45"/>
        <v>0</v>
      </c>
      <c r="L67" s="26">
        <f t="shared" si="45"/>
        <v>0</v>
      </c>
      <c r="M67" s="26">
        <f t="shared" si="45"/>
        <v>8.3371888926633435</v>
      </c>
      <c r="N67" s="26">
        <f t="shared" si="45"/>
        <v>45.769080800804701</v>
      </c>
      <c r="O67" s="26">
        <f t="shared" si="45"/>
        <v>73.258199835368899</v>
      </c>
      <c r="P67" s="26">
        <f t="shared" si="45"/>
        <v>66.803301676309673</v>
      </c>
      <c r="Q67" s="26">
        <f t="shared" si="45"/>
        <v>76.199382324007715</v>
      </c>
      <c r="R67" s="26">
        <f t="shared" si="45"/>
        <v>70.809203171527756</v>
      </c>
      <c r="S67" s="26">
        <f t="shared" si="45"/>
        <v>77.6649553288769</v>
      </c>
      <c r="T67" s="26">
        <f t="shared" si="45"/>
        <v>146.32172880469943</v>
      </c>
      <c r="U67" s="26">
        <f t="shared" si="45"/>
        <v>144.21934053353979</v>
      </c>
      <c r="V67" s="26">
        <f t="shared" si="45"/>
        <v>145.11679321202456</v>
      </c>
      <c r="W67" s="26">
        <f t="shared" si="45"/>
        <v>138.91893600687166</v>
      </c>
      <c r="X67" s="26">
        <f t="shared" si="45"/>
        <v>76.342007448626802</v>
      </c>
      <c r="Y67" s="26">
        <f t="shared" si="45"/>
        <v>75.550295321253429</v>
      </c>
      <c r="Z67" s="26">
        <f t="shared" si="45"/>
        <v>74.987906264237893</v>
      </c>
      <c r="AA67" s="26">
        <f t="shared" si="45"/>
        <v>73.258199835368899</v>
      </c>
    </row>
    <row r="68" spans="1:27" ht="15.75" customHeight="1" x14ac:dyDescent="0.35">
      <c r="A68" s="687"/>
      <c r="B68" s="13" t="str">
        <f t="shared" si="35"/>
        <v>Motors</v>
      </c>
      <c r="C68" s="26">
        <f t="shared" si="37"/>
        <v>0</v>
      </c>
      <c r="D68" s="26">
        <f t="shared" ref="D68:AA68" si="46">((D14*0.5)+C32-D50)*D87*D102*D$2</f>
        <v>0</v>
      </c>
      <c r="E68" s="26">
        <f t="shared" si="46"/>
        <v>0</v>
      </c>
      <c r="F68" s="26">
        <f t="shared" si="46"/>
        <v>0</v>
      </c>
      <c r="G68" s="26">
        <f t="shared" si="46"/>
        <v>0</v>
      </c>
      <c r="H68" s="26">
        <f t="shared" si="46"/>
        <v>0</v>
      </c>
      <c r="I68" s="26">
        <f t="shared" si="46"/>
        <v>0</v>
      </c>
      <c r="J68" s="26">
        <f t="shared" si="46"/>
        <v>0</v>
      </c>
      <c r="K68" s="26">
        <f t="shared" si="46"/>
        <v>0</v>
      </c>
      <c r="L68" s="26">
        <f t="shared" si="46"/>
        <v>0</v>
      </c>
      <c r="M68" s="26">
        <f t="shared" si="46"/>
        <v>0</v>
      </c>
      <c r="N68" s="26">
        <f t="shared" si="46"/>
        <v>0</v>
      </c>
      <c r="O68" s="26">
        <f t="shared" si="46"/>
        <v>0</v>
      </c>
      <c r="P68" s="26">
        <f t="shared" si="46"/>
        <v>0</v>
      </c>
      <c r="Q68" s="26">
        <f t="shared" si="46"/>
        <v>0</v>
      </c>
      <c r="R68" s="26">
        <f t="shared" si="46"/>
        <v>0</v>
      </c>
      <c r="S68" s="26">
        <f t="shared" si="46"/>
        <v>0</v>
      </c>
      <c r="T68" s="26">
        <f t="shared" si="46"/>
        <v>0</v>
      </c>
      <c r="U68" s="26">
        <f t="shared" si="46"/>
        <v>0</v>
      </c>
      <c r="V68" s="26">
        <f t="shared" si="46"/>
        <v>0</v>
      </c>
      <c r="W68" s="26">
        <f t="shared" si="46"/>
        <v>0</v>
      </c>
      <c r="X68" s="26">
        <f t="shared" si="46"/>
        <v>0</v>
      </c>
      <c r="Y68" s="26">
        <f t="shared" si="46"/>
        <v>0</v>
      </c>
      <c r="Z68" s="26">
        <f t="shared" si="46"/>
        <v>0</v>
      </c>
      <c r="AA68" s="26">
        <f t="shared" si="46"/>
        <v>0</v>
      </c>
    </row>
    <row r="69" spans="1:27" ht="15.5" x14ac:dyDescent="0.35">
      <c r="A69" s="687"/>
      <c r="B69" s="13" t="str">
        <f t="shared" si="35"/>
        <v>Process</v>
      </c>
      <c r="C69" s="26">
        <f t="shared" si="37"/>
        <v>0</v>
      </c>
      <c r="D69" s="26">
        <f t="shared" ref="D69:AA69" si="47">((D15*0.5)+C33-D51)*D88*D103*D$2</f>
        <v>0</v>
      </c>
      <c r="E69" s="26">
        <f t="shared" si="47"/>
        <v>0</v>
      </c>
      <c r="F69" s="26">
        <f t="shared" si="47"/>
        <v>0</v>
      </c>
      <c r="G69" s="26">
        <f t="shared" si="47"/>
        <v>0</v>
      </c>
      <c r="H69" s="26">
        <f t="shared" si="47"/>
        <v>0</v>
      </c>
      <c r="I69" s="26">
        <f t="shared" si="47"/>
        <v>0</v>
      </c>
      <c r="J69" s="26">
        <f t="shared" si="47"/>
        <v>0</v>
      </c>
      <c r="K69" s="26">
        <f t="shared" si="47"/>
        <v>0</v>
      </c>
      <c r="L69" s="26">
        <f t="shared" si="47"/>
        <v>0</v>
      </c>
      <c r="M69" s="26">
        <f t="shared" si="47"/>
        <v>0</v>
      </c>
      <c r="N69" s="26">
        <f t="shared" si="47"/>
        <v>0</v>
      </c>
      <c r="O69" s="26">
        <f t="shared" si="47"/>
        <v>0</v>
      </c>
      <c r="P69" s="26">
        <f t="shared" si="47"/>
        <v>0</v>
      </c>
      <c r="Q69" s="26">
        <f t="shared" si="47"/>
        <v>0</v>
      </c>
      <c r="R69" s="26">
        <f t="shared" si="47"/>
        <v>0</v>
      </c>
      <c r="S69" s="26">
        <f t="shared" si="47"/>
        <v>0</v>
      </c>
      <c r="T69" s="26">
        <f t="shared" si="47"/>
        <v>0</v>
      </c>
      <c r="U69" s="26">
        <f t="shared" si="47"/>
        <v>0</v>
      </c>
      <c r="V69" s="26">
        <f t="shared" si="47"/>
        <v>0</v>
      </c>
      <c r="W69" s="26">
        <f t="shared" si="47"/>
        <v>0</v>
      </c>
      <c r="X69" s="26">
        <f t="shared" si="47"/>
        <v>0</v>
      </c>
      <c r="Y69" s="26">
        <f t="shared" si="47"/>
        <v>0</v>
      </c>
      <c r="Z69" s="26">
        <f t="shared" si="47"/>
        <v>0</v>
      </c>
      <c r="AA69" s="26">
        <f t="shared" si="47"/>
        <v>0</v>
      </c>
    </row>
    <row r="70" spans="1:27" ht="15.5" x14ac:dyDescent="0.35">
      <c r="A70" s="687"/>
      <c r="B70" s="13" t="str">
        <f t="shared" si="35"/>
        <v>Refrigeration</v>
      </c>
      <c r="C70" s="26">
        <f t="shared" si="37"/>
        <v>0</v>
      </c>
      <c r="D70" s="26">
        <f t="shared" ref="D70:AA70" si="48">((D16*0.5)+C34-D52)*D89*D104*D$2</f>
        <v>0</v>
      </c>
      <c r="E70" s="26">
        <f t="shared" si="48"/>
        <v>0</v>
      </c>
      <c r="F70" s="26">
        <f t="shared" si="48"/>
        <v>0</v>
      </c>
      <c r="G70" s="26">
        <f t="shared" si="48"/>
        <v>0</v>
      </c>
      <c r="H70" s="26">
        <f t="shared" si="48"/>
        <v>0</v>
      </c>
      <c r="I70" s="26">
        <f t="shared" si="48"/>
        <v>0</v>
      </c>
      <c r="J70" s="26">
        <f t="shared" si="48"/>
        <v>0</v>
      </c>
      <c r="K70" s="26">
        <f t="shared" si="48"/>
        <v>0</v>
      </c>
      <c r="L70" s="26">
        <f t="shared" si="48"/>
        <v>0</v>
      </c>
      <c r="M70" s="26">
        <f t="shared" si="48"/>
        <v>0</v>
      </c>
      <c r="N70" s="26">
        <f t="shared" si="48"/>
        <v>0</v>
      </c>
      <c r="O70" s="26">
        <f t="shared" si="48"/>
        <v>0</v>
      </c>
      <c r="P70" s="26">
        <f t="shared" si="48"/>
        <v>0</v>
      </c>
      <c r="Q70" s="26">
        <f t="shared" si="48"/>
        <v>0</v>
      </c>
      <c r="R70" s="26">
        <f t="shared" si="48"/>
        <v>0</v>
      </c>
      <c r="S70" s="26">
        <f t="shared" si="48"/>
        <v>0</v>
      </c>
      <c r="T70" s="26">
        <f t="shared" si="48"/>
        <v>0</v>
      </c>
      <c r="U70" s="26">
        <f t="shared" si="48"/>
        <v>0</v>
      </c>
      <c r="V70" s="26">
        <f t="shared" si="48"/>
        <v>0</v>
      </c>
      <c r="W70" s="26">
        <f t="shared" si="48"/>
        <v>0</v>
      </c>
      <c r="X70" s="26">
        <f t="shared" si="48"/>
        <v>0</v>
      </c>
      <c r="Y70" s="26">
        <f t="shared" si="48"/>
        <v>0</v>
      </c>
      <c r="Z70" s="26">
        <f t="shared" si="48"/>
        <v>0</v>
      </c>
      <c r="AA70" s="26">
        <f t="shared" si="48"/>
        <v>0</v>
      </c>
    </row>
    <row r="71" spans="1:27" ht="15.5" x14ac:dyDescent="0.35">
      <c r="A71" s="687"/>
      <c r="B71" s="13" t="str">
        <f t="shared" si="35"/>
        <v>Water Heating</v>
      </c>
      <c r="C71" s="26">
        <f t="shared" si="37"/>
        <v>0</v>
      </c>
      <c r="D71" s="26">
        <f t="shared" ref="D71:AA71" si="49">((D17*0.5)+C35-D53)*D90*D105*D$2</f>
        <v>0</v>
      </c>
      <c r="E71" s="26">
        <f t="shared" si="49"/>
        <v>0</v>
      </c>
      <c r="F71" s="26">
        <f t="shared" si="49"/>
        <v>0</v>
      </c>
      <c r="G71" s="26">
        <f t="shared" si="49"/>
        <v>0</v>
      </c>
      <c r="H71" s="26">
        <f t="shared" si="49"/>
        <v>0</v>
      </c>
      <c r="I71" s="26">
        <f t="shared" si="49"/>
        <v>0</v>
      </c>
      <c r="J71" s="26">
        <f t="shared" si="49"/>
        <v>0</v>
      </c>
      <c r="K71" s="26">
        <f t="shared" si="49"/>
        <v>0</v>
      </c>
      <c r="L71" s="26">
        <f t="shared" si="49"/>
        <v>0</v>
      </c>
      <c r="M71" s="26">
        <f t="shared" si="49"/>
        <v>0</v>
      </c>
      <c r="N71" s="26">
        <f t="shared" si="49"/>
        <v>0</v>
      </c>
      <c r="O71" s="26">
        <f t="shared" si="49"/>
        <v>0</v>
      </c>
      <c r="P71" s="26">
        <f t="shared" si="49"/>
        <v>0</v>
      </c>
      <c r="Q71" s="26">
        <f t="shared" si="49"/>
        <v>0</v>
      </c>
      <c r="R71" s="26">
        <f t="shared" si="49"/>
        <v>0</v>
      </c>
      <c r="S71" s="26">
        <f t="shared" si="49"/>
        <v>0</v>
      </c>
      <c r="T71" s="26">
        <f t="shared" si="49"/>
        <v>0</v>
      </c>
      <c r="U71" s="26">
        <f t="shared" si="49"/>
        <v>0</v>
      </c>
      <c r="V71" s="26">
        <f t="shared" si="49"/>
        <v>0</v>
      </c>
      <c r="W71" s="26">
        <f t="shared" si="49"/>
        <v>0</v>
      </c>
      <c r="X71" s="26">
        <f t="shared" si="49"/>
        <v>0</v>
      </c>
      <c r="Y71" s="26">
        <f t="shared" si="49"/>
        <v>0</v>
      </c>
      <c r="Z71" s="26">
        <f t="shared" si="49"/>
        <v>0</v>
      </c>
      <c r="AA71" s="26">
        <f t="shared" si="49"/>
        <v>0</v>
      </c>
    </row>
    <row r="72" spans="1:27" ht="15.75" customHeight="1" x14ac:dyDescent="0.35">
      <c r="A72" s="687"/>
      <c r="B72" s="13" t="str">
        <f t="shared" si="35"/>
        <v xml:space="preserve"> </v>
      </c>
      <c r="C72" s="3"/>
      <c r="D72" s="3"/>
      <c r="E72" s="3"/>
      <c r="F72" s="3"/>
      <c r="G72" s="3"/>
      <c r="H72" s="3"/>
      <c r="I72" s="3"/>
      <c r="J72" s="3"/>
      <c r="K72" s="3"/>
      <c r="L72" s="3"/>
      <c r="M72" s="3"/>
      <c r="N72" s="3"/>
      <c r="O72" s="3"/>
      <c r="P72" s="3"/>
      <c r="Q72" s="3"/>
      <c r="R72" s="3"/>
      <c r="S72" s="3"/>
      <c r="T72" s="3"/>
      <c r="U72" s="3"/>
      <c r="V72" s="3"/>
      <c r="W72" s="3"/>
      <c r="X72" s="3"/>
      <c r="Y72" s="3"/>
      <c r="Z72" s="3"/>
      <c r="AA72" s="3"/>
    </row>
    <row r="73" spans="1:27" ht="15.75" customHeight="1" x14ac:dyDescent="0.35">
      <c r="A73" s="687"/>
      <c r="B73" s="235" t="s">
        <v>26</v>
      </c>
      <c r="C73" s="26">
        <f>SUM(C59:C72)</f>
        <v>0</v>
      </c>
      <c r="D73" s="26">
        <f>SUM(D59:D72)</f>
        <v>0</v>
      </c>
      <c r="E73" s="26">
        <f t="shared" ref="E73:AA73" si="50">SUM(E59:E72)</f>
        <v>71.390371193085031</v>
      </c>
      <c r="F73" s="26">
        <f t="shared" si="50"/>
        <v>165.13948508979655</v>
      </c>
      <c r="G73" s="26">
        <f t="shared" si="50"/>
        <v>358.88438197614789</v>
      </c>
      <c r="H73" s="26">
        <f t="shared" si="50"/>
        <v>839.24547183522782</v>
      </c>
      <c r="I73" s="26">
        <f t="shared" si="50"/>
        <v>1850.03164897122</v>
      </c>
      <c r="J73" s="26">
        <f t="shared" si="50"/>
        <v>2387.1280415062993</v>
      </c>
      <c r="K73" s="26">
        <f t="shared" si="50"/>
        <v>2616.0952033869826</v>
      </c>
      <c r="L73" s="26">
        <f t="shared" si="50"/>
        <v>2094.0881327394559</v>
      </c>
      <c r="M73" s="26">
        <f t="shared" si="50"/>
        <v>2296.0177687234277</v>
      </c>
      <c r="N73" s="26">
        <f t="shared" si="50"/>
        <v>3838.8284921086088</v>
      </c>
      <c r="O73" s="26">
        <f t="shared" si="50"/>
        <v>5321.1377080540306</v>
      </c>
      <c r="P73" s="26">
        <f t="shared" si="50"/>
        <v>4121.2282418131517</v>
      </c>
      <c r="Q73" s="26">
        <f t="shared" si="50"/>
        <v>4521.5527763106584</v>
      </c>
      <c r="R73" s="26">
        <f t="shared" si="50"/>
        <v>4352.0073730670083</v>
      </c>
      <c r="S73" s="26">
        <f t="shared" si="50"/>
        <v>5451.8341966406351</v>
      </c>
      <c r="T73" s="26">
        <f t="shared" si="50"/>
        <v>9289.1426110473421</v>
      </c>
      <c r="U73" s="26">
        <f t="shared" si="50"/>
        <v>11345.077530803017</v>
      </c>
      <c r="V73" s="26">
        <f t="shared" si="50"/>
        <v>9356.080618987964</v>
      </c>
      <c r="W73" s="26">
        <f t="shared" si="50"/>
        <v>8691.8625283555739</v>
      </c>
      <c r="X73" s="26">
        <f t="shared" si="50"/>
        <v>5315.9281020417657</v>
      </c>
      <c r="Y73" s="26">
        <f t="shared" si="50"/>
        <v>4535.8679131787931</v>
      </c>
      <c r="Z73" s="26">
        <f t="shared" si="50"/>
        <v>4859.995992881336</v>
      </c>
      <c r="AA73" s="26">
        <f t="shared" si="50"/>
        <v>5321.1377080540306</v>
      </c>
    </row>
    <row r="74" spans="1:27" ht="16.5" customHeight="1" thickBot="1" x14ac:dyDescent="0.4">
      <c r="A74" s="688"/>
      <c r="B74" s="137" t="s">
        <v>27</v>
      </c>
      <c r="C74" s="27">
        <f>C73</f>
        <v>0</v>
      </c>
      <c r="D74" s="27">
        <f>C74+D73</f>
        <v>0</v>
      </c>
      <c r="E74" s="27">
        <f t="shared" ref="E74:AA74" si="51">D74+E73</f>
        <v>71.390371193085031</v>
      </c>
      <c r="F74" s="27">
        <f t="shared" si="51"/>
        <v>236.52985628288158</v>
      </c>
      <c r="G74" s="27">
        <f t="shared" si="51"/>
        <v>595.4142382590295</v>
      </c>
      <c r="H74" s="27">
        <f t="shared" si="51"/>
        <v>1434.6597100942572</v>
      </c>
      <c r="I74" s="27">
        <f t="shared" si="51"/>
        <v>3284.6913590654772</v>
      </c>
      <c r="J74" s="27">
        <f t="shared" si="51"/>
        <v>5671.819400571776</v>
      </c>
      <c r="K74" s="27">
        <f t="shared" si="51"/>
        <v>8287.9146039587577</v>
      </c>
      <c r="L74" s="27">
        <f t="shared" si="51"/>
        <v>10382.002736698214</v>
      </c>
      <c r="M74" s="27">
        <f t="shared" si="51"/>
        <v>12678.020505421642</v>
      </c>
      <c r="N74" s="27">
        <f t="shared" si="51"/>
        <v>16516.848997530251</v>
      </c>
      <c r="O74" s="27">
        <f t="shared" si="51"/>
        <v>21837.986705584281</v>
      </c>
      <c r="P74" s="27">
        <f t="shared" si="51"/>
        <v>25959.214947397431</v>
      </c>
      <c r="Q74" s="27">
        <f t="shared" si="51"/>
        <v>30480.76772370809</v>
      </c>
      <c r="R74" s="27">
        <f t="shared" si="51"/>
        <v>34832.775096775098</v>
      </c>
      <c r="S74" s="27">
        <f t="shared" si="51"/>
        <v>40284.609293415735</v>
      </c>
      <c r="T74" s="27">
        <f t="shared" si="51"/>
        <v>49573.751904463075</v>
      </c>
      <c r="U74" s="27">
        <f t="shared" si="51"/>
        <v>60918.829435266089</v>
      </c>
      <c r="V74" s="27">
        <f t="shared" si="51"/>
        <v>70274.910054254055</v>
      </c>
      <c r="W74" s="27">
        <f t="shared" si="51"/>
        <v>78966.772582609628</v>
      </c>
      <c r="X74" s="27">
        <f t="shared" si="51"/>
        <v>84282.700684651398</v>
      </c>
      <c r="Y74" s="27">
        <f t="shared" si="51"/>
        <v>88818.568597830192</v>
      </c>
      <c r="Z74" s="27">
        <f t="shared" si="51"/>
        <v>93678.564590711525</v>
      </c>
      <c r="AA74" s="27">
        <f t="shared" si="51"/>
        <v>98999.702298765551</v>
      </c>
    </row>
    <row r="75" spans="1:27" x14ac:dyDescent="0.35">
      <c r="A75" s="8"/>
      <c r="B75" s="33"/>
      <c r="C75" s="30"/>
      <c r="D75" s="35"/>
      <c r="E75" s="30"/>
      <c r="F75" s="35"/>
      <c r="G75" s="30"/>
      <c r="H75" s="35"/>
      <c r="I75" s="30"/>
      <c r="J75" s="35"/>
      <c r="K75" s="30"/>
      <c r="L75" s="35"/>
      <c r="M75" s="30"/>
      <c r="N75" s="35"/>
      <c r="O75" s="30"/>
      <c r="P75" s="35"/>
      <c r="Q75" s="30"/>
      <c r="R75" s="35"/>
      <c r="S75" s="30"/>
      <c r="T75" s="35"/>
      <c r="U75" s="30"/>
      <c r="V75" s="35"/>
      <c r="W75" s="30"/>
      <c r="X75" s="35"/>
      <c r="Y75" s="30"/>
      <c r="Z75" s="35"/>
      <c r="AA75" s="30"/>
    </row>
    <row r="76" spans="1:27" ht="15" thickBot="1" x14ac:dyDescent="0.4">
      <c r="B76" s="16"/>
      <c r="C76" s="8"/>
      <c r="D76" s="8"/>
      <c r="E76" s="8"/>
      <c r="F76" s="8"/>
      <c r="G76" s="8"/>
      <c r="H76" s="8"/>
      <c r="I76" s="8"/>
      <c r="J76" s="8"/>
      <c r="K76" s="8"/>
      <c r="L76" s="8"/>
      <c r="M76" s="8"/>
      <c r="N76" s="8"/>
      <c r="O76" s="8"/>
      <c r="P76" s="8"/>
      <c r="Q76" s="8"/>
      <c r="R76" s="8"/>
      <c r="S76" s="8"/>
      <c r="T76" s="8"/>
      <c r="U76" s="8"/>
      <c r="V76" s="8"/>
      <c r="W76" s="8"/>
      <c r="X76" s="8"/>
      <c r="Y76" s="8"/>
      <c r="Z76" s="8"/>
      <c r="AA76" s="8"/>
    </row>
    <row r="77" spans="1:27" ht="16" thickBot="1" x14ac:dyDescent="0.4">
      <c r="A77" s="689" t="s">
        <v>12</v>
      </c>
      <c r="B77" s="17" t="s">
        <v>12</v>
      </c>
      <c r="C77" s="145">
        <f>C$4</f>
        <v>44927</v>
      </c>
      <c r="D77" s="145">
        <f t="shared" ref="D77:AA77" si="52">D$4</f>
        <v>44958</v>
      </c>
      <c r="E77" s="145">
        <f t="shared" si="52"/>
        <v>44986</v>
      </c>
      <c r="F77" s="145">
        <f t="shared" si="52"/>
        <v>45017</v>
      </c>
      <c r="G77" s="145">
        <f t="shared" si="52"/>
        <v>45047</v>
      </c>
      <c r="H77" s="145">
        <f t="shared" si="52"/>
        <v>45078</v>
      </c>
      <c r="I77" s="145">
        <f t="shared" si="52"/>
        <v>45108</v>
      </c>
      <c r="J77" s="145">
        <f t="shared" si="52"/>
        <v>45139</v>
      </c>
      <c r="K77" s="145">
        <f t="shared" si="52"/>
        <v>45170</v>
      </c>
      <c r="L77" s="145">
        <f t="shared" si="52"/>
        <v>45200</v>
      </c>
      <c r="M77" s="145">
        <f t="shared" si="52"/>
        <v>45231</v>
      </c>
      <c r="N77" s="145">
        <f t="shared" si="52"/>
        <v>45261</v>
      </c>
      <c r="O77" s="145">
        <f t="shared" si="52"/>
        <v>45292</v>
      </c>
      <c r="P77" s="145">
        <f t="shared" si="52"/>
        <v>45323</v>
      </c>
      <c r="Q77" s="145">
        <f t="shared" si="52"/>
        <v>45352</v>
      </c>
      <c r="R77" s="145">
        <f t="shared" si="52"/>
        <v>45383</v>
      </c>
      <c r="S77" s="145">
        <f t="shared" si="52"/>
        <v>45413</v>
      </c>
      <c r="T77" s="145">
        <f t="shared" si="52"/>
        <v>45444</v>
      </c>
      <c r="U77" s="145">
        <f t="shared" si="52"/>
        <v>45474</v>
      </c>
      <c r="V77" s="145">
        <f t="shared" si="52"/>
        <v>45505</v>
      </c>
      <c r="W77" s="145">
        <f t="shared" si="52"/>
        <v>45536</v>
      </c>
      <c r="X77" s="145">
        <f t="shared" si="52"/>
        <v>45566</v>
      </c>
      <c r="Y77" s="145">
        <f t="shared" si="52"/>
        <v>45597</v>
      </c>
      <c r="Z77" s="145">
        <f t="shared" si="52"/>
        <v>45627</v>
      </c>
      <c r="AA77" s="145">
        <f t="shared" si="52"/>
        <v>45658</v>
      </c>
    </row>
    <row r="78" spans="1:27" ht="15.75" customHeight="1" x14ac:dyDescent="0.35">
      <c r="A78" s="690"/>
      <c r="B78" s="13" t="str">
        <f>B59</f>
        <v>Air Comp</v>
      </c>
      <c r="C78" s="292">
        <f>'2M - SGS'!C78</f>
        <v>8.5109000000000004E-2</v>
      </c>
      <c r="D78" s="292">
        <f>'2M - SGS'!D78</f>
        <v>7.7715000000000006E-2</v>
      </c>
      <c r="E78" s="292">
        <f>'2M - SGS'!E78</f>
        <v>8.6136000000000004E-2</v>
      </c>
      <c r="F78" s="292">
        <f>'2M - SGS'!F78</f>
        <v>7.9796000000000006E-2</v>
      </c>
      <c r="G78" s="292">
        <f>'2M - SGS'!G78</f>
        <v>8.5334999999999994E-2</v>
      </c>
      <c r="H78" s="292">
        <f>'2M - SGS'!H78</f>
        <v>8.1994999999999998E-2</v>
      </c>
      <c r="I78" s="292">
        <f>'2M - SGS'!I78</f>
        <v>8.4098999999999993E-2</v>
      </c>
      <c r="J78" s="292">
        <f>'2M - SGS'!J78</f>
        <v>8.4198999999999996E-2</v>
      </c>
      <c r="K78" s="292">
        <f>'2M - SGS'!K78</f>
        <v>8.2512000000000002E-2</v>
      </c>
      <c r="L78" s="292">
        <f>'2M - SGS'!L78</f>
        <v>8.5277000000000006E-2</v>
      </c>
      <c r="M78" s="292">
        <f>'2M - SGS'!M78</f>
        <v>8.2588999999999996E-2</v>
      </c>
      <c r="N78" s="292">
        <f>'2M - SGS'!N78</f>
        <v>8.5237999999999994E-2</v>
      </c>
      <c r="O78" s="292">
        <f>'2M - SGS'!O78</f>
        <v>8.5109000000000004E-2</v>
      </c>
      <c r="P78" s="292">
        <f>'2M - SGS'!P78</f>
        <v>7.7715000000000006E-2</v>
      </c>
      <c r="Q78" s="292">
        <f>'2M - SGS'!Q78</f>
        <v>8.6136000000000004E-2</v>
      </c>
      <c r="R78" s="292">
        <f>'2M - SGS'!R78</f>
        <v>7.9796000000000006E-2</v>
      </c>
      <c r="S78" s="292">
        <f>'2M - SGS'!S78</f>
        <v>8.5334999999999994E-2</v>
      </c>
      <c r="T78" s="292">
        <f>'2M - SGS'!T78</f>
        <v>8.1994999999999998E-2</v>
      </c>
      <c r="U78" s="292">
        <f>'2M - SGS'!U78</f>
        <v>8.4098999999999993E-2</v>
      </c>
      <c r="V78" s="292">
        <f>'2M - SGS'!V78</f>
        <v>8.4198999999999996E-2</v>
      </c>
      <c r="W78" s="292">
        <f>'2M - SGS'!W78</f>
        <v>8.2512000000000002E-2</v>
      </c>
      <c r="X78" s="292">
        <f>'2M - SGS'!X78</f>
        <v>8.5277000000000006E-2</v>
      </c>
      <c r="Y78" s="292">
        <f>'2M - SGS'!Y78</f>
        <v>8.2588999999999996E-2</v>
      </c>
      <c r="Z78" s="292">
        <f>'2M - SGS'!Z78</f>
        <v>8.5237999999999994E-2</v>
      </c>
      <c r="AA78" s="292">
        <f>'2M - SGS'!AA78</f>
        <v>8.5109000000000004E-2</v>
      </c>
    </row>
    <row r="79" spans="1:27" ht="15.5" x14ac:dyDescent="0.35">
      <c r="A79" s="690"/>
      <c r="B79" s="13" t="str">
        <f t="shared" ref="B79:B90" si="53">B60</f>
        <v>Building Shell</v>
      </c>
      <c r="C79" s="292">
        <f>'2M - SGS'!C79</f>
        <v>0.107824</v>
      </c>
      <c r="D79" s="292">
        <f>'2M - SGS'!D79</f>
        <v>9.1051999999999994E-2</v>
      </c>
      <c r="E79" s="292">
        <f>'2M - SGS'!E79</f>
        <v>7.1135000000000004E-2</v>
      </c>
      <c r="F79" s="292">
        <f>'2M - SGS'!F79</f>
        <v>4.1179E-2</v>
      </c>
      <c r="G79" s="292">
        <f>'2M - SGS'!G79</f>
        <v>4.4423999999999998E-2</v>
      </c>
      <c r="H79" s="292">
        <f>'2M - SGS'!H79</f>
        <v>0.106128</v>
      </c>
      <c r="I79" s="292">
        <f>'2M - SGS'!I79</f>
        <v>0.14288100000000001</v>
      </c>
      <c r="J79" s="292">
        <f>'2M - SGS'!J79</f>
        <v>0.133494</v>
      </c>
      <c r="K79" s="292">
        <f>'2M - SGS'!K79</f>
        <v>5.781E-2</v>
      </c>
      <c r="L79" s="292">
        <f>'2M - SGS'!L79</f>
        <v>3.8018000000000003E-2</v>
      </c>
      <c r="M79" s="292">
        <f>'2M - SGS'!M79</f>
        <v>6.2103999999999999E-2</v>
      </c>
      <c r="N79" s="292">
        <f>'2M - SGS'!N79</f>
        <v>0.10395</v>
      </c>
      <c r="O79" s="292">
        <f>'2M - SGS'!O79</f>
        <v>0.107824</v>
      </c>
      <c r="P79" s="292">
        <f>'2M - SGS'!P79</f>
        <v>9.1051999999999994E-2</v>
      </c>
      <c r="Q79" s="292">
        <f>'2M - SGS'!Q79</f>
        <v>7.1135000000000004E-2</v>
      </c>
      <c r="R79" s="292">
        <f>'2M - SGS'!R79</f>
        <v>4.1179E-2</v>
      </c>
      <c r="S79" s="292">
        <f>'2M - SGS'!S79</f>
        <v>4.4423999999999998E-2</v>
      </c>
      <c r="T79" s="292">
        <f>'2M - SGS'!T79</f>
        <v>0.106128</v>
      </c>
      <c r="U79" s="292">
        <f>'2M - SGS'!U79</f>
        <v>0.14288100000000001</v>
      </c>
      <c r="V79" s="292">
        <f>'2M - SGS'!V79</f>
        <v>0.133494</v>
      </c>
      <c r="W79" s="292">
        <f>'2M - SGS'!W79</f>
        <v>5.781E-2</v>
      </c>
      <c r="X79" s="292">
        <f>'2M - SGS'!X79</f>
        <v>3.8018000000000003E-2</v>
      </c>
      <c r="Y79" s="292">
        <f>'2M - SGS'!Y79</f>
        <v>6.2103999999999999E-2</v>
      </c>
      <c r="Z79" s="292">
        <f>'2M - SGS'!Z79</f>
        <v>0.10395</v>
      </c>
      <c r="AA79" s="292">
        <f>'2M - SGS'!AA79</f>
        <v>0.107824</v>
      </c>
    </row>
    <row r="80" spans="1:27" ht="15.5" x14ac:dyDescent="0.35">
      <c r="A80" s="690"/>
      <c r="B80" s="13" t="str">
        <f t="shared" si="53"/>
        <v>Cooking</v>
      </c>
      <c r="C80" s="292">
        <f>'2M - SGS'!C80</f>
        <v>8.6096000000000006E-2</v>
      </c>
      <c r="D80" s="292">
        <f>'2M - SGS'!D80</f>
        <v>7.8608999999999998E-2</v>
      </c>
      <c r="E80" s="292">
        <f>'2M - SGS'!E80</f>
        <v>8.1547999999999995E-2</v>
      </c>
      <c r="F80" s="292">
        <f>'2M - SGS'!F80</f>
        <v>7.2947999999999999E-2</v>
      </c>
      <c r="G80" s="292">
        <f>'2M - SGS'!G80</f>
        <v>8.6277000000000006E-2</v>
      </c>
      <c r="H80" s="292">
        <f>'2M - SGS'!H80</f>
        <v>8.3294000000000007E-2</v>
      </c>
      <c r="I80" s="292">
        <f>'2M - SGS'!I80</f>
        <v>8.5859000000000005E-2</v>
      </c>
      <c r="J80" s="292">
        <f>'2M - SGS'!J80</f>
        <v>8.5885000000000003E-2</v>
      </c>
      <c r="K80" s="292">
        <f>'2M - SGS'!K80</f>
        <v>8.3474999999999994E-2</v>
      </c>
      <c r="L80" s="292">
        <f>'2M - SGS'!L80</f>
        <v>8.6262000000000005E-2</v>
      </c>
      <c r="M80" s="292">
        <f>'2M - SGS'!M80</f>
        <v>8.3496000000000001E-2</v>
      </c>
      <c r="N80" s="292">
        <f>'2M - SGS'!N80</f>
        <v>8.6250999999999994E-2</v>
      </c>
      <c r="O80" s="292">
        <f>'2M - SGS'!O80</f>
        <v>8.6096000000000006E-2</v>
      </c>
      <c r="P80" s="292">
        <f>'2M - SGS'!P80</f>
        <v>7.8608999999999998E-2</v>
      </c>
      <c r="Q80" s="292">
        <f>'2M - SGS'!Q80</f>
        <v>8.1547999999999995E-2</v>
      </c>
      <c r="R80" s="292">
        <f>'2M - SGS'!R80</f>
        <v>7.2947999999999999E-2</v>
      </c>
      <c r="S80" s="292">
        <f>'2M - SGS'!S80</f>
        <v>8.6277000000000006E-2</v>
      </c>
      <c r="T80" s="292">
        <f>'2M - SGS'!T80</f>
        <v>8.3294000000000007E-2</v>
      </c>
      <c r="U80" s="292">
        <f>'2M - SGS'!U80</f>
        <v>8.5859000000000005E-2</v>
      </c>
      <c r="V80" s="292">
        <f>'2M - SGS'!V80</f>
        <v>8.5885000000000003E-2</v>
      </c>
      <c r="W80" s="292">
        <f>'2M - SGS'!W80</f>
        <v>8.3474999999999994E-2</v>
      </c>
      <c r="X80" s="292">
        <f>'2M - SGS'!X80</f>
        <v>8.6262000000000005E-2</v>
      </c>
      <c r="Y80" s="292">
        <f>'2M - SGS'!Y80</f>
        <v>8.3496000000000001E-2</v>
      </c>
      <c r="Z80" s="292">
        <f>'2M - SGS'!Z80</f>
        <v>8.6250999999999994E-2</v>
      </c>
      <c r="AA80" s="292">
        <f>'2M - SGS'!AA80</f>
        <v>8.6096000000000006E-2</v>
      </c>
    </row>
    <row r="81" spans="1:27" ht="15.5" x14ac:dyDescent="0.35">
      <c r="A81" s="690"/>
      <c r="B81" s="13" t="str">
        <f t="shared" si="53"/>
        <v>Cooling</v>
      </c>
      <c r="C81" s="292">
        <f>'2M - SGS'!C81</f>
        <v>6.0000000000000002E-6</v>
      </c>
      <c r="D81" s="292">
        <f>'2M - SGS'!D81</f>
        <v>2.4699999999999999E-4</v>
      </c>
      <c r="E81" s="292">
        <f>'2M - SGS'!E81</f>
        <v>7.2360000000000002E-3</v>
      </c>
      <c r="F81" s="292">
        <f>'2M - SGS'!F81</f>
        <v>2.1690999999999998E-2</v>
      </c>
      <c r="G81" s="292">
        <f>'2M - SGS'!G81</f>
        <v>6.2979999999999994E-2</v>
      </c>
      <c r="H81" s="292">
        <f>'2M - SGS'!H81</f>
        <v>0.21317</v>
      </c>
      <c r="I81" s="292">
        <f>'2M - SGS'!I81</f>
        <v>0.29002899999999998</v>
      </c>
      <c r="J81" s="292">
        <f>'2M - SGS'!J81</f>
        <v>0.270206</v>
      </c>
      <c r="K81" s="292">
        <f>'2M - SGS'!K81</f>
        <v>0.108695</v>
      </c>
      <c r="L81" s="292">
        <f>'2M - SGS'!L81</f>
        <v>1.9643000000000001E-2</v>
      </c>
      <c r="M81" s="292">
        <f>'2M - SGS'!M81</f>
        <v>6.0299999999999998E-3</v>
      </c>
      <c r="N81" s="292">
        <f>'2M - SGS'!N81</f>
        <v>6.3999999999999997E-5</v>
      </c>
      <c r="O81" s="292">
        <f>'2M - SGS'!O81</f>
        <v>6.0000000000000002E-6</v>
      </c>
      <c r="P81" s="292">
        <f>'2M - SGS'!P81</f>
        <v>2.4699999999999999E-4</v>
      </c>
      <c r="Q81" s="292">
        <f>'2M - SGS'!Q81</f>
        <v>7.2360000000000002E-3</v>
      </c>
      <c r="R81" s="292">
        <f>'2M - SGS'!R81</f>
        <v>2.1690999999999998E-2</v>
      </c>
      <c r="S81" s="292">
        <f>'2M - SGS'!S81</f>
        <v>6.2979999999999994E-2</v>
      </c>
      <c r="T81" s="292">
        <f>'2M - SGS'!T81</f>
        <v>0.21317</v>
      </c>
      <c r="U81" s="292">
        <f>'2M - SGS'!U81</f>
        <v>0.29002899999999998</v>
      </c>
      <c r="V81" s="292">
        <f>'2M - SGS'!V81</f>
        <v>0.270206</v>
      </c>
      <c r="W81" s="292">
        <f>'2M - SGS'!W81</f>
        <v>0.108695</v>
      </c>
      <c r="X81" s="292">
        <f>'2M - SGS'!X81</f>
        <v>1.9643000000000001E-2</v>
      </c>
      <c r="Y81" s="292">
        <f>'2M - SGS'!Y81</f>
        <v>6.0299999999999998E-3</v>
      </c>
      <c r="Z81" s="292">
        <f>'2M - SGS'!Z81</f>
        <v>6.3999999999999997E-5</v>
      </c>
      <c r="AA81" s="292">
        <f>'2M - SGS'!AA81</f>
        <v>6.0000000000000002E-6</v>
      </c>
    </row>
    <row r="82" spans="1:27" ht="15.5" x14ac:dyDescent="0.35">
      <c r="A82" s="690"/>
      <c r="B82" s="13" t="str">
        <f t="shared" si="53"/>
        <v>Ext Lighting</v>
      </c>
      <c r="C82" s="292">
        <f>'2M - SGS'!C82</f>
        <v>0.106265</v>
      </c>
      <c r="D82" s="292">
        <f>'2M - SGS'!D82</f>
        <v>8.2161999999999999E-2</v>
      </c>
      <c r="E82" s="292">
        <f>'2M - SGS'!E82</f>
        <v>7.0887000000000006E-2</v>
      </c>
      <c r="F82" s="292">
        <f>'2M - SGS'!F82</f>
        <v>6.8145999999999998E-2</v>
      </c>
      <c r="G82" s="292">
        <f>'2M - SGS'!G82</f>
        <v>8.1852999999999995E-2</v>
      </c>
      <c r="H82" s="292">
        <f>'2M - SGS'!H82</f>
        <v>6.7163E-2</v>
      </c>
      <c r="I82" s="292">
        <f>'2M - SGS'!I82</f>
        <v>8.6751999999999996E-2</v>
      </c>
      <c r="J82" s="292">
        <f>'2M - SGS'!J82</f>
        <v>6.9401000000000004E-2</v>
      </c>
      <c r="K82" s="292">
        <f>'2M - SGS'!K82</f>
        <v>8.2907999999999996E-2</v>
      </c>
      <c r="L82" s="292">
        <f>'2M - SGS'!L82</f>
        <v>0.100507</v>
      </c>
      <c r="M82" s="292">
        <f>'2M - SGS'!M82</f>
        <v>8.7251999999999996E-2</v>
      </c>
      <c r="N82" s="292">
        <f>'2M - SGS'!N82</f>
        <v>9.6703999999999998E-2</v>
      </c>
      <c r="O82" s="292">
        <f>'2M - SGS'!O82</f>
        <v>0.106265</v>
      </c>
      <c r="P82" s="292">
        <f>'2M - SGS'!P82</f>
        <v>8.2161999999999999E-2</v>
      </c>
      <c r="Q82" s="292">
        <f>'2M - SGS'!Q82</f>
        <v>7.0887000000000006E-2</v>
      </c>
      <c r="R82" s="292">
        <f>'2M - SGS'!R82</f>
        <v>6.8145999999999998E-2</v>
      </c>
      <c r="S82" s="292">
        <f>'2M - SGS'!S82</f>
        <v>8.1852999999999995E-2</v>
      </c>
      <c r="T82" s="292">
        <f>'2M - SGS'!T82</f>
        <v>6.7163E-2</v>
      </c>
      <c r="U82" s="292">
        <f>'2M - SGS'!U82</f>
        <v>8.6751999999999996E-2</v>
      </c>
      <c r="V82" s="292">
        <f>'2M - SGS'!V82</f>
        <v>6.9401000000000004E-2</v>
      </c>
      <c r="W82" s="292">
        <f>'2M - SGS'!W82</f>
        <v>8.2907999999999996E-2</v>
      </c>
      <c r="X82" s="292">
        <f>'2M - SGS'!X82</f>
        <v>0.100507</v>
      </c>
      <c r="Y82" s="292">
        <f>'2M - SGS'!Y82</f>
        <v>8.7251999999999996E-2</v>
      </c>
      <c r="Z82" s="292">
        <f>'2M - SGS'!Z82</f>
        <v>9.6703999999999998E-2</v>
      </c>
      <c r="AA82" s="292">
        <f>'2M - SGS'!AA82</f>
        <v>0.106265</v>
      </c>
    </row>
    <row r="83" spans="1:27" ht="15.5" x14ac:dyDescent="0.35">
      <c r="A83" s="690"/>
      <c r="B83" s="13" t="str">
        <f t="shared" si="53"/>
        <v>Heating</v>
      </c>
      <c r="C83" s="292">
        <f>'2M - SGS'!C83</f>
        <v>0.210397</v>
      </c>
      <c r="D83" s="292">
        <f>'2M - SGS'!D83</f>
        <v>0.17743600000000001</v>
      </c>
      <c r="E83" s="292">
        <f>'2M - SGS'!E83</f>
        <v>0.13192400000000001</v>
      </c>
      <c r="F83" s="292">
        <f>'2M - SGS'!F83</f>
        <v>5.9718E-2</v>
      </c>
      <c r="G83" s="292">
        <f>'2M - SGS'!G83</f>
        <v>2.6769000000000001E-2</v>
      </c>
      <c r="H83" s="292">
        <f>'2M - SGS'!H83</f>
        <v>4.2950000000000002E-3</v>
      </c>
      <c r="I83" s="292">
        <f>'2M - SGS'!I83</f>
        <v>2.895E-3</v>
      </c>
      <c r="J83" s="292">
        <f>'2M - SGS'!J83</f>
        <v>3.4320000000000002E-3</v>
      </c>
      <c r="K83" s="292">
        <f>'2M - SGS'!K83</f>
        <v>9.4020000000000006E-3</v>
      </c>
      <c r="L83" s="292">
        <f>'2M - SGS'!L83</f>
        <v>5.5496999999999998E-2</v>
      </c>
      <c r="M83" s="292">
        <f>'2M - SGS'!M83</f>
        <v>0.115452</v>
      </c>
      <c r="N83" s="292">
        <f>'2M - SGS'!N83</f>
        <v>0.20278099999999999</v>
      </c>
      <c r="O83" s="292">
        <f>'2M - SGS'!O83</f>
        <v>0.210397</v>
      </c>
      <c r="P83" s="292">
        <f>'2M - SGS'!P83</f>
        <v>0.17743600000000001</v>
      </c>
      <c r="Q83" s="292">
        <f>'2M - SGS'!Q83</f>
        <v>0.13192400000000001</v>
      </c>
      <c r="R83" s="292">
        <f>'2M - SGS'!R83</f>
        <v>5.9718E-2</v>
      </c>
      <c r="S83" s="292">
        <f>'2M - SGS'!S83</f>
        <v>2.6769000000000001E-2</v>
      </c>
      <c r="T83" s="292">
        <f>'2M - SGS'!T83</f>
        <v>4.2950000000000002E-3</v>
      </c>
      <c r="U83" s="292">
        <f>'2M - SGS'!U83</f>
        <v>2.895E-3</v>
      </c>
      <c r="V83" s="292">
        <f>'2M - SGS'!V83</f>
        <v>3.4320000000000002E-3</v>
      </c>
      <c r="W83" s="292">
        <f>'2M - SGS'!W83</f>
        <v>9.4020000000000006E-3</v>
      </c>
      <c r="X83" s="292">
        <f>'2M - SGS'!X83</f>
        <v>5.5496999999999998E-2</v>
      </c>
      <c r="Y83" s="292">
        <f>'2M - SGS'!Y83</f>
        <v>0.115452</v>
      </c>
      <c r="Z83" s="292">
        <f>'2M - SGS'!Z83</f>
        <v>0.20278099999999999</v>
      </c>
      <c r="AA83" s="292">
        <f>'2M - SGS'!AA83</f>
        <v>0.210397</v>
      </c>
    </row>
    <row r="84" spans="1:27" ht="15.5" x14ac:dyDescent="0.35">
      <c r="A84" s="690"/>
      <c r="B84" s="13" t="str">
        <f t="shared" si="53"/>
        <v>HVAC</v>
      </c>
      <c r="C84" s="292">
        <f>'2M - SGS'!C84</f>
        <v>0.107824</v>
      </c>
      <c r="D84" s="292">
        <f>'2M - SGS'!D84</f>
        <v>9.1051999999999994E-2</v>
      </c>
      <c r="E84" s="292">
        <f>'2M - SGS'!E84</f>
        <v>7.1135000000000004E-2</v>
      </c>
      <c r="F84" s="292">
        <f>'2M - SGS'!F84</f>
        <v>4.1179E-2</v>
      </c>
      <c r="G84" s="292">
        <f>'2M - SGS'!G84</f>
        <v>4.4423999999999998E-2</v>
      </c>
      <c r="H84" s="292">
        <f>'2M - SGS'!H84</f>
        <v>0.106128</v>
      </c>
      <c r="I84" s="292">
        <f>'2M - SGS'!I84</f>
        <v>0.14288100000000001</v>
      </c>
      <c r="J84" s="292">
        <f>'2M - SGS'!J84</f>
        <v>0.133494</v>
      </c>
      <c r="K84" s="292">
        <f>'2M - SGS'!K84</f>
        <v>5.781E-2</v>
      </c>
      <c r="L84" s="292">
        <f>'2M - SGS'!L84</f>
        <v>3.8018000000000003E-2</v>
      </c>
      <c r="M84" s="292">
        <f>'2M - SGS'!M84</f>
        <v>6.2103999999999999E-2</v>
      </c>
      <c r="N84" s="292">
        <f>'2M - SGS'!N84</f>
        <v>0.10395</v>
      </c>
      <c r="O84" s="292">
        <f>'2M - SGS'!O84</f>
        <v>0.107824</v>
      </c>
      <c r="P84" s="292">
        <f>'2M - SGS'!P84</f>
        <v>9.1051999999999994E-2</v>
      </c>
      <c r="Q84" s="292">
        <f>'2M - SGS'!Q84</f>
        <v>7.1135000000000004E-2</v>
      </c>
      <c r="R84" s="292">
        <f>'2M - SGS'!R84</f>
        <v>4.1179E-2</v>
      </c>
      <c r="S84" s="292">
        <f>'2M - SGS'!S84</f>
        <v>4.4423999999999998E-2</v>
      </c>
      <c r="T84" s="292">
        <f>'2M - SGS'!T84</f>
        <v>0.106128</v>
      </c>
      <c r="U84" s="292">
        <f>'2M - SGS'!U84</f>
        <v>0.14288100000000001</v>
      </c>
      <c r="V84" s="292">
        <f>'2M - SGS'!V84</f>
        <v>0.133494</v>
      </c>
      <c r="W84" s="292">
        <f>'2M - SGS'!W84</f>
        <v>5.781E-2</v>
      </c>
      <c r="X84" s="292">
        <f>'2M - SGS'!X84</f>
        <v>3.8018000000000003E-2</v>
      </c>
      <c r="Y84" s="292">
        <f>'2M - SGS'!Y84</f>
        <v>6.2103999999999999E-2</v>
      </c>
      <c r="Z84" s="292">
        <f>'2M - SGS'!Z84</f>
        <v>0.10395</v>
      </c>
      <c r="AA84" s="292">
        <f>'2M - SGS'!AA84</f>
        <v>0.107824</v>
      </c>
    </row>
    <row r="85" spans="1:27" ht="15.5" x14ac:dyDescent="0.35">
      <c r="A85" s="690"/>
      <c r="B85" s="13" t="str">
        <f t="shared" si="53"/>
        <v>Lighting</v>
      </c>
      <c r="C85" s="292">
        <f>'2M - SGS'!C85</f>
        <v>9.3563999999999994E-2</v>
      </c>
      <c r="D85" s="292">
        <f>'2M - SGS'!D85</f>
        <v>7.2162000000000004E-2</v>
      </c>
      <c r="E85" s="292">
        <f>'2M - SGS'!E85</f>
        <v>7.8372999999999998E-2</v>
      </c>
      <c r="F85" s="292">
        <f>'2M - SGS'!F85</f>
        <v>7.6534000000000005E-2</v>
      </c>
      <c r="G85" s="292">
        <f>'2M - SGS'!G85</f>
        <v>9.4246999999999997E-2</v>
      </c>
      <c r="H85" s="292">
        <f>'2M - SGS'!H85</f>
        <v>7.5599E-2</v>
      </c>
      <c r="I85" s="292">
        <f>'2M - SGS'!I85</f>
        <v>9.6199999999999994E-2</v>
      </c>
      <c r="J85" s="292">
        <f>'2M - SGS'!J85</f>
        <v>7.7077999999999994E-2</v>
      </c>
      <c r="K85" s="292">
        <f>'2M - SGS'!K85</f>
        <v>8.1374000000000002E-2</v>
      </c>
      <c r="L85" s="292">
        <f>'2M - SGS'!L85</f>
        <v>9.4072000000000003E-2</v>
      </c>
      <c r="M85" s="292">
        <f>'2M - SGS'!M85</f>
        <v>7.6706999999999997E-2</v>
      </c>
      <c r="N85" s="292">
        <f>'2M - SGS'!N85</f>
        <v>8.4089999999999998E-2</v>
      </c>
      <c r="O85" s="292">
        <f>'2M - SGS'!O85</f>
        <v>9.3563999999999994E-2</v>
      </c>
      <c r="P85" s="292">
        <f>'2M - SGS'!P85</f>
        <v>7.2162000000000004E-2</v>
      </c>
      <c r="Q85" s="292">
        <f>'2M - SGS'!Q85</f>
        <v>7.8372999999999998E-2</v>
      </c>
      <c r="R85" s="292">
        <f>'2M - SGS'!R85</f>
        <v>7.6534000000000005E-2</v>
      </c>
      <c r="S85" s="292">
        <f>'2M - SGS'!S85</f>
        <v>9.4246999999999997E-2</v>
      </c>
      <c r="T85" s="292">
        <f>'2M - SGS'!T85</f>
        <v>7.5599E-2</v>
      </c>
      <c r="U85" s="292">
        <f>'2M - SGS'!U85</f>
        <v>9.6199999999999994E-2</v>
      </c>
      <c r="V85" s="292">
        <f>'2M - SGS'!V85</f>
        <v>7.7077999999999994E-2</v>
      </c>
      <c r="W85" s="292">
        <f>'2M - SGS'!W85</f>
        <v>8.1374000000000002E-2</v>
      </c>
      <c r="X85" s="292">
        <f>'2M - SGS'!X85</f>
        <v>9.4072000000000003E-2</v>
      </c>
      <c r="Y85" s="292">
        <f>'2M - SGS'!Y85</f>
        <v>7.6706999999999997E-2</v>
      </c>
      <c r="Z85" s="292">
        <f>'2M - SGS'!Z85</f>
        <v>8.4089999999999998E-2</v>
      </c>
      <c r="AA85" s="292">
        <f>'2M - SGS'!AA85</f>
        <v>9.3563999999999994E-2</v>
      </c>
    </row>
    <row r="86" spans="1:27" ht="15.5" x14ac:dyDescent="0.35">
      <c r="A86" s="690"/>
      <c r="B86" s="13" t="str">
        <f t="shared" si="53"/>
        <v>Miscellaneous</v>
      </c>
      <c r="C86" s="292">
        <f>'2M - SGS'!C86</f>
        <v>8.5109000000000004E-2</v>
      </c>
      <c r="D86" s="292">
        <f>'2M - SGS'!D86</f>
        <v>7.7715000000000006E-2</v>
      </c>
      <c r="E86" s="292">
        <f>'2M - SGS'!E86</f>
        <v>8.6136000000000004E-2</v>
      </c>
      <c r="F86" s="292">
        <f>'2M - SGS'!F86</f>
        <v>7.9796000000000006E-2</v>
      </c>
      <c r="G86" s="292">
        <f>'2M - SGS'!G86</f>
        <v>8.5334999999999994E-2</v>
      </c>
      <c r="H86" s="292">
        <f>'2M - SGS'!H86</f>
        <v>8.1994999999999998E-2</v>
      </c>
      <c r="I86" s="292">
        <f>'2M - SGS'!I86</f>
        <v>8.4098999999999993E-2</v>
      </c>
      <c r="J86" s="292">
        <f>'2M - SGS'!J86</f>
        <v>8.4198999999999996E-2</v>
      </c>
      <c r="K86" s="292">
        <f>'2M - SGS'!K86</f>
        <v>8.2512000000000002E-2</v>
      </c>
      <c r="L86" s="292">
        <f>'2M - SGS'!L86</f>
        <v>8.5277000000000006E-2</v>
      </c>
      <c r="M86" s="292">
        <f>'2M - SGS'!M86</f>
        <v>8.2588999999999996E-2</v>
      </c>
      <c r="N86" s="292">
        <f>'2M - SGS'!N86</f>
        <v>8.5237999999999994E-2</v>
      </c>
      <c r="O86" s="292">
        <f>'2M - SGS'!O86</f>
        <v>8.5109000000000004E-2</v>
      </c>
      <c r="P86" s="292">
        <f>'2M - SGS'!P86</f>
        <v>7.7715000000000006E-2</v>
      </c>
      <c r="Q86" s="292">
        <f>'2M - SGS'!Q86</f>
        <v>8.6136000000000004E-2</v>
      </c>
      <c r="R86" s="292">
        <f>'2M - SGS'!R86</f>
        <v>7.9796000000000006E-2</v>
      </c>
      <c r="S86" s="292">
        <f>'2M - SGS'!S86</f>
        <v>8.5334999999999994E-2</v>
      </c>
      <c r="T86" s="292">
        <f>'2M - SGS'!T86</f>
        <v>8.1994999999999998E-2</v>
      </c>
      <c r="U86" s="292">
        <f>'2M - SGS'!U86</f>
        <v>8.4098999999999993E-2</v>
      </c>
      <c r="V86" s="292">
        <f>'2M - SGS'!V86</f>
        <v>8.4198999999999996E-2</v>
      </c>
      <c r="W86" s="292">
        <f>'2M - SGS'!W86</f>
        <v>8.2512000000000002E-2</v>
      </c>
      <c r="X86" s="292">
        <f>'2M - SGS'!X86</f>
        <v>8.5277000000000006E-2</v>
      </c>
      <c r="Y86" s="292">
        <f>'2M - SGS'!Y86</f>
        <v>8.2588999999999996E-2</v>
      </c>
      <c r="Z86" s="292">
        <f>'2M - SGS'!Z86</f>
        <v>8.5237999999999994E-2</v>
      </c>
      <c r="AA86" s="292">
        <f>'2M - SGS'!AA86</f>
        <v>8.5109000000000004E-2</v>
      </c>
    </row>
    <row r="87" spans="1:27" ht="15.5" x14ac:dyDescent="0.35">
      <c r="A87" s="690"/>
      <c r="B87" s="13" t="str">
        <f t="shared" si="53"/>
        <v>Motors</v>
      </c>
      <c r="C87" s="292">
        <f>'2M - SGS'!C87</f>
        <v>8.5109000000000004E-2</v>
      </c>
      <c r="D87" s="292">
        <f>'2M - SGS'!D87</f>
        <v>7.7715000000000006E-2</v>
      </c>
      <c r="E87" s="292">
        <f>'2M - SGS'!E87</f>
        <v>8.6136000000000004E-2</v>
      </c>
      <c r="F87" s="292">
        <f>'2M - SGS'!F87</f>
        <v>7.9796000000000006E-2</v>
      </c>
      <c r="G87" s="292">
        <f>'2M - SGS'!G87</f>
        <v>8.5334999999999994E-2</v>
      </c>
      <c r="H87" s="292">
        <f>'2M - SGS'!H87</f>
        <v>8.1994999999999998E-2</v>
      </c>
      <c r="I87" s="292">
        <f>'2M - SGS'!I87</f>
        <v>8.4098999999999993E-2</v>
      </c>
      <c r="J87" s="292">
        <f>'2M - SGS'!J87</f>
        <v>8.4198999999999996E-2</v>
      </c>
      <c r="K87" s="292">
        <f>'2M - SGS'!K87</f>
        <v>8.2512000000000002E-2</v>
      </c>
      <c r="L87" s="292">
        <f>'2M - SGS'!L87</f>
        <v>8.5277000000000006E-2</v>
      </c>
      <c r="M87" s="292">
        <f>'2M - SGS'!M87</f>
        <v>8.2588999999999996E-2</v>
      </c>
      <c r="N87" s="292">
        <f>'2M - SGS'!N87</f>
        <v>8.5237999999999994E-2</v>
      </c>
      <c r="O87" s="292">
        <f>'2M - SGS'!O87</f>
        <v>8.5109000000000004E-2</v>
      </c>
      <c r="P87" s="292">
        <f>'2M - SGS'!P87</f>
        <v>7.7715000000000006E-2</v>
      </c>
      <c r="Q87" s="292">
        <f>'2M - SGS'!Q87</f>
        <v>8.6136000000000004E-2</v>
      </c>
      <c r="R87" s="292">
        <f>'2M - SGS'!R87</f>
        <v>7.9796000000000006E-2</v>
      </c>
      <c r="S87" s="292">
        <f>'2M - SGS'!S87</f>
        <v>8.5334999999999994E-2</v>
      </c>
      <c r="T87" s="292">
        <f>'2M - SGS'!T87</f>
        <v>8.1994999999999998E-2</v>
      </c>
      <c r="U87" s="292">
        <f>'2M - SGS'!U87</f>
        <v>8.4098999999999993E-2</v>
      </c>
      <c r="V87" s="292">
        <f>'2M - SGS'!V87</f>
        <v>8.4198999999999996E-2</v>
      </c>
      <c r="W87" s="292">
        <f>'2M - SGS'!W87</f>
        <v>8.2512000000000002E-2</v>
      </c>
      <c r="X87" s="292">
        <f>'2M - SGS'!X87</f>
        <v>8.5277000000000006E-2</v>
      </c>
      <c r="Y87" s="292">
        <f>'2M - SGS'!Y87</f>
        <v>8.2588999999999996E-2</v>
      </c>
      <c r="Z87" s="292">
        <f>'2M - SGS'!Z87</f>
        <v>8.5237999999999994E-2</v>
      </c>
      <c r="AA87" s="292">
        <f>'2M - SGS'!AA87</f>
        <v>8.5109000000000004E-2</v>
      </c>
    </row>
    <row r="88" spans="1:27" ht="15.5" x14ac:dyDescent="0.35">
      <c r="A88" s="690"/>
      <c r="B88" s="13" t="str">
        <f t="shared" si="53"/>
        <v>Process</v>
      </c>
      <c r="C88" s="292">
        <f>'2M - SGS'!C88</f>
        <v>8.5109000000000004E-2</v>
      </c>
      <c r="D88" s="292">
        <f>'2M - SGS'!D88</f>
        <v>7.7715000000000006E-2</v>
      </c>
      <c r="E88" s="292">
        <f>'2M - SGS'!E88</f>
        <v>8.6136000000000004E-2</v>
      </c>
      <c r="F88" s="292">
        <f>'2M - SGS'!F88</f>
        <v>7.9796000000000006E-2</v>
      </c>
      <c r="G88" s="292">
        <f>'2M - SGS'!G88</f>
        <v>8.5334999999999994E-2</v>
      </c>
      <c r="H88" s="292">
        <f>'2M - SGS'!H88</f>
        <v>8.1994999999999998E-2</v>
      </c>
      <c r="I88" s="292">
        <f>'2M - SGS'!I88</f>
        <v>8.4098999999999993E-2</v>
      </c>
      <c r="J88" s="292">
        <f>'2M - SGS'!J88</f>
        <v>8.4198999999999996E-2</v>
      </c>
      <c r="K88" s="292">
        <f>'2M - SGS'!K88</f>
        <v>8.2512000000000002E-2</v>
      </c>
      <c r="L88" s="292">
        <f>'2M - SGS'!L88</f>
        <v>8.5277000000000006E-2</v>
      </c>
      <c r="M88" s="292">
        <f>'2M - SGS'!M88</f>
        <v>8.2588999999999996E-2</v>
      </c>
      <c r="N88" s="292">
        <f>'2M - SGS'!N88</f>
        <v>8.5237999999999994E-2</v>
      </c>
      <c r="O88" s="292">
        <f>'2M - SGS'!O88</f>
        <v>8.5109000000000004E-2</v>
      </c>
      <c r="P88" s="292">
        <f>'2M - SGS'!P88</f>
        <v>7.7715000000000006E-2</v>
      </c>
      <c r="Q88" s="292">
        <f>'2M - SGS'!Q88</f>
        <v>8.6136000000000004E-2</v>
      </c>
      <c r="R88" s="292">
        <f>'2M - SGS'!R88</f>
        <v>7.9796000000000006E-2</v>
      </c>
      <c r="S88" s="292">
        <f>'2M - SGS'!S88</f>
        <v>8.5334999999999994E-2</v>
      </c>
      <c r="T88" s="292">
        <f>'2M - SGS'!T88</f>
        <v>8.1994999999999998E-2</v>
      </c>
      <c r="U88" s="292">
        <f>'2M - SGS'!U88</f>
        <v>8.4098999999999993E-2</v>
      </c>
      <c r="V88" s="292">
        <f>'2M - SGS'!V88</f>
        <v>8.4198999999999996E-2</v>
      </c>
      <c r="W88" s="292">
        <f>'2M - SGS'!W88</f>
        <v>8.2512000000000002E-2</v>
      </c>
      <c r="X88" s="292">
        <f>'2M - SGS'!X88</f>
        <v>8.5277000000000006E-2</v>
      </c>
      <c r="Y88" s="292">
        <f>'2M - SGS'!Y88</f>
        <v>8.2588999999999996E-2</v>
      </c>
      <c r="Z88" s="292">
        <f>'2M - SGS'!Z88</f>
        <v>8.5237999999999994E-2</v>
      </c>
      <c r="AA88" s="292">
        <f>'2M - SGS'!AA88</f>
        <v>8.5109000000000004E-2</v>
      </c>
    </row>
    <row r="89" spans="1:27" ht="15.5" x14ac:dyDescent="0.35">
      <c r="A89" s="690"/>
      <c r="B89" s="13" t="str">
        <f t="shared" si="53"/>
        <v>Refrigeration</v>
      </c>
      <c r="C89" s="292">
        <f>'2M - SGS'!C89</f>
        <v>8.3486000000000005E-2</v>
      </c>
      <c r="D89" s="292">
        <f>'2M - SGS'!D89</f>
        <v>7.6158000000000003E-2</v>
      </c>
      <c r="E89" s="292">
        <f>'2M - SGS'!E89</f>
        <v>8.3346000000000003E-2</v>
      </c>
      <c r="F89" s="292">
        <f>'2M - SGS'!F89</f>
        <v>8.0782999999999994E-2</v>
      </c>
      <c r="G89" s="292">
        <f>'2M - SGS'!G89</f>
        <v>8.5133E-2</v>
      </c>
      <c r="H89" s="292">
        <f>'2M - SGS'!H89</f>
        <v>8.4294999999999995E-2</v>
      </c>
      <c r="I89" s="292">
        <f>'2M - SGS'!I89</f>
        <v>8.7456999999999993E-2</v>
      </c>
      <c r="J89" s="292">
        <f>'2M - SGS'!J89</f>
        <v>8.7230000000000002E-2</v>
      </c>
      <c r="K89" s="292">
        <f>'2M - SGS'!K89</f>
        <v>8.3319000000000004E-2</v>
      </c>
      <c r="L89" s="292">
        <f>'2M - SGS'!L89</f>
        <v>8.4562999999999999E-2</v>
      </c>
      <c r="M89" s="292">
        <f>'2M - SGS'!M89</f>
        <v>8.1112000000000004E-2</v>
      </c>
      <c r="N89" s="292">
        <f>'2M - SGS'!N89</f>
        <v>8.3118999999999998E-2</v>
      </c>
      <c r="O89" s="292">
        <f>'2M - SGS'!O89</f>
        <v>8.3486000000000005E-2</v>
      </c>
      <c r="P89" s="292">
        <f>'2M - SGS'!P89</f>
        <v>7.6158000000000003E-2</v>
      </c>
      <c r="Q89" s="292">
        <f>'2M - SGS'!Q89</f>
        <v>8.3346000000000003E-2</v>
      </c>
      <c r="R89" s="292">
        <f>'2M - SGS'!R89</f>
        <v>8.0782999999999994E-2</v>
      </c>
      <c r="S89" s="292">
        <f>'2M - SGS'!S89</f>
        <v>8.5133E-2</v>
      </c>
      <c r="T89" s="292">
        <f>'2M - SGS'!T89</f>
        <v>8.4294999999999995E-2</v>
      </c>
      <c r="U89" s="292">
        <f>'2M - SGS'!U89</f>
        <v>8.7456999999999993E-2</v>
      </c>
      <c r="V89" s="292">
        <f>'2M - SGS'!V89</f>
        <v>8.7230000000000002E-2</v>
      </c>
      <c r="W89" s="292">
        <f>'2M - SGS'!W89</f>
        <v>8.3319000000000004E-2</v>
      </c>
      <c r="X89" s="292">
        <f>'2M - SGS'!X89</f>
        <v>8.4562999999999999E-2</v>
      </c>
      <c r="Y89" s="292">
        <f>'2M - SGS'!Y89</f>
        <v>8.1112000000000004E-2</v>
      </c>
      <c r="Z89" s="292">
        <f>'2M - SGS'!Z89</f>
        <v>8.3118999999999998E-2</v>
      </c>
      <c r="AA89" s="292">
        <f>'2M - SGS'!AA89</f>
        <v>8.3486000000000005E-2</v>
      </c>
    </row>
    <row r="90" spans="1:27" ht="16" thickBot="1" x14ac:dyDescent="0.4">
      <c r="A90" s="691"/>
      <c r="B90" s="14" t="str">
        <f t="shared" si="53"/>
        <v>Water Heating</v>
      </c>
      <c r="C90" s="297">
        <f>'2M - SGS'!C90</f>
        <v>0.108255</v>
      </c>
      <c r="D90" s="297">
        <f>'2M - SGS'!D90</f>
        <v>9.1078000000000006E-2</v>
      </c>
      <c r="E90" s="297">
        <f>'2M - SGS'!E90</f>
        <v>8.5239999999999996E-2</v>
      </c>
      <c r="F90" s="297">
        <f>'2M - SGS'!F90</f>
        <v>7.2980000000000003E-2</v>
      </c>
      <c r="G90" s="297">
        <f>'2M - SGS'!G90</f>
        <v>7.9849000000000003E-2</v>
      </c>
      <c r="H90" s="297">
        <f>'2M - SGS'!H90</f>
        <v>7.2720999999999994E-2</v>
      </c>
      <c r="I90" s="297">
        <f>'2M - SGS'!I90</f>
        <v>7.4929999999999997E-2</v>
      </c>
      <c r="J90" s="297">
        <f>'2M - SGS'!J90</f>
        <v>7.5861999999999999E-2</v>
      </c>
      <c r="K90" s="297">
        <f>'2M - SGS'!K90</f>
        <v>7.5733999999999996E-2</v>
      </c>
      <c r="L90" s="297">
        <f>'2M - SGS'!L90</f>
        <v>8.2808000000000007E-2</v>
      </c>
      <c r="M90" s="297">
        <f>'2M - SGS'!M90</f>
        <v>8.6345000000000005E-2</v>
      </c>
      <c r="N90" s="297">
        <f>'2M - SGS'!N90</f>
        <v>9.4200000000000006E-2</v>
      </c>
      <c r="O90" s="297">
        <f>'2M - SGS'!O90</f>
        <v>0.108255</v>
      </c>
      <c r="P90" s="297">
        <f>'2M - SGS'!P90</f>
        <v>9.1078000000000006E-2</v>
      </c>
      <c r="Q90" s="297">
        <f>'2M - SGS'!Q90</f>
        <v>8.5239999999999996E-2</v>
      </c>
      <c r="R90" s="297">
        <f>'2M - SGS'!R90</f>
        <v>7.2980000000000003E-2</v>
      </c>
      <c r="S90" s="297">
        <f>'2M - SGS'!S90</f>
        <v>7.9849000000000003E-2</v>
      </c>
      <c r="T90" s="297">
        <f>'2M - SGS'!T90</f>
        <v>7.2720999999999994E-2</v>
      </c>
      <c r="U90" s="297">
        <f>'2M - SGS'!U90</f>
        <v>7.4929999999999997E-2</v>
      </c>
      <c r="V90" s="297">
        <f>'2M - SGS'!V90</f>
        <v>7.5861999999999999E-2</v>
      </c>
      <c r="W90" s="297">
        <f>'2M - SGS'!W90</f>
        <v>7.5733999999999996E-2</v>
      </c>
      <c r="X90" s="297">
        <f>'2M - SGS'!X90</f>
        <v>8.2808000000000007E-2</v>
      </c>
      <c r="Y90" s="297">
        <f>'2M - SGS'!Y90</f>
        <v>8.6345000000000005E-2</v>
      </c>
      <c r="Z90" s="297">
        <f>'2M - SGS'!Z90</f>
        <v>9.4200000000000006E-2</v>
      </c>
      <c r="AA90" s="297">
        <f>'2M - SGS'!AA90</f>
        <v>0.108255</v>
      </c>
    </row>
    <row r="91" spans="1:27" ht="15" thickBot="1" x14ac:dyDescent="0.4"/>
    <row r="92" spans="1:27" ht="15" customHeight="1" thickBot="1" x14ac:dyDescent="0.4">
      <c r="A92" s="724" t="s">
        <v>28</v>
      </c>
      <c r="B92" s="258" t="s">
        <v>31</v>
      </c>
      <c r="C92" s="145">
        <f>C$4</f>
        <v>44927</v>
      </c>
      <c r="D92" s="145">
        <f t="shared" ref="D92:AA92" si="54">D$4</f>
        <v>44958</v>
      </c>
      <c r="E92" s="145">
        <f t="shared" si="54"/>
        <v>44986</v>
      </c>
      <c r="F92" s="145">
        <f t="shared" si="54"/>
        <v>45017</v>
      </c>
      <c r="G92" s="145">
        <f t="shared" si="54"/>
        <v>45047</v>
      </c>
      <c r="H92" s="145">
        <f t="shared" si="54"/>
        <v>45078</v>
      </c>
      <c r="I92" s="145">
        <f t="shared" si="54"/>
        <v>45108</v>
      </c>
      <c r="J92" s="145">
        <f t="shared" si="54"/>
        <v>45139</v>
      </c>
      <c r="K92" s="145">
        <f t="shared" si="54"/>
        <v>45170</v>
      </c>
      <c r="L92" s="145">
        <f t="shared" si="54"/>
        <v>45200</v>
      </c>
      <c r="M92" s="145">
        <f t="shared" si="54"/>
        <v>45231</v>
      </c>
      <c r="N92" s="145">
        <f t="shared" si="54"/>
        <v>45261</v>
      </c>
      <c r="O92" s="145">
        <f t="shared" si="54"/>
        <v>45292</v>
      </c>
      <c r="P92" s="145">
        <f t="shared" si="54"/>
        <v>45323</v>
      </c>
      <c r="Q92" s="145">
        <f t="shared" si="54"/>
        <v>45352</v>
      </c>
      <c r="R92" s="145">
        <f t="shared" si="54"/>
        <v>45383</v>
      </c>
      <c r="S92" s="145">
        <f t="shared" si="54"/>
        <v>45413</v>
      </c>
      <c r="T92" s="145">
        <f t="shared" si="54"/>
        <v>45444</v>
      </c>
      <c r="U92" s="145">
        <f t="shared" si="54"/>
        <v>45474</v>
      </c>
      <c r="V92" s="145">
        <f t="shared" si="54"/>
        <v>45505</v>
      </c>
      <c r="W92" s="145">
        <f t="shared" si="54"/>
        <v>45536</v>
      </c>
      <c r="X92" s="145">
        <f t="shared" si="54"/>
        <v>45566</v>
      </c>
      <c r="Y92" s="145">
        <f t="shared" si="54"/>
        <v>45597</v>
      </c>
      <c r="Z92" s="145">
        <f t="shared" si="54"/>
        <v>45627</v>
      </c>
      <c r="AA92" s="145">
        <f t="shared" si="54"/>
        <v>45658</v>
      </c>
    </row>
    <row r="93" spans="1:27" ht="15.75" customHeight="1" x14ac:dyDescent="0.35">
      <c r="A93" s="725"/>
      <c r="B93" s="11" t="s">
        <v>20</v>
      </c>
      <c r="C93" s="369">
        <f>'3M - LGS'!C93</f>
        <v>3.7309000000000002E-2</v>
      </c>
      <c r="D93" s="369">
        <f>'3M - LGS'!D93</f>
        <v>3.7734999999999998E-2</v>
      </c>
      <c r="E93" s="369">
        <f>'3M - LGS'!E93</f>
        <v>3.8399999999999997E-2</v>
      </c>
      <c r="F93" s="369">
        <f>'3M - LGS'!F93</f>
        <v>3.9986000000000001E-2</v>
      </c>
      <c r="G93" s="369">
        <f>'3M - LGS'!G93</f>
        <v>4.1888000000000002E-2</v>
      </c>
      <c r="H93" s="369">
        <f>'3M - LGS'!H93</f>
        <v>7.8059000000000003E-2</v>
      </c>
      <c r="I93" s="398">
        <f>'3M - LGS'!I93</f>
        <v>7.9558000000000004E-2</v>
      </c>
      <c r="J93" s="398">
        <f>'3M - LGS'!J93</f>
        <v>7.9958000000000001E-2</v>
      </c>
      <c r="K93" s="398">
        <f>'3M - LGS'!K93</f>
        <v>7.8107999999999997E-2</v>
      </c>
      <c r="L93" s="398">
        <f>'3M - LGS'!L93</f>
        <v>4.1531999999999999E-2</v>
      </c>
      <c r="M93" s="398">
        <f>'3M - LGS'!M93</f>
        <v>4.2438999999999998E-2</v>
      </c>
      <c r="N93" s="398">
        <f>'3M - LGS'!N93</f>
        <v>4.0814000000000003E-2</v>
      </c>
      <c r="O93" s="398">
        <f>'3M - LGS'!O93</f>
        <v>3.9933000000000003E-2</v>
      </c>
      <c r="P93" s="398">
        <f>'3M - LGS'!P93</f>
        <v>3.9878999999999998E-2</v>
      </c>
      <c r="Q93" s="398">
        <f>'3M - LGS'!Q93</f>
        <v>4.1041000000000001E-2</v>
      </c>
      <c r="R93" s="398">
        <f>'3M - LGS'!R93</f>
        <v>4.1168000000000003E-2</v>
      </c>
      <c r="S93" s="398">
        <f>'3M - LGS'!S93</f>
        <v>4.2222999999999997E-2</v>
      </c>
      <c r="T93" s="398">
        <f>'3M - LGS'!T93</f>
        <v>8.2789000000000001E-2</v>
      </c>
      <c r="U93" s="398">
        <f>'3M - LGS'!U93</f>
        <v>7.9558000000000004E-2</v>
      </c>
      <c r="V93" s="398">
        <f>'3M - LGS'!V93</f>
        <v>7.9958000000000001E-2</v>
      </c>
      <c r="W93" s="398">
        <f>'3M - LGS'!W93</f>
        <v>7.8107999999999997E-2</v>
      </c>
      <c r="X93" s="398">
        <f>'3M - LGS'!X93</f>
        <v>4.1531999999999999E-2</v>
      </c>
      <c r="Y93" s="398">
        <f>'3M - LGS'!Y93</f>
        <v>4.2438999999999998E-2</v>
      </c>
      <c r="Z93" s="398">
        <f>'3M - LGS'!Z93</f>
        <v>4.0814000000000003E-2</v>
      </c>
      <c r="AA93" s="398">
        <f>'3M - LGS'!AA93</f>
        <v>3.9933000000000003E-2</v>
      </c>
    </row>
    <row r="94" spans="1:27" x14ac:dyDescent="0.35">
      <c r="A94" s="725"/>
      <c r="B94" s="11" t="s">
        <v>0</v>
      </c>
      <c r="C94" s="369">
        <f>'3M - LGS'!C94</f>
        <v>4.0160000000000001E-2</v>
      </c>
      <c r="D94" s="369">
        <f>'3M - LGS'!D94</f>
        <v>4.1161999999999997E-2</v>
      </c>
      <c r="E94" s="369">
        <f>'3M - LGS'!E94</f>
        <v>4.2527000000000002E-2</v>
      </c>
      <c r="F94" s="369">
        <f>'3M - LGS'!F94</f>
        <v>4.2639999999999997E-2</v>
      </c>
      <c r="G94" s="369">
        <f>'3M - LGS'!G94</f>
        <v>4.7012999999999999E-2</v>
      </c>
      <c r="H94" s="369">
        <f>'3M - LGS'!H94</f>
        <v>9.5856999999999998E-2</v>
      </c>
      <c r="I94" s="398">
        <f>'3M - LGS'!I94</f>
        <v>9.7295999999999994E-2</v>
      </c>
      <c r="J94" s="398">
        <f>'3M - LGS'!J94</f>
        <v>9.9751999999999993E-2</v>
      </c>
      <c r="K94" s="398">
        <f>'3M - LGS'!K94</f>
        <v>0.10033300000000001</v>
      </c>
      <c r="L94" s="398">
        <f>'3M - LGS'!L94</f>
        <v>4.6997999999999998E-2</v>
      </c>
      <c r="M94" s="398">
        <f>'3M - LGS'!M94</f>
        <v>4.7978E-2</v>
      </c>
      <c r="N94" s="398">
        <f>'3M - LGS'!N94</f>
        <v>4.4889999999999999E-2</v>
      </c>
      <c r="O94" s="398">
        <f>'3M - LGS'!O94</f>
        <v>4.4352999999999997E-2</v>
      </c>
      <c r="P94" s="398">
        <f>'3M - LGS'!P94</f>
        <v>4.4898E-2</v>
      </c>
      <c r="Q94" s="398">
        <f>'3M - LGS'!Q94</f>
        <v>4.7189000000000002E-2</v>
      </c>
      <c r="R94" s="398">
        <f>'3M - LGS'!R94</f>
        <v>4.5560000000000003E-2</v>
      </c>
      <c r="S94" s="398">
        <f>'3M - LGS'!S94</f>
        <v>4.9112000000000003E-2</v>
      </c>
      <c r="T94" s="398">
        <f>'3M - LGS'!T94</f>
        <v>0.104393</v>
      </c>
      <c r="U94" s="398">
        <f>'3M - LGS'!U94</f>
        <v>9.7295999999999994E-2</v>
      </c>
      <c r="V94" s="398">
        <f>'3M - LGS'!V94</f>
        <v>9.9751999999999993E-2</v>
      </c>
      <c r="W94" s="398">
        <f>'3M - LGS'!W94</f>
        <v>0.10033300000000001</v>
      </c>
      <c r="X94" s="398">
        <f>'3M - LGS'!X94</f>
        <v>4.6997999999999998E-2</v>
      </c>
      <c r="Y94" s="398">
        <f>'3M - LGS'!Y94</f>
        <v>4.7978E-2</v>
      </c>
      <c r="Z94" s="398">
        <f>'3M - LGS'!Z94</f>
        <v>4.4889999999999999E-2</v>
      </c>
      <c r="AA94" s="398">
        <f>'3M - LGS'!AA94</f>
        <v>4.4352999999999997E-2</v>
      </c>
    </row>
    <row r="95" spans="1:27" x14ac:dyDescent="0.35">
      <c r="A95" s="725"/>
      <c r="B95" s="11" t="s">
        <v>21</v>
      </c>
      <c r="C95" s="369">
        <f>'3M - LGS'!C95</f>
        <v>3.8309000000000003E-2</v>
      </c>
      <c r="D95" s="369">
        <f>'3M - LGS'!D95</f>
        <v>3.8567999999999998E-2</v>
      </c>
      <c r="E95" s="369">
        <f>'3M - LGS'!E95</f>
        <v>3.9269999999999999E-2</v>
      </c>
      <c r="F95" s="369">
        <f>'3M - LGS'!F95</f>
        <v>4.2201000000000002E-2</v>
      </c>
      <c r="G95" s="369">
        <f>'3M - LGS'!G95</f>
        <v>4.3770000000000003E-2</v>
      </c>
      <c r="H95" s="369">
        <f>'3M - LGS'!H95</f>
        <v>8.3545999999999995E-2</v>
      </c>
      <c r="I95" s="398">
        <f>'3M - LGS'!I95</f>
        <v>8.5671999999999998E-2</v>
      </c>
      <c r="J95" s="398">
        <f>'3M - LGS'!J95</f>
        <v>8.6513999999999994E-2</v>
      </c>
      <c r="K95" s="398">
        <f>'3M - LGS'!K95</f>
        <v>8.3474000000000007E-2</v>
      </c>
      <c r="L95" s="398">
        <f>'3M - LGS'!L95</f>
        <v>4.3712000000000001E-2</v>
      </c>
      <c r="M95" s="398">
        <f>'3M - LGS'!M95</f>
        <v>4.4333999999999998E-2</v>
      </c>
      <c r="N95" s="398">
        <f>'3M - LGS'!N95</f>
        <v>4.2470000000000001E-2</v>
      </c>
      <c r="O95" s="398">
        <f>'3M - LGS'!O95</f>
        <v>4.1343999999999999E-2</v>
      </c>
      <c r="P95" s="398">
        <f>'3M - LGS'!P95</f>
        <v>4.1013000000000001E-2</v>
      </c>
      <c r="Q95" s="398">
        <f>'3M - LGS'!Q95</f>
        <v>4.2275E-2</v>
      </c>
      <c r="R95" s="398">
        <f>'3M - LGS'!R95</f>
        <v>4.3936999999999997E-2</v>
      </c>
      <c r="S95" s="398">
        <f>'3M - LGS'!S95</f>
        <v>4.4505000000000003E-2</v>
      </c>
      <c r="T95" s="398">
        <f>'3M - LGS'!T95</f>
        <v>8.9441000000000007E-2</v>
      </c>
      <c r="U95" s="398">
        <f>'3M - LGS'!U95</f>
        <v>8.5671999999999998E-2</v>
      </c>
      <c r="V95" s="398">
        <f>'3M - LGS'!V95</f>
        <v>8.6513999999999994E-2</v>
      </c>
      <c r="W95" s="398">
        <f>'3M - LGS'!W95</f>
        <v>8.3474000000000007E-2</v>
      </c>
      <c r="X95" s="398">
        <f>'3M - LGS'!X95</f>
        <v>4.3712000000000001E-2</v>
      </c>
      <c r="Y95" s="398">
        <f>'3M - LGS'!Y95</f>
        <v>4.4333999999999998E-2</v>
      </c>
      <c r="Z95" s="398">
        <f>'3M - LGS'!Z95</f>
        <v>4.2470000000000001E-2</v>
      </c>
      <c r="AA95" s="398">
        <f>'3M - LGS'!AA95</f>
        <v>4.1343999999999999E-2</v>
      </c>
    </row>
    <row r="96" spans="1:27" x14ac:dyDescent="0.35">
      <c r="A96" s="725"/>
      <c r="B96" s="11" t="s">
        <v>1</v>
      </c>
      <c r="C96" s="369">
        <f>'3M - LGS'!C96</f>
        <v>3.7989000000000002E-2</v>
      </c>
      <c r="D96" s="369">
        <f>'3M - LGS'!D96</f>
        <v>3.8843999999999997E-2</v>
      </c>
      <c r="E96" s="369">
        <f>'3M - LGS'!E96</f>
        <v>3.9697000000000003E-2</v>
      </c>
      <c r="F96" s="369">
        <f>'3M - LGS'!F96</f>
        <v>4.7393999999999999E-2</v>
      </c>
      <c r="G96" s="369">
        <f>'3M - LGS'!G96</f>
        <v>5.3057E-2</v>
      </c>
      <c r="H96" s="369">
        <f>'3M - LGS'!H96</f>
        <v>9.6768999999999994E-2</v>
      </c>
      <c r="I96" s="398">
        <f>'3M - LGS'!I96</f>
        <v>9.7806000000000004E-2</v>
      </c>
      <c r="J96" s="398">
        <f>'3M - LGS'!J96</f>
        <v>0.100427</v>
      </c>
      <c r="K96" s="398">
        <f>'3M - LGS'!K96</f>
        <v>0.10491499999999999</v>
      </c>
      <c r="L96" s="398">
        <f>'3M - LGS'!L96</f>
        <v>5.3839999999999999E-2</v>
      </c>
      <c r="M96" s="398">
        <f>'3M - LGS'!M96</f>
        <v>5.3623999999999998E-2</v>
      </c>
      <c r="N96" s="398">
        <f>'3M - LGS'!N96</f>
        <v>4.3708999999999998E-2</v>
      </c>
      <c r="O96" s="398">
        <f>'3M - LGS'!O96</f>
        <v>4.2347000000000003E-2</v>
      </c>
      <c r="P96" s="398">
        <f>'3M - LGS'!P96</f>
        <v>4.2303E-2</v>
      </c>
      <c r="Q96" s="398">
        <f>'3M - LGS'!Q96</f>
        <v>4.4350000000000001E-2</v>
      </c>
      <c r="R96" s="398">
        <f>'3M - LGS'!R96</f>
        <v>5.2475000000000001E-2</v>
      </c>
      <c r="S96" s="398">
        <f>'3M - LGS'!S96</f>
        <v>5.7162999999999999E-2</v>
      </c>
      <c r="T96" s="398">
        <f>'3M - LGS'!T96</f>
        <v>0.105501</v>
      </c>
      <c r="U96" s="398">
        <f>'3M - LGS'!U96</f>
        <v>9.7806000000000004E-2</v>
      </c>
      <c r="V96" s="398">
        <f>'3M - LGS'!V96</f>
        <v>0.100427</v>
      </c>
      <c r="W96" s="398">
        <f>'3M - LGS'!W96</f>
        <v>0.10491499999999999</v>
      </c>
      <c r="X96" s="398">
        <f>'3M - LGS'!X96</f>
        <v>5.3839999999999999E-2</v>
      </c>
      <c r="Y96" s="398">
        <f>'3M - LGS'!Y96</f>
        <v>5.3623999999999998E-2</v>
      </c>
      <c r="Z96" s="398">
        <f>'3M - LGS'!Z96</f>
        <v>4.3708999999999998E-2</v>
      </c>
      <c r="AA96" s="398">
        <f>'3M - LGS'!AA96</f>
        <v>4.2347000000000003E-2</v>
      </c>
    </row>
    <row r="97" spans="1:27" x14ac:dyDescent="0.35">
      <c r="A97" s="725"/>
      <c r="B97" s="11" t="s">
        <v>22</v>
      </c>
      <c r="C97" s="369">
        <f>'3M - LGS'!C97</f>
        <v>2.9585E-2</v>
      </c>
      <c r="D97" s="369">
        <f>'3M - LGS'!D97</f>
        <v>2.9943000000000001E-2</v>
      </c>
      <c r="E97" s="369">
        <f>'3M - LGS'!E97</f>
        <v>3.0325999999999999E-2</v>
      </c>
      <c r="F97" s="369">
        <f>'3M - LGS'!F97</f>
        <v>3.1985E-2</v>
      </c>
      <c r="G97" s="369">
        <f>'3M - LGS'!G97</f>
        <v>3.2126000000000002E-2</v>
      </c>
      <c r="H97" s="369">
        <f>'3M - LGS'!H97</f>
        <v>5.2953E-2</v>
      </c>
      <c r="I97" s="398">
        <f>'3M - LGS'!I97</f>
        <v>5.0639000000000003E-2</v>
      </c>
      <c r="J97" s="398">
        <f>'3M - LGS'!J97</f>
        <v>4.9979999999999997E-2</v>
      </c>
      <c r="K97" s="398">
        <f>'3M - LGS'!K97</f>
        <v>5.0804000000000002E-2</v>
      </c>
      <c r="L97" s="398">
        <f>'3M - LGS'!L97</f>
        <v>3.0172000000000001E-2</v>
      </c>
      <c r="M97" s="398">
        <f>'3M - LGS'!M97</f>
        <v>3.0644999999999999E-2</v>
      </c>
      <c r="N97" s="398">
        <f>'3M - LGS'!N97</f>
        <v>2.9829000000000001E-2</v>
      </c>
      <c r="O97" s="398">
        <f>'3M - LGS'!O97</f>
        <v>2.9302000000000002E-2</v>
      </c>
      <c r="P97" s="398">
        <f>'3M - LGS'!P97</f>
        <v>2.9326000000000001E-2</v>
      </c>
      <c r="Q97" s="398">
        <f>'3M - LGS'!Q97</f>
        <v>2.9966E-2</v>
      </c>
      <c r="R97" s="398">
        <f>'3M - LGS'!R97</f>
        <v>3.1091000000000001E-2</v>
      </c>
      <c r="S97" s="398">
        <f>'3M - LGS'!S97</f>
        <v>3.0398999999999999E-2</v>
      </c>
      <c r="T97" s="398">
        <f>'3M - LGS'!T97</f>
        <v>5.2363E-2</v>
      </c>
      <c r="U97" s="398">
        <f>'3M - LGS'!U97</f>
        <v>5.0639000000000003E-2</v>
      </c>
      <c r="V97" s="398">
        <f>'3M - LGS'!V97</f>
        <v>4.9979999999999997E-2</v>
      </c>
      <c r="W97" s="398">
        <f>'3M - LGS'!W97</f>
        <v>5.0804000000000002E-2</v>
      </c>
      <c r="X97" s="398">
        <f>'3M - LGS'!X97</f>
        <v>3.0172000000000001E-2</v>
      </c>
      <c r="Y97" s="398">
        <f>'3M - LGS'!Y97</f>
        <v>3.0644999999999999E-2</v>
      </c>
      <c r="Z97" s="398">
        <f>'3M - LGS'!Z97</f>
        <v>2.9829000000000001E-2</v>
      </c>
      <c r="AA97" s="398">
        <f>'3M - LGS'!AA97</f>
        <v>2.9302000000000002E-2</v>
      </c>
    </row>
    <row r="98" spans="1:27" x14ac:dyDescent="0.35">
      <c r="A98" s="725"/>
      <c r="B98" s="11" t="s">
        <v>9</v>
      </c>
      <c r="C98" s="369">
        <f>'3M - LGS'!C98</f>
        <v>3.8060999999999998E-2</v>
      </c>
      <c r="D98" s="369">
        <f>'3M - LGS'!D98</f>
        <v>3.8934000000000003E-2</v>
      </c>
      <c r="E98" s="369">
        <f>'3M - LGS'!E98</f>
        <v>4.0448999999999999E-2</v>
      </c>
      <c r="F98" s="369">
        <f>'3M - LGS'!F98</f>
        <v>4.1125000000000002E-2</v>
      </c>
      <c r="G98" s="369">
        <f>'3M - LGS'!G98</f>
        <v>4.1331E-2</v>
      </c>
      <c r="H98" s="369">
        <f>'3M - LGS'!H98</f>
        <v>5.2465999999999999E-2</v>
      </c>
      <c r="I98" s="398">
        <f>'3M - LGS'!I98</f>
        <v>5.0083999999999997E-2</v>
      </c>
      <c r="J98" s="398">
        <f>'3M - LGS'!J98</f>
        <v>4.9399999999999999E-2</v>
      </c>
      <c r="K98" s="398">
        <f>'3M - LGS'!K98</f>
        <v>8.0808000000000005E-2</v>
      </c>
      <c r="L98" s="398">
        <f>'3M - LGS'!L98</f>
        <v>4.1339000000000001E-2</v>
      </c>
      <c r="M98" s="398">
        <f>'3M - LGS'!M98</f>
        <v>4.3160999999999998E-2</v>
      </c>
      <c r="N98" s="398">
        <f>'3M - LGS'!N98</f>
        <v>4.1070000000000002E-2</v>
      </c>
      <c r="O98" s="398">
        <f>'3M - LGS'!O98</f>
        <v>4.0834000000000002E-2</v>
      </c>
      <c r="P98" s="398">
        <f>'3M - LGS'!P98</f>
        <v>4.1431000000000003E-2</v>
      </c>
      <c r="Q98" s="398">
        <f>'3M - LGS'!Q98</f>
        <v>4.3621E-2</v>
      </c>
      <c r="R98" s="398">
        <f>'3M - LGS'!R98</f>
        <v>4.3447E-2</v>
      </c>
      <c r="S98" s="398">
        <f>'3M - LGS'!S98</f>
        <v>4.1350999999999999E-2</v>
      </c>
      <c r="T98" s="398">
        <f>'3M - LGS'!T98</f>
        <v>5.1774000000000001E-2</v>
      </c>
      <c r="U98" s="398">
        <f>'3M - LGS'!U98</f>
        <v>5.0083999999999997E-2</v>
      </c>
      <c r="V98" s="398">
        <f>'3M - LGS'!V98</f>
        <v>4.9399999999999999E-2</v>
      </c>
      <c r="W98" s="398">
        <f>'3M - LGS'!W98</f>
        <v>8.0808000000000005E-2</v>
      </c>
      <c r="X98" s="398">
        <f>'3M - LGS'!X98</f>
        <v>4.1339000000000001E-2</v>
      </c>
      <c r="Y98" s="398">
        <f>'3M - LGS'!Y98</f>
        <v>4.3160999999999998E-2</v>
      </c>
      <c r="Z98" s="398">
        <f>'3M - LGS'!Z98</f>
        <v>4.1070000000000002E-2</v>
      </c>
      <c r="AA98" s="398">
        <f>'3M - LGS'!AA98</f>
        <v>4.0834000000000002E-2</v>
      </c>
    </row>
    <row r="99" spans="1:27" x14ac:dyDescent="0.35">
      <c r="A99" s="725"/>
      <c r="B99" s="11" t="s">
        <v>3</v>
      </c>
      <c r="C99" s="369">
        <f>'3M - LGS'!C99</f>
        <v>4.0160000000000001E-2</v>
      </c>
      <c r="D99" s="369">
        <f>'3M - LGS'!D99</f>
        <v>4.1161999999999997E-2</v>
      </c>
      <c r="E99" s="369">
        <f>'3M - LGS'!E99</f>
        <v>4.2527000000000002E-2</v>
      </c>
      <c r="F99" s="369">
        <f>'3M - LGS'!F99</f>
        <v>4.2639999999999997E-2</v>
      </c>
      <c r="G99" s="369">
        <f>'3M - LGS'!G99</f>
        <v>4.7012999999999999E-2</v>
      </c>
      <c r="H99" s="369">
        <f>'3M - LGS'!H99</f>
        <v>9.5856999999999998E-2</v>
      </c>
      <c r="I99" s="398">
        <f>'3M - LGS'!I99</f>
        <v>9.7295999999999994E-2</v>
      </c>
      <c r="J99" s="398">
        <f>'3M - LGS'!J99</f>
        <v>9.9751999999999993E-2</v>
      </c>
      <c r="K99" s="398">
        <f>'3M - LGS'!K99</f>
        <v>0.10033300000000001</v>
      </c>
      <c r="L99" s="398">
        <f>'3M - LGS'!L99</f>
        <v>4.6997999999999998E-2</v>
      </c>
      <c r="M99" s="398">
        <f>'3M - LGS'!M99</f>
        <v>4.7978E-2</v>
      </c>
      <c r="N99" s="398">
        <f>'3M - LGS'!N99</f>
        <v>4.4889999999999999E-2</v>
      </c>
      <c r="O99" s="398">
        <f>'3M - LGS'!O99</f>
        <v>4.4352999999999997E-2</v>
      </c>
      <c r="P99" s="398">
        <f>'3M - LGS'!P99</f>
        <v>4.4898E-2</v>
      </c>
      <c r="Q99" s="398">
        <f>'3M - LGS'!Q99</f>
        <v>4.7189000000000002E-2</v>
      </c>
      <c r="R99" s="398">
        <f>'3M - LGS'!R99</f>
        <v>4.5560000000000003E-2</v>
      </c>
      <c r="S99" s="398">
        <f>'3M - LGS'!S99</f>
        <v>4.9112000000000003E-2</v>
      </c>
      <c r="T99" s="398">
        <f>'3M - LGS'!T99</f>
        <v>0.104393</v>
      </c>
      <c r="U99" s="398">
        <f>'3M - LGS'!U99</f>
        <v>9.7295999999999994E-2</v>
      </c>
      <c r="V99" s="398">
        <f>'3M - LGS'!V99</f>
        <v>9.9751999999999993E-2</v>
      </c>
      <c r="W99" s="398">
        <f>'3M - LGS'!W99</f>
        <v>0.10033300000000001</v>
      </c>
      <c r="X99" s="398">
        <f>'3M - LGS'!X99</f>
        <v>4.6997999999999998E-2</v>
      </c>
      <c r="Y99" s="398">
        <f>'3M - LGS'!Y99</f>
        <v>4.7978E-2</v>
      </c>
      <c r="Z99" s="398">
        <f>'3M - LGS'!Z99</f>
        <v>4.4889999999999999E-2</v>
      </c>
      <c r="AA99" s="398">
        <f>'3M - LGS'!AA99</f>
        <v>4.4352999999999997E-2</v>
      </c>
    </row>
    <row r="100" spans="1:27" x14ac:dyDescent="0.35">
      <c r="A100" s="725"/>
      <c r="B100" s="11" t="s">
        <v>4</v>
      </c>
      <c r="C100" s="369">
        <f>'3M - LGS'!C100</f>
        <v>3.8844999999999998E-2</v>
      </c>
      <c r="D100" s="369">
        <f>'3M - LGS'!D100</f>
        <v>3.9109999999999999E-2</v>
      </c>
      <c r="E100" s="369">
        <f>'3M - LGS'!E100</f>
        <v>3.9933000000000003E-2</v>
      </c>
      <c r="F100" s="369">
        <f>'3M - LGS'!F100</f>
        <v>4.2049000000000003E-2</v>
      </c>
      <c r="G100" s="369">
        <f>'3M - LGS'!G100</f>
        <v>4.4006999999999998E-2</v>
      </c>
      <c r="H100" s="369">
        <f>'3M - LGS'!H100</f>
        <v>8.2470000000000002E-2</v>
      </c>
      <c r="I100" s="398">
        <f>'3M - LGS'!I100</f>
        <v>8.4611000000000006E-2</v>
      </c>
      <c r="J100" s="398">
        <f>'3M - LGS'!J100</f>
        <v>8.5112999999999994E-2</v>
      </c>
      <c r="K100" s="398">
        <f>'3M - LGS'!K100</f>
        <v>8.0562999999999996E-2</v>
      </c>
      <c r="L100" s="398">
        <f>'3M - LGS'!L100</f>
        <v>4.4019000000000003E-2</v>
      </c>
      <c r="M100" s="398">
        <f>'3M - LGS'!M100</f>
        <v>4.4610999999999998E-2</v>
      </c>
      <c r="N100" s="398">
        <f>'3M - LGS'!N100</f>
        <v>4.2421E-2</v>
      </c>
      <c r="O100" s="398">
        <f>'3M - LGS'!O100</f>
        <v>4.2067E-2</v>
      </c>
      <c r="P100" s="398">
        <f>'3M - LGS'!P100</f>
        <v>4.1753999999999999E-2</v>
      </c>
      <c r="Q100" s="398">
        <f>'3M - LGS'!Q100</f>
        <v>4.3166999999999997E-2</v>
      </c>
      <c r="R100" s="398">
        <f>'3M - LGS'!R100</f>
        <v>4.3825000000000003E-2</v>
      </c>
      <c r="S100" s="398">
        <f>'3M - LGS'!S100</f>
        <v>4.4803999999999997E-2</v>
      </c>
      <c r="T100" s="398">
        <f>'3M - LGS'!T100</f>
        <v>8.8136000000000006E-2</v>
      </c>
      <c r="U100" s="398">
        <f>'3M - LGS'!U100</f>
        <v>8.4611000000000006E-2</v>
      </c>
      <c r="V100" s="398">
        <f>'3M - LGS'!V100</f>
        <v>8.5112999999999994E-2</v>
      </c>
      <c r="W100" s="398">
        <f>'3M - LGS'!W100</f>
        <v>8.0562999999999996E-2</v>
      </c>
      <c r="X100" s="398">
        <f>'3M - LGS'!X100</f>
        <v>4.4019000000000003E-2</v>
      </c>
      <c r="Y100" s="398">
        <f>'3M - LGS'!Y100</f>
        <v>4.4610999999999998E-2</v>
      </c>
      <c r="Z100" s="398">
        <f>'3M - LGS'!Z100</f>
        <v>4.2421E-2</v>
      </c>
      <c r="AA100" s="398">
        <f>'3M - LGS'!AA100</f>
        <v>4.2067E-2</v>
      </c>
    </row>
    <row r="101" spans="1:27" x14ac:dyDescent="0.35">
      <c r="A101" s="725"/>
      <c r="B101" s="11" t="s">
        <v>5</v>
      </c>
      <c r="C101" s="369">
        <f>'3M - LGS'!C101</f>
        <v>3.7309000000000002E-2</v>
      </c>
      <c r="D101" s="369">
        <f>'3M - LGS'!D101</f>
        <v>3.7734999999999998E-2</v>
      </c>
      <c r="E101" s="369">
        <f>'3M - LGS'!E101</f>
        <v>3.8399999999999997E-2</v>
      </c>
      <c r="F101" s="369">
        <f>'3M - LGS'!F101</f>
        <v>3.9986000000000001E-2</v>
      </c>
      <c r="G101" s="369">
        <f>'3M - LGS'!G101</f>
        <v>4.1888000000000002E-2</v>
      </c>
      <c r="H101" s="369">
        <f>'3M - LGS'!H101</f>
        <v>7.8059000000000003E-2</v>
      </c>
      <c r="I101" s="398">
        <f>'3M - LGS'!I101</f>
        <v>7.9558000000000004E-2</v>
      </c>
      <c r="J101" s="398">
        <f>'3M - LGS'!J101</f>
        <v>7.9958000000000001E-2</v>
      </c>
      <c r="K101" s="398">
        <f>'3M - LGS'!K101</f>
        <v>7.8107999999999997E-2</v>
      </c>
      <c r="L101" s="398">
        <f>'3M - LGS'!L101</f>
        <v>4.1531999999999999E-2</v>
      </c>
      <c r="M101" s="398">
        <f>'3M - LGS'!M101</f>
        <v>4.2438999999999998E-2</v>
      </c>
      <c r="N101" s="398">
        <f>'3M - LGS'!N101</f>
        <v>4.0814000000000003E-2</v>
      </c>
      <c r="O101" s="398">
        <f>'3M - LGS'!O101</f>
        <v>3.9933000000000003E-2</v>
      </c>
      <c r="P101" s="398">
        <f>'3M - LGS'!P101</f>
        <v>3.9878999999999998E-2</v>
      </c>
      <c r="Q101" s="398">
        <f>'3M - LGS'!Q101</f>
        <v>4.1041000000000001E-2</v>
      </c>
      <c r="R101" s="398">
        <f>'3M - LGS'!R101</f>
        <v>4.1168000000000003E-2</v>
      </c>
      <c r="S101" s="398">
        <f>'3M - LGS'!S101</f>
        <v>4.2222999999999997E-2</v>
      </c>
      <c r="T101" s="398">
        <f>'3M - LGS'!T101</f>
        <v>8.2789000000000001E-2</v>
      </c>
      <c r="U101" s="398">
        <f>'3M - LGS'!U101</f>
        <v>7.9558000000000004E-2</v>
      </c>
      <c r="V101" s="398">
        <f>'3M - LGS'!V101</f>
        <v>7.9958000000000001E-2</v>
      </c>
      <c r="W101" s="398">
        <f>'3M - LGS'!W101</f>
        <v>7.8107999999999997E-2</v>
      </c>
      <c r="X101" s="398">
        <f>'3M - LGS'!X101</f>
        <v>4.1531999999999999E-2</v>
      </c>
      <c r="Y101" s="398">
        <f>'3M - LGS'!Y101</f>
        <v>4.2438999999999998E-2</v>
      </c>
      <c r="Z101" s="398">
        <f>'3M - LGS'!Z101</f>
        <v>4.0814000000000003E-2</v>
      </c>
      <c r="AA101" s="398">
        <f>'3M - LGS'!AA101</f>
        <v>3.9933000000000003E-2</v>
      </c>
    </row>
    <row r="102" spans="1:27" x14ac:dyDescent="0.35">
      <c r="A102" s="725"/>
      <c r="B102" s="11" t="s">
        <v>23</v>
      </c>
      <c r="C102" s="369">
        <f>'3M - LGS'!C102</f>
        <v>3.7309000000000002E-2</v>
      </c>
      <c r="D102" s="369">
        <f>'3M - LGS'!D102</f>
        <v>3.7734999999999998E-2</v>
      </c>
      <c r="E102" s="369">
        <f>'3M - LGS'!E102</f>
        <v>3.8399999999999997E-2</v>
      </c>
      <c r="F102" s="369">
        <f>'3M - LGS'!F102</f>
        <v>3.9986000000000001E-2</v>
      </c>
      <c r="G102" s="369">
        <f>'3M - LGS'!G102</f>
        <v>4.1888000000000002E-2</v>
      </c>
      <c r="H102" s="369">
        <f>'3M - LGS'!H102</f>
        <v>7.8059000000000003E-2</v>
      </c>
      <c r="I102" s="398">
        <f>'3M - LGS'!I102</f>
        <v>7.9558000000000004E-2</v>
      </c>
      <c r="J102" s="398">
        <f>'3M - LGS'!J102</f>
        <v>7.9958000000000001E-2</v>
      </c>
      <c r="K102" s="398">
        <f>'3M - LGS'!K102</f>
        <v>7.8107999999999997E-2</v>
      </c>
      <c r="L102" s="398">
        <f>'3M - LGS'!L102</f>
        <v>4.1531999999999999E-2</v>
      </c>
      <c r="M102" s="398">
        <f>'3M - LGS'!M102</f>
        <v>4.2438999999999998E-2</v>
      </c>
      <c r="N102" s="398">
        <f>'3M - LGS'!N102</f>
        <v>4.0814000000000003E-2</v>
      </c>
      <c r="O102" s="398">
        <f>'3M - LGS'!O102</f>
        <v>3.9933000000000003E-2</v>
      </c>
      <c r="P102" s="398">
        <f>'3M - LGS'!P102</f>
        <v>3.9878999999999998E-2</v>
      </c>
      <c r="Q102" s="398">
        <f>'3M - LGS'!Q102</f>
        <v>4.1041000000000001E-2</v>
      </c>
      <c r="R102" s="398">
        <f>'3M - LGS'!R102</f>
        <v>4.1168000000000003E-2</v>
      </c>
      <c r="S102" s="398">
        <f>'3M - LGS'!S102</f>
        <v>4.2222999999999997E-2</v>
      </c>
      <c r="T102" s="398">
        <f>'3M - LGS'!T102</f>
        <v>8.2789000000000001E-2</v>
      </c>
      <c r="U102" s="398">
        <f>'3M - LGS'!U102</f>
        <v>7.9558000000000004E-2</v>
      </c>
      <c r="V102" s="398">
        <f>'3M - LGS'!V102</f>
        <v>7.9958000000000001E-2</v>
      </c>
      <c r="W102" s="398">
        <f>'3M - LGS'!W102</f>
        <v>7.8107999999999997E-2</v>
      </c>
      <c r="X102" s="398">
        <f>'3M - LGS'!X102</f>
        <v>4.1531999999999999E-2</v>
      </c>
      <c r="Y102" s="398">
        <f>'3M - LGS'!Y102</f>
        <v>4.2438999999999998E-2</v>
      </c>
      <c r="Z102" s="398">
        <f>'3M - LGS'!Z102</f>
        <v>4.0814000000000003E-2</v>
      </c>
      <c r="AA102" s="398">
        <f>'3M - LGS'!AA102</f>
        <v>3.9933000000000003E-2</v>
      </c>
    </row>
    <row r="103" spans="1:27" x14ac:dyDescent="0.35">
      <c r="A103" s="725"/>
      <c r="B103" s="11" t="s">
        <v>24</v>
      </c>
      <c r="C103" s="369">
        <f>'3M - LGS'!C103</f>
        <v>3.7309000000000002E-2</v>
      </c>
      <c r="D103" s="369">
        <f>'3M - LGS'!D103</f>
        <v>3.7734999999999998E-2</v>
      </c>
      <c r="E103" s="369">
        <f>'3M - LGS'!E103</f>
        <v>3.8399999999999997E-2</v>
      </c>
      <c r="F103" s="369">
        <f>'3M - LGS'!F103</f>
        <v>3.9986000000000001E-2</v>
      </c>
      <c r="G103" s="369">
        <f>'3M - LGS'!G103</f>
        <v>4.1888000000000002E-2</v>
      </c>
      <c r="H103" s="369">
        <f>'3M - LGS'!H103</f>
        <v>7.8059000000000003E-2</v>
      </c>
      <c r="I103" s="398">
        <f>'3M - LGS'!I103</f>
        <v>7.9558000000000004E-2</v>
      </c>
      <c r="J103" s="398">
        <f>'3M - LGS'!J103</f>
        <v>7.9958000000000001E-2</v>
      </c>
      <c r="K103" s="398">
        <f>'3M - LGS'!K103</f>
        <v>7.8107999999999997E-2</v>
      </c>
      <c r="L103" s="398">
        <f>'3M - LGS'!L103</f>
        <v>4.1531999999999999E-2</v>
      </c>
      <c r="M103" s="398">
        <f>'3M - LGS'!M103</f>
        <v>4.2438999999999998E-2</v>
      </c>
      <c r="N103" s="398">
        <f>'3M - LGS'!N103</f>
        <v>4.0814000000000003E-2</v>
      </c>
      <c r="O103" s="398">
        <f>'3M - LGS'!O103</f>
        <v>3.9933000000000003E-2</v>
      </c>
      <c r="P103" s="398">
        <f>'3M - LGS'!P103</f>
        <v>3.9878999999999998E-2</v>
      </c>
      <c r="Q103" s="398">
        <f>'3M - LGS'!Q103</f>
        <v>4.1041000000000001E-2</v>
      </c>
      <c r="R103" s="398">
        <f>'3M - LGS'!R103</f>
        <v>4.1168000000000003E-2</v>
      </c>
      <c r="S103" s="398">
        <f>'3M - LGS'!S103</f>
        <v>4.2222999999999997E-2</v>
      </c>
      <c r="T103" s="398">
        <f>'3M - LGS'!T103</f>
        <v>8.2789000000000001E-2</v>
      </c>
      <c r="U103" s="398">
        <f>'3M - LGS'!U103</f>
        <v>7.9558000000000004E-2</v>
      </c>
      <c r="V103" s="398">
        <f>'3M - LGS'!V103</f>
        <v>7.9958000000000001E-2</v>
      </c>
      <c r="W103" s="398">
        <f>'3M - LGS'!W103</f>
        <v>7.8107999999999997E-2</v>
      </c>
      <c r="X103" s="398">
        <f>'3M - LGS'!X103</f>
        <v>4.1531999999999999E-2</v>
      </c>
      <c r="Y103" s="398">
        <f>'3M - LGS'!Y103</f>
        <v>4.2438999999999998E-2</v>
      </c>
      <c r="Z103" s="398">
        <f>'3M - LGS'!Z103</f>
        <v>4.0814000000000003E-2</v>
      </c>
      <c r="AA103" s="398">
        <f>'3M - LGS'!AA103</f>
        <v>3.9933000000000003E-2</v>
      </c>
    </row>
    <row r="104" spans="1:27" x14ac:dyDescent="0.35">
      <c r="A104" s="725"/>
      <c r="B104" s="11" t="s">
        <v>7</v>
      </c>
      <c r="C104" s="369">
        <f>'3M - LGS'!C104</f>
        <v>3.6126999999999999E-2</v>
      </c>
      <c r="D104" s="369">
        <f>'3M - LGS'!D104</f>
        <v>3.6472999999999998E-2</v>
      </c>
      <c r="E104" s="369">
        <f>'3M - LGS'!E104</f>
        <v>3.7088999999999997E-2</v>
      </c>
      <c r="F104" s="369">
        <f>'3M - LGS'!F104</f>
        <v>3.9086999999999997E-2</v>
      </c>
      <c r="G104" s="369">
        <f>'3M - LGS'!G104</f>
        <v>4.0485E-2</v>
      </c>
      <c r="H104" s="369">
        <f>'3M - LGS'!H104</f>
        <v>7.4872999999999995E-2</v>
      </c>
      <c r="I104" s="398">
        <f>'3M - LGS'!I104</f>
        <v>7.5749999999999998E-2</v>
      </c>
      <c r="J104" s="398">
        <f>'3M - LGS'!J104</f>
        <v>7.6244000000000006E-2</v>
      </c>
      <c r="K104" s="398">
        <f>'3M - LGS'!K104</f>
        <v>7.4468999999999994E-2</v>
      </c>
      <c r="L104" s="398">
        <f>'3M - LGS'!L104</f>
        <v>3.9891000000000003E-2</v>
      </c>
      <c r="M104" s="398">
        <f>'3M - LGS'!M104</f>
        <v>4.07E-2</v>
      </c>
      <c r="N104" s="398">
        <f>'3M - LGS'!N104</f>
        <v>3.9168000000000001E-2</v>
      </c>
      <c r="O104" s="398">
        <f>'3M - LGS'!O104</f>
        <v>3.8309999999999997E-2</v>
      </c>
      <c r="P104" s="398">
        <f>'3M - LGS'!P104</f>
        <v>3.8170999999999997E-2</v>
      </c>
      <c r="Q104" s="398">
        <f>'3M - LGS'!Q104</f>
        <v>3.925E-2</v>
      </c>
      <c r="R104" s="398">
        <f>'3M - LGS'!R104</f>
        <v>3.993E-2</v>
      </c>
      <c r="S104" s="398">
        <f>'3M - LGS'!S104</f>
        <v>4.0524999999999999E-2</v>
      </c>
      <c r="T104" s="398">
        <f>'3M - LGS'!T104</f>
        <v>7.8927999999999998E-2</v>
      </c>
      <c r="U104" s="398">
        <f>'3M - LGS'!U104</f>
        <v>7.5749999999999998E-2</v>
      </c>
      <c r="V104" s="398">
        <f>'3M - LGS'!V104</f>
        <v>7.6244000000000006E-2</v>
      </c>
      <c r="W104" s="398">
        <f>'3M - LGS'!W104</f>
        <v>7.4468999999999994E-2</v>
      </c>
      <c r="X104" s="398">
        <f>'3M - LGS'!X104</f>
        <v>3.9891000000000003E-2</v>
      </c>
      <c r="Y104" s="398">
        <f>'3M - LGS'!Y104</f>
        <v>4.07E-2</v>
      </c>
      <c r="Z104" s="398">
        <f>'3M - LGS'!Z104</f>
        <v>3.9168000000000001E-2</v>
      </c>
      <c r="AA104" s="398">
        <f>'3M - LGS'!AA104</f>
        <v>3.8309999999999997E-2</v>
      </c>
    </row>
    <row r="105" spans="1:27" ht="15" thickBot="1" x14ac:dyDescent="0.4">
      <c r="A105" s="726"/>
      <c r="B105" s="15" t="s">
        <v>8</v>
      </c>
      <c r="C105" s="368">
        <f>'3M - LGS'!C105</f>
        <v>3.7960000000000001E-2</v>
      </c>
      <c r="D105" s="368">
        <f>'3M - LGS'!D105</f>
        <v>3.8075999999999999E-2</v>
      </c>
      <c r="E105" s="368">
        <f>'3M - LGS'!E105</f>
        <v>3.8561999999999999E-2</v>
      </c>
      <c r="F105" s="368">
        <f>'3M - LGS'!F105</f>
        <v>4.1709000000000003E-2</v>
      </c>
      <c r="G105" s="368">
        <f>'3M - LGS'!G105</f>
        <v>4.3366000000000002E-2</v>
      </c>
      <c r="H105" s="368">
        <f>'3M - LGS'!H105</f>
        <v>8.3459000000000005E-2</v>
      </c>
      <c r="I105" s="396">
        <f>'3M - LGS'!I105</f>
        <v>8.5674E-2</v>
      </c>
      <c r="J105" s="396">
        <f>'3M - LGS'!J105</f>
        <v>8.6429000000000006E-2</v>
      </c>
      <c r="K105" s="396">
        <f>'3M - LGS'!K105</f>
        <v>8.2271999999999998E-2</v>
      </c>
      <c r="L105" s="396">
        <f>'3M - LGS'!L105</f>
        <v>4.3230999999999999E-2</v>
      </c>
      <c r="M105" s="396">
        <f>'3M - LGS'!M105</f>
        <v>4.3944999999999998E-2</v>
      </c>
      <c r="N105" s="396">
        <f>'3M - LGS'!N105</f>
        <v>4.2141999999999999E-2</v>
      </c>
      <c r="O105" s="396">
        <f>'3M - LGS'!O105</f>
        <v>4.0855000000000002E-2</v>
      </c>
      <c r="P105" s="396">
        <f>'3M - LGS'!P105</f>
        <v>4.0336999999999998E-2</v>
      </c>
      <c r="Q105" s="396">
        <f>'3M - LGS'!Q105</f>
        <v>4.1315999999999999E-2</v>
      </c>
      <c r="R105" s="396">
        <f>'3M - LGS'!R105</f>
        <v>4.3313999999999998E-2</v>
      </c>
      <c r="S105" s="396">
        <f>'3M - LGS'!S105</f>
        <v>4.4001999999999999E-2</v>
      </c>
      <c r="T105" s="396">
        <f>'3M - LGS'!T105</f>
        <v>8.9335999999999999E-2</v>
      </c>
      <c r="U105" s="396">
        <f>'3M - LGS'!U105</f>
        <v>8.5674E-2</v>
      </c>
      <c r="V105" s="396">
        <f>'3M - LGS'!V105</f>
        <v>8.6429000000000006E-2</v>
      </c>
      <c r="W105" s="396">
        <f>'3M - LGS'!W105</f>
        <v>8.2271999999999998E-2</v>
      </c>
      <c r="X105" s="396">
        <f>'3M - LGS'!X105</f>
        <v>4.3230999999999999E-2</v>
      </c>
      <c r="Y105" s="396">
        <f>'3M - LGS'!Y105</f>
        <v>4.3944999999999998E-2</v>
      </c>
      <c r="Z105" s="396">
        <f>'3M - LGS'!Z105</f>
        <v>4.2141999999999999E-2</v>
      </c>
      <c r="AA105" s="396">
        <f>'3M - LGS'!AA105</f>
        <v>4.0855000000000002E-2</v>
      </c>
    </row>
    <row r="106" spans="1:27" x14ac:dyDescent="0.35">
      <c r="C106" s="367" t="s">
        <v>238</v>
      </c>
      <c r="I106" s="397" t="s">
        <v>261</v>
      </c>
    </row>
    <row r="107" spans="1:27" ht="15" hidden="1" customHeight="1" x14ac:dyDescent="0.35">
      <c r="A107" s="695" t="s">
        <v>121</v>
      </c>
      <c r="B107" s="123" t="s">
        <v>122</v>
      </c>
      <c r="C107" s="124"/>
      <c r="D107" s="124"/>
      <c r="E107" s="124"/>
      <c r="F107" s="124"/>
      <c r="G107" s="124"/>
      <c r="H107" s="124"/>
      <c r="I107" s="124"/>
      <c r="J107" s="124"/>
      <c r="K107" s="124"/>
      <c r="L107" s="124"/>
      <c r="M107" s="124"/>
      <c r="N107" s="124"/>
      <c r="O107" s="121" t="s">
        <v>122</v>
      </c>
      <c r="P107" s="120"/>
      <c r="Q107" s="120"/>
      <c r="R107" s="120"/>
      <c r="S107" s="120"/>
      <c r="T107" s="120"/>
      <c r="U107" s="120"/>
      <c r="V107" s="120"/>
      <c r="W107" s="120"/>
      <c r="X107" s="120"/>
      <c r="Y107" s="120"/>
      <c r="Z107" s="122"/>
      <c r="AA107" s="120" t="s">
        <v>122</v>
      </c>
    </row>
    <row r="108" spans="1:27" ht="15" hidden="1" thickBot="1" x14ac:dyDescent="0.4">
      <c r="A108" s="696"/>
      <c r="B108" s="701" t="s">
        <v>239</v>
      </c>
      <c r="C108" s="702"/>
      <c r="D108" s="702"/>
      <c r="E108" s="702"/>
      <c r="F108" s="702"/>
      <c r="G108" s="702"/>
      <c r="H108" s="702"/>
      <c r="I108" s="702"/>
      <c r="J108" s="702"/>
      <c r="K108" s="702"/>
      <c r="L108" s="702"/>
      <c r="M108" s="702"/>
      <c r="N108" s="715"/>
      <c r="O108" s="701" t="s">
        <v>239</v>
      </c>
      <c r="P108" s="702"/>
      <c r="Q108" s="702"/>
      <c r="R108" s="702"/>
      <c r="S108" s="702"/>
      <c r="T108" s="702"/>
      <c r="U108" s="702"/>
      <c r="V108" s="702"/>
      <c r="W108" s="702"/>
      <c r="X108" s="702"/>
      <c r="Y108" s="702"/>
      <c r="Z108" s="702"/>
      <c r="AA108" s="575" t="s">
        <v>239</v>
      </c>
    </row>
    <row r="109" spans="1:27" ht="15" hidden="1" thickBot="1" x14ac:dyDescent="0.4">
      <c r="A109" s="697"/>
      <c r="B109" s="259" t="s">
        <v>123</v>
      </c>
      <c r="C109" s="145">
        <f>C$4</f>
        <v>44927</v>
      </c>
      <c r="D109" s="145">
        <f t="shared" ref="D109:AA109" si="55">D$4</f>
        <v>44958</v>
      </c>
      <c r="E109" s="145">
        <f t="shared" si="55"/>
        <v>44986</v>
      </c>
      <c r="F109" s="145">
        <f t="shared" si="55"/>
        <v>45017</v>
      </c>
      <c r="G109" s="145">
        <f t="shared" si="55"/>
        <v>45047</v>
      </c>
      <c r="H109" s="145">
        <f t="shared" si="55"/>
        <v>45078</v>
      </c>
      <c r="I109" s="145">
        <f t="shared" si="55"/>
        <v>45108</v>
      </c>
      <c r="J109" s="145">
        <f t="shared" si="55"/>
        <v>45139</v>
      </c>
      <c r="K109" s="145">
        <f t="shared" si="55"/>
        <v>45170</v>
      </c>
      <c r="L109" s="145">
        <f t="shared" si="55"/>
        <v>45200</v>
      </c>
      <c r="M109" s="145">
        <f t="shared" si="55"/>
        <v>45231</v>
      </c>
      <c r="N109" s="145">
        <f t="shared" si="55"/>
        <v>45261</v>
      </c>
      <c r="O109" s="145">
        <f t="shared" si="55"/>
        <v>45292</v>
      </c>
      <c r="P109" s="145">
        <f t="shared" si="55"/>
        <v>45323</v>
      </c>
      <c r="Q109" s="145">
        <f t="shared" si="55"/>
        <v>45352</v>
      </c>
      <c r="R109" s="145">
        <f t="shared" si="55"/>
        <v>45383</v>
      </c>
      <c r="S109" s="145">
        <f t="shared" si="55"/>
        <v>45413</v>
      </c>
      <c r="T109" s="145">
        <f t="shared" si="55"/>
        <v>45444</v>
      </c>
      <c r="U109" s="145">
        <f t="shared" si="55"/>
        <v>45474</v>
      </c>
      <c r="V109" s="145">
        <f t="shared" si="55"/>
        <v>45505</v>
      </c>
      <c r="W109" s="145">
        <f t="shared" si="55"/>
        <v>45536</v>
      </c>
      <c r="X109" s="145">
        <f t="shared" si="55"/>
        <v>45566</v>
      </c>
      <c r="Y109" s="145">
        <f t="shared" si="55"/>
        <v>45597</v>
      </c>
      <c r="Z109" s="145">
        <f t="shared" si="55"/>
        <v>45627</v>
      </c>
      <c r="AA109" s="145">
        <f t="shared" si="55"/>
        <v>45658</v>
      </c>
    </row>
    <row r="110" spans="1:27" hidden="1" x14ac:dyDescent="0.35">
      <c r="A110" s="697"/>
      <c r="B110" s="238" t="s">
        <v>20</v>
      </c>
      <c r="C110" s="370">
        <f>'3M - LGS'!C110</f>
        <v>3.5019662668601133E-2</v>
      </c>
      <c r="D110" s="370">
        <f>'3M - LGS'!D110</f>
        <v>3.5403272321110998E-2</v>
      </c>
      <c r="E110" s="370">
        <f>'3M - LGS'!E110</f>
        <v>3.5906635980963289E-2</v>
      </c>
      <c r="F110" s="370">
        <f>'3M - LGS'!F110</f>
        <v>3.7660138895450668E-2</v>
      </c>
      <c r="G110" s="370">
        <f>'3M - LGS'!G110</f>
        <v>3.9158772240397544E-2</v>
      </c>
      <c r="H110" s="370">
        <f>'3M - LGS'!H110</f>
        <v>6.9056840546810022E-2</v>
      </c>
      <c r="I110" s="399">
        <f>'3M - LGS'!I110</f>
        <v>7.0945278641579762E-2</v>
      </c>
      <c r="J110" s="399">
        <f>'3M - LGS'!J110</f>
        <v>7.0982747983774006E-2</v>
      </c>
      <c r="K110" s="399">
        <f>'3M - LGS'!K110</f>
        <v>6.9689736519992149E-2</v>
      </c>
      <c r="L110" s="399">
        <f>'3M - LGS'!L110</f>
        <v>3.8465921545063383E-2</v>
      </c>
      <c r="M110" s="399">
        <f>'3M - LGS'!M110</f>
        <v>3.936801638570829E-2</v>
      </c>
      <c r="N110" s="399">
        <f>'3M - LGS'!N110</f>
        <v>3.8318634945053449E-2</v>
      </c>
      <c r="O110" s="399">
        <f>'3M - LGS'!O110</f>
        <v>3.7441349140650192E-2</v>
      </c>
      <c r="P110" s="399">
        <f>'3M - LGS'!P110</f>
        <v>3.7429249600920422E-2</v>
      </c>
      <c r="Q110" s="399">
        <f>'3M - LGS'!Q110</f>
        <v>3.8354723959286061E-2</v>
      </c>
      <c r="R110" s="399">
        <f>'3M - LGS'!R110</f>
        <v>3.9317515370260341E-2</v>
      </c>
      <c r="S110" s="399">
        <f>'3M - LGS'!S110</f>
        <v>3.9956418570678262E-2</v>
      </c>
      <c r="T110" s="399">
        <f>'3M - LGS'!T110</f>
        <v>7.3052660356480309E-2</v>
      </c>
      <c r="U110" s="399">
        <f>'3M - LGS'!U110</f>
        <v>7.0945278641579762E-2</v>
      </c>
      <c r="V110" s="399">
        <f>'3M - LGS'!V110</f>
        <v>7.0982747983774006E-2</v>
      </c>
      <c r="W110" s="399">
        <f>'3M - LGS'!W110</f>
        <v>6.9689736519992149E-2</v>
      </c>
      <c r="X110" s="399">
        <f>'3M - LGS'!X110</f>
        <v>3.8465921545063383E-2</v>
      </c>
      <c r="Y110" s="399">
        <f>'3M - LGS'!Y110</f>
        <v>3.936801638570829E-2</v>
      </c>
      <c r="Z110" s="399">
        <f>'3M - LGS'!Z110</f>
        <v>3.8318634945053449E-2</v>
      </c>
      <c r="AA110" s="399">
        <f>'3M - LGS'!AA110</f>
        <v>3.7441349140650192E-2</v>
      </c>
    </row>
    <row r="111" spans="1:27" hidden="1" x14ac:dyDescent="0.35">
      <c r="A111" s="697"/>
      <c r="B111" s="238" t="s">
        <v>0</v>
      </c>
      <c r="C111" s="370">
        <f>'3M - LGS'!C111</f>
        <v>3.7302146763977473E-2</v>
      </c>
      <c r="D111" s="370">
        <f>'3M - LGS'!D111</f>
        <v>3.7923461910284076E-2</v>
      </c>
      <c r="E111" s="370">
        <f>'3M - LGS'!E111</f>
        <v>3.8639690503277153E-2</v>
      </c>
      <c r="F111" s="370">
        <f>'3M - LGS'!F111</f>
        <v>4.020234994736669E-2</v>
      </c>
      <c r="G111" s="370">
        <f>'3M - LGS'!G111</f>
        <v>4.2431896418072129E-2</v>
      </c>
      <c r="H111" s="370">
        <f>'3M - LGS'!H111</f>
        <v>8.0517978960174888E-2</v>
      </c>
      <c r="I111" s="399">
        <f>'3M - LGS'!I111</f>
        <v>8.3115482222942821E-2</v>
      </c>
      <c r="J111" s="399">
        <f>'3M - LGS'!J111</f>
        <v>8.4519356113417099E-2</v>
      </c>
      <c r="K111" s="399">
        <f>'3M - LGS'!K111</f>
        <v>8.4685619189997327E-2</v>
      </c>
      <c r="L111" s="399">
        <f>'3M - LGS'!L111</f>
        <v>4.3771535634283605E-2</v>
      </c>
      <c r="M111" s="399">
        <f>'3M - LGS'!M111</f>
        <v>4.4072115891515086E-2</v>
      </c>
      <c r="N111" s="399">
        <f>'3M - LGS'!N111</f>
        <v>4.2021266117095453E-2</v>
      </c>
      <c r="O111" s="399">
        <f>'3M - LGS'!O111</f>
        <v>4.1160476479958422E-2</v>
      </c>
      <c r="P111" s="399">
        <f>'3M - LGS'!P111</f>
        <v>4.14017286346514E-2</v>
      </c>
      <c r="Q111" s="399">
        <f>'3M - LGS'!Q111</f>
        <v>4.2874473574818231E-2</v>
      </c>
      <c r="R111" s="399">
        <f>'3M - LGS'!R111</f>
        <v>4.3567351875307025E-2</v>
      </c>
      <c r="S111" s="399">
        <f>'3M - LGS'!S111</f>
        <v>4.5203207673382241E-2</v>
      </c>
      <c r="T111" s="399">
        <f>'3M - LGS'!T111</f>
        <v>8.7375949566271344E-2</v>
      </c>
      <c r="U111" s="399">
        <f>'3M - LGS'!U111</f>
        <v>8.3115482222942821E-2</v>
      </c>
      <c r="V111" s="399">
        <f>'3M - LGS'!V111</f>
        <v>8.4519356113417099E-2</v>
      </c>
      <c r="W111" s="399">
        <f>'3M - LGS'!W111</f>
        <v>8.4685619189997327E-2</v>
      </c>
      <c r="X111" s="399">
        <f>'3M - LGS'!X111</f>
        <v>4.3771535634283605E-2</v>
      </c>
      <c r="Y111" s="399">
        <f>'3M - LGS'!Y111</f>
        <v>4.4072115891515086E-2</v>
      </c>
      <c r="Z111" s="399">
        <f>'3M - LGS'!Z111</f>
        <v>4.2021266117095453E-2</v>
      </c>
      <c r="AA111" s="399">
        <f>'3M - LGS'!AA111</f>
        <v>4.1160476479958422E-2</v>
      </c>
    </row>
    <row r="112" spans="1:27" hidden="1" x14ac:dyDescent="0.35">
      <c r="A112" s="697"/>
      <c r="B112" s="238" t="s">
        <v>21</v>
      </c>
      <c r="C112" s="370">
        <f>'3M - LGS'!C112</f>
        <v>3.5883229561628725E-2</v>
      </c>
      <c r="D112" s="370">
        <f>'3M - LGS'!D112</f>
        <v>3.6232421772460818E-2</v>
      </c>
      <c r="E112" s="370">
        <f>'3M - LGS'!E112</f>
        <v>3.6780597823695457E-2</v>
      </c>
      <c r="F112" s="370">
        <f>'3M - LGS'!F112</f>
        <v>3.899666314606854E-2</v>
      </c>
      <c r="G112" s="370">
        <f>'3M - LGS'!G112</f>
        <v>4.0518006421632537E-2</v>
      </c>
      <c r="H112" s="370">
        <f>'3M - LGS'!H112</f>
        <v>7.2592711079720179E-2</v>
      </c>
      <c r="I112" s="399">
        <f>'3M - LGS'!I112</f>
        <v>7.5160055010362714E-2</v>
      </c>
      <c r="J112" s="399">
        <f>'3M - LGS'!J112</f>
        <v>7.5489415013257136E-2</v>
      </c>
      <c r="K112" s="399">
        <f>'3M - LGS'!K112</f>
        <v>7.3337364897793161E-2</v>
      </c>
      <c r="L112" s="399">
        <f>'3M - LGS'!L112</f>
        <v>4.0033797585901781E-2</v>
      </c>
      <c r="M112" s="399">
        <f>'3M - LGS'!M112</f>
        <v>4.0929944863121244E-2</v>
      </c>
      <c r="N112" s="399">
        <f>'3M - LGS'!N112</f>
        <v>3.9712308948747624E-2</v>
      </c>
      <c r="O112" s="399">
        <f>'3M - LGS'!O112</f>
        <v>3.8681006913950738E-2</v>
      </c>
      <c r="P112" s="399">
        <f>'3M - LGS'!P112</f>
        <v>3.8540231176964271E-2</v>
      </c>
      <c r="Q112" s="399">
        <f>'3M - LGS'!Q112</f>
        <v>3.9571908998964601E-2</v>
      </c>
      <c r="R112" s="399">
        <f>'3M - LGS'!R112</f>
        <v>4.1357283311798561E-2</v>
      </c>
      <c r="S112" s="399">
        <f>'3M - LGS'!S112</f>
        <v>4.1776210121445938E-2</v>
      </c>
      <c r="T112" s="399">
        <f>'3M - LGS'!T112</f>
        <v>7.7489258063776892E-2</v>
      </c>
      <c r="U112" s="399">
        <f>'3M - LGS'!U112</f>
        <v>7.5160055010362714E-2</v>
      </c>
      <c r="V112" s="399">
        <f>'3M - LGS'!V112</f>
        <v>7.5489415013257136E-2</v>
      </c>
      <c r="W112" s="399">
        <f>'3M - LGS'!W112</f>
        <v>7.3337364897793161E-2</v>
      </c>
      <c r="X112" s="399">
        <f>'3M - LGS'!X112</f>
        <v>4.0033797585901781E-2</v>
      </c>
      <c r="Y112" s="399">
        <f>'3M - LGS'!Y112</f>
        <v>4.0929944863121244E-2</v>
      </c>
      <c r="Z112" s="399">
        <f>'3M - LGS'!Z112</f>
        <v>3.9712308948747624E-2</v>
      </c>
      <c r="AA112" s="399">
        <f>'3M - LGS'!AA112</f>
        <v>3.8681006913950738E-2</v>
      </c>
    </row>
    <row r="113" spans="1:27" hidden="1" x14ac:dyDescent="0.35">
      <c r="A113" s="697"/>
      <c r="B113" s="238" t="s">
        <v>1</v>
      </c>
      <c r="C113" s="370">
        <f>'3M - LGS'!C113</f>
        <v>3.7988674494240669E-2</v>
      </c>
      <c r="D113" s="370">
        <f>'3M - LGS'!D113</f>
        <v>3.8843753189873799E-2</v>
      </c>
      <c r="E113" s="370">
        <f>'3M - LGS'!E113</f>
        <v>3.9696816372568701E-2</v>
      </c>
      <c r="F113" s="370">
        <f>'3M - LGS'!F113</f>
        <v>4.3681512217985115E-2</v>
      </c>
      <c r="G113" s="370">
        <f>'3M - LGS'!G113</f>
        <v>4.6404049103856412E-2</v>
      </c>
      <c r="H113" s="370">
        <f>'3M - LGS'!H113</f>
        <v>8.1104985181427364E-2</v>
      </c>
      <c r="I113" s="399">
        <f>'3M - LGS'!I113</f>
        <v>8.3462932305408757E-2</v>
      </c>
      <c r="J113" s="399">
        <f>'3M - LGS'!J113</f>
        <v>8.4977911619780744E-2</v>
      </c>
      <c r="K113" s="399">
        <f>'3M - LGS'!K113</f>
        <v>8.7747976690638094E-2</v>
      </c>
      <c r="L113" s="399">
        <f>'3M - LGS'!L113</f>
        <v>4.9657375060733117E-2</v>
      </c>
      <c r="M113" s="399">
        <f>'3M - LGS'!M113</f>
        <v>4.9379139452495391E-2</v>
      </c>
      <c r="N113" s="399">
        <f>'3M - LGS'!N113</f>
        <v>4.3708999999999998E-2</v>
      </c>
      <c r="O113" s="399">
        <f>'3M - LGS'!O113</f>
        <v>4.2347000000000003E-2</v>
      </c>
      <c r="P113" s="399">
        <f>'3M - LGS'!P113</f>
        <v>4.2303E-2</v>
      </c>
      <c r="Q113" s="399">
        <f>'3M - LGS'!Q113</f>
        <v>4.4350000000000001E-2</v>
      </c>
      <c r="R113" s="399">
        <f>'3M - LGS'!R113</f>
        <v>4.9352782874207732E-2</v>
      </c>
      <c r="S113" s="399">
        <f>'3M - LGS'!S113</f>
        <v>5.1340815851987277E-2</v>
      </c>
      <c r="T113" s="399">
        <f>'3M - LGS'!T113</f>
        <v>8.8104771255734377E-2</v>
      </c>
      <c r="U113" s="399">
        <f>'3M - LGS'!U113</f>
        <v>8.3462932305408757E-2</v>
      </c>
      <c r="V113" s="399">
        <f>'3M - LGS'!V113</f>
        <v>8.4977911619780744E-2</v>
      </c>
      <c r="W113" s="399">
        <f>'3M - LGS'!W113</f>
        <v>8.7747976690638094E-2</v>
      </c>
      <c r="X113" s="399">
        <f>'3M - LGS'!X113</f>
        <v>4.9657375060733117E-2</v>
      </c>
      <c r="Y113" s="399">
        <f>'3M - LGS'!Y113</f>
        <v>4.9379139452495391E-2</v>
      </c>
      <c r="Z113" s="399">
        <f>'3M - LGS'!Z113</f>
        <v>4.3708999999999998E-2</v>
      </c>
      <c r="AA113" s="399">
        <f>'3M - LGS'!AA113</f>
        <v>4.2347000000000003E-2</v>
      </c>
    </row>
    <row r="114" spans="1:27" hidden="1" x14ac:dyDescent="0.35">
      <c r="A114" s="697"/>
      <c r="B114" s="238" t="s">
        <v>22</v>
      </c>
      <c r="C114" s="370">
        <f>'3M - LGS'!C114</f>
        <v>2.957819256942195E-2</v>
      </c>
      <c r="D114" s="370">
        <f>'3M - LGS'!D114</f>
        <v>2.9938472201453955E-2</v>
      </c>
      <c r="E114" s="370">
        <f>'3M - LGS'!E114</f>
        <v>3.0319948908436645E-2</v>
      </c>
      <c r="F114" s="370">
        <f>'3M - LGS'!F114</f>
        <v>3.1635349441329765E-2</v>
      </c>
      <c r="G114" s="370">
        <f>'3M - LGS'!G114</f>
        <v>3.2068328289533564E-2</v>
      </c>
      <c r="H114" s="370">
        <f>'3M - LGS'!H114</f>
        <v>5.2784608815079209E-2</v>
      </c>
      <c r="I114" s="399">
        <f>'3M - LGS'!I114</f>
        <v>5.0489724771027894E-2</v>
      </c>
      <c r="J114" s="399">
        <f>'3M - LGS'!J114</f>
        <v>4.9823722342538804E-2</v>
      </c>
      <c r="K114" s="399">
        <f>'3M - LGS'!K114</f>
        <v>5.0644353965207362E-2</v>
      </c>
      <c r="L114" s="399">
        <f>'3M - LGS'!L114</f>
        <v>3.0122999041826495E-2</v>
      </c>
      <c r="M114" s="399">
        <f>'3M - LGS'!M114</f>
        <v>3.0594358925164721E-2</v>
      </c>
      <c r="N114" s="399">
        <f>'3M - LGS'!N114</f>
        <v>2.9781145367565039E-2</v>
      </c>
      <c r="O114" s="399">
        <f>'3M - LGS'!O114</f>
        <v>2.9295408494876111E-2</v>
      </c>
      <c r="P114" s="399">
        <f>'3M - LGS'!P114</f>
        <v>2.9321405491105949E-2</v>
      </c>
      <c r="Q114" s="399">
        <f>'3M - LGS'!Q114</f>
        <v>2.9959589922715364E-2</v>
      </c>
      <c r="R114" s="399">
        <f>'3M - LGS'!R114</f>
        <v>3.083146106079096E-2</v>
      </c>
      <c r="S114" s="399">
        <f>'3M - LGS'!S114</f>
        <v>3.0354620609130651E-2</v>
      </c>
      <c r="T114" s="399">
        <f>'3M - LGS'!T114</f>
        <v>5.2192876606583817E-2</v>
      </c>
      <c r="U114" s="399">
        <f>'3M - LGS'!U114</f>
        <v>5.0489724771027894E-2</v>
      </c>
      <c r="V114" s="399">
        <f>'3M - LGS'!V114</f>
        <v>4.9823722342538804E-2</v>
      </c>
      <c r="W114" s="399">
        <f>'3M - LGS'!W114</f>
        <v>5.0644353965207362E-2</v>
      </c>
      <c r="X114" s="399">
        <f>'3M - LGS'!X114</f>
        <v>3.0122999041826495E-2</v>
      </c>
      <c r="Y114" s="399">
        <f>'3M - LGS'!Y114</f>
        <v>3.0594358925164721E-2</v>
      </c>
      <c r="Z114" s="399">
        <f>'3M - LGS'!Z114</f>
        <v>2.9781145367565039E-2</v>
      </c>
      <c r="AA114" s="399">
        <f>'3M - LGS'!AA114</f>
        <v>2.9295408494876111E-2</v>
      </c>
    </row>
    <row r="115" spans="1:27" hidden="1" x14ac:dyDescent="0.35">
      <c r="A115" s="697"/>
      <c r="B115" s="81" t="s">
        <v>9</v>
      </c>
      <c r="C115" s="370">
        <f>'3M - LGS'!C115</f>
        <v>3.5192695733945137E-2</v>
      </c>
      <c r="D115" s="370">
        <f>'3M - LGS'!D115</f>
        <v>3.5680635634363397E-2</v>
      </c>
      <c r="E115" s="370">
        <f>'3M - LGS'!E115</f>
        <v>3.6400767098975467E-2</v>
      </c>
      <c r="F115" s="370">
        <f>'3M - LGS'!F115</f>
        <v>3.7848285731954548E-2</v>
      </c>
      <c r="G115" s="370">
        <f>'3M - LGS'!G115</f>
        <v>3.8948323804880183E-2</v>
      </c>
      <c r="H115" s="370">
        <f>'3M - LGS'!H115</f>
        <v>5.2466370982798598E-2</v>
      </c>
      <c r="I115" s="399">
        <f>'3M - LGS'!I115</f>
        <v>5.0083999999999997E-2</v>
      </c>
      <c r="J115" s="399">
        <f>'3M - LGS'!J115</f>
        <v>4.9399999999999999E-2</v>
      </c>
      <c r="K115" s="399">
        <f>'3M - LGS'!K115</f>
        <v>7.1527406725958434E-2</v>
      </c>
      <c r="L115" s="399">
        <f>'3M - LGS'!L115</f>
        <v>3.7588976619675196E-2</v>
      </c>
      <c r="M115" s="399">
        <f>'3M - LGS'!M115</f>
        <v>3.9162225761818222E-2</v>
      </c>
      <c r="N115" s="399">
        <f>'3M - LGS'!N115</f>
        <v>3.8262010655701909E-2</v>
      </c>
      <c r="O115" s="399">
        <f>'3M - LGS'!O115</f>
        <v>3.7705982306050004E-2</v>
      </c>
      <c r="P115" s="399">
        <f>'3M - LGS'!P115</f>
        <v>3.7997810710593702E-2</v>
      </c>
      <c r="Q115" s="399">
        <f>'3M - LGS'!Q115</f>
        <v>3.9229413066205268E-2</v>
      </c>
      <c r="R115" s="399">
        <f>'3M - LGS'!R115</f>
        <v>4.0820550666763995E-2</v>
      </c>
      <c r="S115" s="399">
        <f>'3M - LGS'!S115</f>
        <v>3.937743396502278E-2</v>
      </c>
      <c r="T115" s="399">
        <f>'3M - LGS'!T115</f>
        <v>5.1774000000000001E-2</v>
      </c>
      <c r="U115" s="399">
        <f>'3M - LGS'!U115</f>
        <v>5.0083999999999997E-2</v>
      </c>
      <c r="V115" s="399">
        <f>'3M - LGS'!V115</f>
        <v>4.9399999999999999E-2</v>
      </c>
      <c r="W115" s="399">
        <f>'3M - LGS'!W115</f>
        <v>7.1527406725958434E-2</v>
      </c>
      <c r="X115" s="399">
        <f>'3M - LGS'!X115</f>
        <v>3.7588976619675196E-2</v>
      </c>
      <c r="Y115" s="399">
        <f>'3M - LGS'!Y115</f>
        <v>3.9162225761818222E-2</v>
      </c>
      <c r="Z115" s="399">
        <f>'3M - LGS'!Z115</f>
        <v>3.8262010655701909E-2</v>
      </c>
      <c r="AA115" s="399">
        <f>'3M - LGS'!AA115</f>
        <v>3.7705982306050004E-2</v>
      </c>
    </row>
    <row r="116" spans="1:27" hidden="1" x14ac:dyDescent="0.35">
      <c r="A116" s="697"/>
      <c r="B116" s="81" t="s">
        <v>3</v>
      </c>
      <c r="C116" s="370">
        <f>'3M - LGS'!C116</f>
        <v>3.7302146763977473E-2</v>
      </c>
      <c r="D116" s="370">
        <f>'3M - LGS'!D116</f>
        <v>3.7923461910284076E-2</v>
      </c>
      <c r="E116" s="370">
        <f>'3M - LGS'!E116</f>
        <v>3.8639690503277153E-2</v>
      </c>
      <c r="F116" s="370">
        <f>'3M - LGS'!F116</f>
        <v>4.020234994736669E-2</v>
      </c>
      <c r="G116" s="370">
        <f>'3M - LGS'!G116</f>
        <v>4.2431896418072129E-2</v>
      </c>
      <c r="H116" s="370">
        <f>'3M - LGS'!H116</f>
        <v>8.0517978960174888E-2</v>
      </c>
      <c r="I116" s="399">
        <f>'3M - LGS'!I116</f>
        <v>8.3115482222942821E-2</v>
      </c>
      <c r="J116" s="399">
        <f>'3M - LGS'!J116</f>
        <v>8.4519356113417099E-2</v>
      </c>
      <c r="K116" s="399">
        <f>'3M - LGS'!K116</f>
        <v>8.4685619189997327E-2</v>
      </c>
      <c r="L116" s="399">
        <f>'3M - LGS'!L116</f>
        <v>4.3771535634283605E-2</v>
      </c>
      <c r="M116" s="399">
        <f>'3M - LGS'!M116</f>
        <v>4.4072115891515086E-2</v>
      </c>
      <c r="N116" s="399">
        <f>'3M - LGS'!N116</f>
        <v>4.2021266117095453E-2</v>
      </c>
      <c r="O116" s="399">
        <f>'3M - LGS'!O116</f>
        <v>4.1160476479958422E-2</v>
      </c>
      <c r="P116" s="399">
        <f>'3M - LGS'!P116</f>
        <v>4.14017286346514E-2</v>
      </c>
      <c r="Q116" s="399">
        <f>'3M - LGS'!Q116</f>
        <v>4.2874473574818231E-2</v>
      </c>
      <c r="R116" s="399">
        <f>'3M - LGS'!R116</f>
        <v>4.3567351875307025E-2</v>
      </c>
      <c r="S116" s="399">
        <f>'3M - LGS'!S116</f>
        <v>4.5203207673382241E-2</v>
      </c>
      <c r="T116" s="399">
        <f>'3M - LGS'!T116</f>
        <v>8.7375949566271344E-2</v>
      </c>
      <c r="U116" s="399">
        <f>'3M - LGS'!U116</f>
        <v>8.3115482222942821E-2</v>
      </c>
      <c r="V116" s="399">
        <f>'3M - LGS'!V116</f>
        <v>8.4519356113417099E-2</v>
      </c>
      <c r="W116" s="399">
        <f>'3M - LGS'!W116</f>
        <v>8.4685619189997327E-2</v>
      </c>
      <c r="X116" s="399">
        <f>'3M - LGS'!X116</f>
        <v>4.3771535634283605E-2</v>
      </c>
      <c r="Y116" s="399">
        <f>'3M - LGS'!Y116</f>
        <v>4.4072115891515086E-2</v>
      </c>
      <c r="Z116" s="399">
        <f>'3M - LGS'!Z116</f>
        <v>4.2021266117095453E-2</v>
      </c>
      <c r="AA116" s="399">
        <f>'3M - LGS'!AA116</f>
        <v>4.1160476479958422E-2</v>
      </c>
    </row>
    <row r="117" spans="1:27" hidden="1" x14ac:dyDescent="0.35">
      <c r="A117" s="697"/>
      <c r="B117" s="81" t="s">
        <v>4</v>
      </c>
      <c r="C117" s="370">
        <f>'3M - LGS'!C117</f>
        <v>3.614187145517387E-2</v>
      </c>
      <c r="D117" s="370">
        <f>'3M - LGS'!D117</f>
        <v>3.647828090499923E-2</v>
      </c>
      <c r="E117" s="370">
        <f>'3M - LGS'!E117</f>
        <v>3.7049230219279729E-2</v>
      </c>
      <c r="F117" s="370">
        <f>'3M - LGS'!F117</f>
        <v>3.9051866704395241E-2</v>
      </c>
      <c r="G117" s="370">
        <f>'3M - LGS'!G117</f>
        <v>4.0690297123983706E-2</v>
      </c>
      <c r="H117" s="370">
        <f>'3M - LGS'!H117</f>
        <v>7.1899556421210098E-2</v>
      </c>
      <c r="I117" s="399">
        <f>'3M - LGS'!I117</f>
        <v>7.4430286609139598E-2</v>
      </c>
      <c r="J117" s="399">
        <f>'3M - LGS'!J117</f>
        <v>7.4528658888898328E-2</v>
      </c>
      <c r="K117" s="399">
        <f>'3M - LGS'!K117</f>
        <v>7.136095383056372E-2</v>
      </c>
      <c r="L117" s="399">
        <f>'3M - LGS'!L117</f>
        <v>4.0219809439126487E-2</v>
      </c>
      <c r="M117" s="399">
        <f>'3M - LGS'!M117</f>
        <v>4.1139074920618877E-2</v>
      </c>
      <c r="N117" s="399">
        <f>'3M - LGS'!N117</f>
        <v>3.9768929651506212E-2</v>
      </c>
      <c r="O117" s="399">
        <f>'3M - LGS'!O117</f>
        <v>3.9090658161332052E-2</v>
      </c>
      <c r="P117" s="399">
        <f>'3M - LGS'!P117</f>
        <v>3.8959385759828123E-2</v>
      </c>
      <c r="Q117" s="399">
        <f>'3M - LGS'!Q117</f>
        <v>4.0025279769655239E-2</v>
      </c>
      <c r="R117" s="399">
        <f>'3M - LGS'!R117</f>
        <v>4.1410236318959487E-2</v>
      </c>
      <c r="S117" s="399">
        <f>'3M - LGS'!S117</f>
        <v>4.2017312166569717E-2</v>
      </c>
      <c r="T117" s="399">
        <f>'3M - LGS'!T117</f>
        <v>7.6621145285147949E-2</v>
      </c>
      <c r="U117" s="399">
        <f>'3M - LGS'!U117</f>
        <v>7.4430286609139598E-2</v>
      </c>
      <c r="V117" s="399">
        <f>'3M - LGS'!V117</f>
        <v>7.4528658888898328E-2</v>
      </c>
      <c r="W117" s="399">
        <f>'3M - LGS'!W117</f>
        <v>7.136095383056372E-2</v>
      </c>
      <c r="X117" s="399">
        <f>'3M - LGS'!X117</f>
        <v>4.0219809439126487E-2</v>
      </c>
      <c r="Y117" s="399">
        <f>'3M - LGS'!Y117</f>
        <v>4.1139074920618877E-2</v>
      </c>
      <c r="Z117" s="399">
        <f>'3M - LGS'!Z117</f>
        <v>3.9768929651506212E-2</v>
      </c>
      <c r="AA117" s="399">
        <f>'3M - LGS'!AA117</f>
        <v>3.9090658161332052E-2</v>
      </c>
    </row>
    <row r="118" spans="1:27" hidden="1" x14ac:dyDescent="0.35">
      <c r="A118" s="697"/>
      <c r="B118" s="81" t="s">
        <v>5</v>
      </c>
      <c r="C118" s="370">
        <f>'3M - LGS'!C118</f>
        <v>3.5019662668601133E-2</v>
      </c>
      <c r="D118" s="370">
        <f>'3M - LGS'!D118</f>
        <v>3.5403272321110998E-2</v>
      </c>
      <c r="E118" s="370">
        <f>'3M - LGS'!E118</f>
        <v>3.5906635980963289E-2</v>
      </c>
      <c r="F118" s="370">
        <f>'3M - LGS'!F118</f>
        <v>3.7660138895450668E-2</v>
      </c>
      <c r="G118" s="370">
        <f>'3M - LGS'!G118</f>
        <v>3.9158772240397544E-2</v>
      </c>
      <c r="H118" s="370">
        <f>'3M - LGS'!H118</f>
        <v>6.9056840546810022E-2</v>
      </c>
      <c r="I118" s="399">
        <f>'3M - LGS'!I118</f>
        <v>7.0945278641579762E-2</v>
      </c>
      <c r="J118" s="399">
        <f>'3M - LGS'!J118</f>
        <v>7.0982747983774006E-2</v>
      </c>
      <c r="K118" s="399">
        <f>'3M - LGS'!K118</f>
        <v>6.9689736519992149E-2</v>
      </c>
      <c r="L118" s="399">
        <f>'3M - LGS'!L118</f>
        <v>3.8465921545063383E-2</v>
      </c>
      <c r="M118" s="399">
        <f>'3M - LGS'!M118</f>
        <v>3.936801638570829E-2</v>
      </c>
      <c r="N118" s="399">
        <f>'3M - LGS'!N118</f>
        <v>3.8318634945053449E-2</v>
      </c>
      <c r="O118" s="399">
        <f>'3M - LGS'!O118</f>
        <v>3.7441349140650192E-2</v>
      </c>
      <c r="P118" s="399">
        <f>'3M - LGS'!P118</f>
        <v>3.7429249600920422E-2</v>
      </c>
      <c r="Q118" s="399">
        <f>'3M - LGS'!Q118</f>
        <v>3.8354723959286061E-2</v>
      </c>
      <c r="R118" s="399">
        <f>'3M - LGS'!R118</f>
        <v>3.9317515370260341E-2</v>
      </c>
      <c r="S118" s="399">
        <f>'3M - LGS'!S118</f>
        <v>3.9956418570678262E-2</v>
      </c>
      <c r="T118" s="399">
        <f>'3M - LGS'!T118</f>
        <v>7.3052660356480309E-2</v>
      </c>
      <c r="U118" s="399">
        <f>'3M - LGS'!U118</f>
        <v>7.0945278641579762E-2</v>
      </c>
      <c r="V118" s="399">
        <f>'3M - LGS'!V118</f>
        <v>7.0982747983774006E-2</v>
      </c>
      <c r="W118" s="399">
        <f>'3M - LGS'!W118</f>
        <v>6.9689736519992149E-2</v>
      </c>
      <c r="X118" s="399">
        <f>'3M - LGS'!X118</f>
        <v>3.8465921545063383E-2</v>
      </c>
      <c r="Y118" s="399">
        <f>'3M - LGS'!Y118</f>
        <v>3.936801638570829E-2</v>
      </c>
      <c r="Z118" s="399">
        <f>'3M - LGS'!Z118</f>
        <v>3.8318634945053449E-2</v>
      </c>
      <c r="AA118" s="399">
        <f>'3M - LGS'!AA118</f>
        <v>3.7441349140650192E-2</v>
      </c>
    </row>
    <row r="119" spans="1:27" hidden="1" x14ac:dyDescent="0.35">
      <c r="A119" s="697"/>
      <c r="B119" s="81" t="s">
        <v>23</v>
      </c>
      <c r="C119" s="370">
        <f>'3M - LGS'!C119</f>
        <v>3.5019662668601133E-2</v>
      </c>
      <c r="D119" s="370">
        <f>'3M - LGS'!D119</f>
        <v>3.5403272321110998E-2</v>
      </c>
      <c r="E119" s="370">
        <f>'3M - LGS'!E119</f>
        <v>3.5906635980963289E-2</v>
      </c>
      <c r="F119" s="370">
        <f>'3M - LGS'!F119</f>
        <v>3.7660138895450668E-2</v>
      </c>
      <c r="G119" s="370">
        <f>'3M - LGS'!G119</f>
        <v>3.9158772240397544E-2</v>
      </c>
      <c r="H119" s="370">
        <f>'3M - LGS'!H119</f>
        <v>6.9056840546810022E-2</v>
      </c>
      <c r="I119" s="399">
        <f>'3M - LGS'!I119</f>
        <v>7.0945278641579762E-2</v>
      </c>
      <c r="J119" s="399">
        <f>'3M - LGS'!J119</f>
        <v>7.0982747983774006E-2</v>
      </c>
      <c r="K119" s="399">
        <f>'3M - LGS'!K119</f>
        <v>6.9689736519992149E-2</v>
      </c>
      <c r="L119" s="399">
        <f>'3M - LGS'!L119</f>
        <v>3.8465921545063383E-2</v>
      </c>
      <c r="M119" s="399">
        <f>'3M - LGS'!M119</f>
        <v>3.936801638570829E-2</v>
      </c>
      <c r="N119" s="399">
        <f>'3M - LGS'!N119</f>
        <v>3.8318634945053449E-2</v>
      </c>
      <c r="O119" s="399">
        <f>'3M - LGS'!O119</f>
        <v>3.7441349140650192E-2</v>
      </c>
      <c r="P119" s="399">
        <f>'3M - LGS'!P119</f>
        <v>3.7429249600920422E-2</v>
      </c>
      <c r="Q119" s="399">
        <f>'3M - LGS'!Q119</f>
        <v>3.8354723959286061E-2</v>
      </c>
      <c r="R119" s="399">
        <f>'3M - LGS'!R119</f>
        <v>3.9317515370260341E-2</v>
      </c>
      <c r="S119" s="399">
        <f>'3M - LGS'!S119</f>
        <v>3.9956418570678262E-2</v>
      </c>
      <c r="T119" s="399">
        <f>'3M - LGS'!T119</f>
        <v>7.3052660356480309E-2</v>
      </c>
      <c r="U119" s="399">
        <f>'3M - LGS'!U119</f>
        <v>7.0945278641579762E-2</v>
      </c>
      <c r="V119" s="399">
        <f>'3M - LGS'!V119</f>
        <v>7.0982747983774006E-2</v>
      </c>
      <c r="W119" s="399">
        <f>'3M - LGS'!W119</f>
        <v>6.9689736519992149E-2</v>
      </c>
      <c r="X119" s="399">
        <f>'3M - LGS'!X119</f>
        <v>3.8465921545063383E-2</v>
      </c>
      <c r="Y119" s="399">
        <f>'3M - LGS'!Y119</f>
        <v>3.936801638570829E-2</v>
      </c>
      <c r="Z119" s="399">
        <f>'3M - LGS'!Z119</f>
        <v>3.8318634945053449E-2</v>
      </c>
      <c r="AA119" s="399">
        <f>'3M - LGS'!AA119</f>
        <v>3.7441349140650192E-2</v>
      </c>
    </row>
    <row r="120" spans="1:27" hidden="1" x14ac:dyDescent="0.35">
      <c r="A120" s="697"/>
      <c r="B120" s="81" t="s">
        <v>24</v>
      </c>
      <c r="C120" s="370">
        <f>'3M - LGS'!C120</f>
        <v>3.5019662668601133E-2</v>
      </c>
      <c r="D120" s="370">
        <f>'3M - LGS'!D120</f>
        <v>3.5403272321110998E-2</v>
      </c>
      <c r="E120" s="370">
        <f>'3M - LGS'!E120</f>
        <v>3.5906635980963289E-2</v>
      </c>
      <c r="F120" s="370">
        <f>'3M - LGS'!F120</f>
        <v>3.7660138895450668E-2</v>
      </c>
      <c r="G120" s="370">
        <f>'3M - LGS'!G120</f>
        <v>3.9158772240397544E-2</v>
      </c>
      <c r="H120" s="370">
        <f>'3M - LGS'!H120</f>
        <v>6.9056840546810022E-2</v>
      </c>
      <c r="I120" s="399">
        <f>'3M - LGS'!I120</f>
        <v>7.0945278641579762E-2</v>
      </c>
      <c r="J120" s="399">
        <f>'3M - LGS'!J120</f>
        <v>7.0982747983774006E-2</v>
      </c>
      <c r="K120" s="399">
        <f>'3M - LGS'!K120</f>
        <v>6.9689736519992149E-2</v>
      </c>
      <c r="L120" s="399">
        <f>'3M - LGS'!L120</f>
        <v>3.8465921545063383E-2</v>
      </c>
      <c r="M120" s="399">
        <f>'3M - LGS'!M120</f>
        <v>3.936801638570829E-2</v>
      </c>
      <c r="N120" s="399">
        <f>'3M - LGS'!N120</f>
        <v>3.8318634945053449E-2</v>
      </c>
      <c r="O120" s="399">
        <f>'3M - LGS'!O120</f>
        <v>3.7441349140650192E-2</v>
      </c>
      <c r="P120" s="399">
        <f>'3M - LGS'!P120</f>
        <v>3.7429249600920422E-2</v>
      </c>
      <c r="Q120" s="399">
        <f>'3M - LGS'!Q120</f>
        <v>3.8354723959286061E-2</v>
      </c>
      <c r="R120" s="399">
        <f>'3M - LGS'!R120</f>
        <v>3.9317515370260341E-2</v>
      </c>
      <c r="S120" s="399">
        <f>'3M - LGS'!S120</f>
        <v>3.9956418570678262E-2</v>
      </c>
      <c r="T120" s="399">
        <f>'3M - LGS'!T120</f>
        <v>7.3052660356480309E-2</v>
      </c>
      <c r="U120" s="399">
        <f>'3M - LGS'!U120</f>
        <v>7.0945278641579762E-2</v>
      </c>
      <c r="V120" s="399">
        <f>'3M - LGS'!V120</f>
        <v>7.0982747983774006E-2</v>
      </c>
      <c r="W120" s="399">
        <f>'3M - LGS'!W120</f>
        <v>6.9689736519992149E-2</v>
      </c>
      <c r="X120" s="399">
        <f>'3M - LGS'!X120</f>
        <v>3.8465921545063383E-2</v>
      </c>
      <c r="Y120" s="399">
        <f>'3M - LGS'!Y120</f>
        <v>3.936801638570829E-2</v>
      </c>
      <c r="Z120" s="399">
        <f>'3M - LGS'!Z120</f>
        <v>3.8318634945053449E-2</v>
      </c>
      <c r="AA120" s="399">
        <f>'3M - LGS'!AA120</f>
        <v>3.7441349140650192E-2</v>
      </c>
    </row>
    <row r="121" spans="1:27" hidden="1" x14ac:dyDescent="0.35">
      <c r="A121" s="697"/>
      <c r="B121" s="81" t="s">
        <v>7</v>
      </c>
      <c r="C121" s="370">
        <f>'3M - LGS'!C121</f>
        <v>3.4212935019954011E-2</v>
      </c>
      <c r="D121" s="370">
        <f>'3M - LGS'!D121</f>
        <v>3.4573174658425673E-2</v>
      </c>
      <c r="E121" s="370">
        <f>'3M - LGS'!E121</f>
        <v>3.5061431576083546E-2</v>
      </c>
      <c r="F121" s="370">
        <f>'3M - LGS'!F121</f>
        <v>3.6858393115802489E-2</v>
      </c>
      <c r="G121" s="370">
        <f>'3M - LGS'!G121</f>
        <v>3.814043843518504E-2</v>
      </c>
      <c r="H121" s="370">
        <f>'3M - LGS'!H121</f>
        <v>6.7002654059300587E-2</v>
      </c>
      <c r="I121" s="399">
        <f>'3M - LGS'!I121</f>
        <v>6.8306736324093592E-2</v>
      </c>
      <c r="J121" s="399">
        <f>'3M - LGS'!J121</f>
        <v>6.8416742339354783E-2</v>
      </c>
      <c r="K121" s="399">
        <f>'3M - LGS'!K121</f>
        <v>6.7203767027659775E-2</v>
      </c>
      <c r="L121" s="399">
        <f>'3M - LGS'!L121</f>
        <v>3.7300529860763189E-2</v>
      </c>
      <c r="M121" s="399">
        <f>'3M - LGS'!M121</f>
        <v>3.8120776644651931E-2</v>
      </c>
      <c r="N121" s="399">
        <f>'3M - LGS'!N121</f>
        <v>3.7079071688786033E-2</v>
      </c>
      <c r="O121" s="399">
        <f>'3M - LGS'!O121</f>
        <v>3.6245984750808875E-2</v>
      </c>
      <c r="P121" s="399">
        <f>'3M - LGS'!P121</f>
        <v>3.6193703698225145E-2</v>
      </c>
      <c r="Q121" s="399">
        <f>'3M - LGS'!Q121</f>
        <v>3.7086667780013495E-2</v>
      </c>
      <c r="R121" s="399">
        <f>'3M - LGS'!R121</f>
        <v>3.8171627509572349E-2</v>
      </c>
      <c r="S121" s="399">
        <f>'3M - LGS'!S121</f>
        <v>3.8593958761605734E-2</v>
      </c>
      <c r="T121" s="399">
        <f>'3M - LGS'!T121</f>
        <v>7.0463780553378111E-2</v>
      </c>
      <c r="U121" s="399">
        <f>'3M - LGS'!U121</f>
        <v>6.8306736324093592E-2</v>
      </c>
      <c r="V121" s="399">
        <f>'3M - LGS'!V121</f>
        <v>6.8416742339354783E-2</v>
      </c>
      <c r="W121" s="399">
        <f>'3M - LGS'!W121</f>
        <v>6.7203767027659775E-2</v>
      </c>
      <c r="X121" s="399">
        <f>'3M - LGS'!X121</f>
        <v>3.7300529860763189E-2</v>
      </c>
      <c r="Y121" s="399">
        <f>'3M - LGS'!Y121</f>
        <v>3.8120776644651931E-2</v>
      </c>
      <c r="Z121" s="399">
        <f>'3M - LGS'!Z121</f>
        <v>3.7079071688786033E-2</v>
      </c>
      <c r="AA121" s="399">
        <f>'3M - LGS'!AA121</f>
        <v>3.6245984750808875E-2</v>
      </c>
    </row>
    <row r="122" spans="1:27" ht="15" hidden="1" thickBot="1" x14ac:dyDescent="0.4">
      <c r="A122" s="698"/>
      <c r="B122" s="83" t="s">
        <v>8</v>
      </c>
      <c r="C122" s="370">
        <f>'3M - LGS'!C122</f>
        <v>3.5649855515331237E-2</v>
      </c>
      <c r="D122" s="370">
        <f>'3M - LGS'!D122</f>
        <v>3.5953018154389928E-2</v>
      </c>
      <c r="E122" s="370">
        <f>'3M - LGS'!E122</f>
        <v>3.644375681733069E-2</v>
      </c>
      <c r="F122" s="370">
        <f>'3M - LGS'!F122</f>
        <v>3.8707877456505356E-2</v>
      </c>
      <c r="G122" s="370">
        <f>'3M - LGS'!G122</f>
        <v>4.0230004035839192E-2</v>
      </c>
      <c r="H122" s="370">
        <f>'3M - LGS'!H122</f>
        <v>7.2536866721180329E-2</v>
      </c>
      <c r="I122" s="399">
        <f>'3M - LGS'!I122</f>
        <v>7.5161523351541415E-2</v>
      </c>
      <c r="J122" s="399">
        <f>'3M - LGS'!J122</f>
        <v>7.5431260863154562E-2</v>
      </c>
      <c r="K122" s="399">
        <f>'3M - LGS'!K122</f>
        <v>7.2522025163075515E-2</v>
      </c>
      <c r="L122" s="399">
        <f>'3M - LGS'!L122</f>
        <v>3.9688777653336546E-2</v>
      </c>
      <c r="M122" s="399">
        <f>'3M - LGS'!M122</f>
        <v>4.0591960718796005E-2</v>
      </c>
      <c r="N122" s="399">
        <f>'3M - LGS'!N122</f>
        <v>3.9423224025525838E-2</v>
      </c>
      <c r="O122" s="399">
        <f>'3M - LGS'!O122</f>
        <v>3.8325519266981398E-2</v>
      </c>
      <c r="P122" s="399">
        <f>'3M - LGS'!P122</f>
        <v>3.8097015707161286E-2</v>
      </c>
      <c r="Q122" s="399">
        <f>'3M - LGS'!Q122</f>
        <v>3.9024322120354706E-2</v>
      </c>
      <c r="R122" s="399">
        <f>'3M - LGS'!R122</f>
        <v>4.090411042839532E-2</v>
      </c>
      <c r="S122" s="399">
        <f>'3M - LGS'!S122</f>
        <v>4.1376731917408906E-2</v>
      </c>
      <c r="T122" s="399">
        <f>'3M - LGS'!T122</f>
        <v>7.7419480223343495E-2</v>
      </c>
      <c r="U122" s="399">
        <f>'3M - LGS'!U122</f>
        <v>7.5161523351541415E-2</v>
      </c>
      <c r="V122" s="399">
        <f>'3M - LGS'!V122</f>
        <v>7.5431260863154562E-2</v>
      </c>
      <c r="W122" s="399">
        <f>'3M - LGS'!W122</f>
        <v>7.2522025163075515E-2</v>
      </c>
      <c r="X122" s="399">
        <f>'3M - LGS'!X122</f>
        <v>3.9688777653336546E-2</v>
      </c>
      <c r="Y122" s="399">
        <f>'3M - LGS'!Y122</f>
        <v>4.0591960718796005E-2</v>
      </c>
      <c r="Z122" s="399">
        <f>'3M - LGS'!Z122</f>
        <v>3.9423224025525838E-2</v>
      </c>
      <c r="AA122" s="399">
        <f>'3M - LGS'!AA122</f>
        <v>3.8325519266981398E-2</v>
      </c>
    </row>
    <row r="123" spans="1:27" hidden="1" x14ac:dyDescent="0.35">
      <c r="A123" s="98"/>
      <c r="B123" s="98"/>
      <c r="C123" s="99"/>
      <c r="D123" s="99"/>
      <c r="E123" s="99"/>
      <c r="F123" s="99"/>
      <c r="G123" s="99"/>
      <c r="H123" s="99"/>
      <c r="I123" s="99"/>
      <c r="J123" s="99"/>
      <c r="K123" s="99"/>
      <c r="L123" s="99"/>
      <c r="M123" s="99"/>
      <c r="N123" s="99"/>
      <c r="O123" s="100"/>
    </row>
    <row r="124" spans="1:27" ht="15" hidden="1" thickBot="1" x14ac:dyDescent="0.4"/>
    <row r="125" spans="1:27" ht="15" hidden="1" thickBot="1" x14ac:dyDescent="0.4">
      <c r="C125" s="710" t="s">
        <v>124</v>
      </c>
      <c r="D125" s="711"/>
      <c r="E125" s="711"/>
      <c r="F125" s="711"/>
      <c r="G125" s="711"/>
      <c r="H125" s="711"/>
      <c r="I125" s="711"/>
      <c r="J125" s="711"/>
      <c r="K125" s="711"/>
      <c r="L125" s="711"/>
      <c r="M125" s="711"/>
      <c r="N125" s="712"/>
      <c r="O125" s="713" t="s">
        <v>124</v>
      </c>
      <c r="P125" s="711"/>
      <c r="Q125" s="711"/>
      <c r="R125" s="711"/>
      <c r="S125" s="711"/>
      <c r="T125" s="711"/>
      <c r="U125" s="711"/>
      <c r="V125" s="711"/>
      <c r="W125" s="711"/>
      <c r="X125" s="711"/>
      <c r="Y125" s="711"/>
      <c r="Z125" s="712"/>
      <c r="AA125" s="574" t="s">
        <v>124</v>
      </c>
    </row>
    <row r="126" spans="1:27" ht="15" hidden="1" customHeight="1" thickBot="1" x14ac:dyDescent="0.4">
      <c r="A126" s="709" t="s">
        <v>125</v>
      </c>
      <c r="B126" s="259" t="s">
        <v>123</v>
      </c>
      <c r="C126" s="145">
        <f>C$4</f>
        <v>44927</v>
      </c>
      <c r="D126" s="145">
        <f t="shared" ref="D126:AA126" si="56">D$4</f>
        <v>44958</v>
      </c>
      <c r="E126" s="145">
        <f t="shared" si="56"/>
        <v>44986</v>
      </c>
      <c r="F126" s="145">
        <f t="shared" si="56"/>
        <v>45017</v>
      </c>
      <c r="G126" s="145">
        <f t="shared" si="56"/>
        <v>45047</v>
      </c>
      <c r="H126" s="145">
        <f t="shared" si="56"/>
        <v>45078</v>
      </c>
      <c r="I126" s="145">
        <f t="shared" si="56"/>
        <v>45108</v>
      </c>
      <c r="J126" s="145">
        <f t="shared" si="56"/>
        <v>45139</v>
      </c>
      <c r="K126" s="145">
        <f t="shared" si="56"/>
        <v>45170</v>
      </c>
      <c r="L126" s="145">
        <f t="shared" si="56"/>
        <v>45200</v>
      </c>
      <c r="M126" s="145">
        <f t="shared" si="56"/>
        <v>45231</v>
      </c>
      <c r="N126" s="145">
        <f t="shared" si="56"/>
        <v>45261</v>
      </c>
      <c r="O126" s="145">
        <f t="shared" si="56"/>
        <v>45292</v>
      </c>
      <c r="P126" s="145">
        <f t="shared" si="56"/>
        <v>45323</v>
      </c>
      <c r="Q126" s="145">
        <f t="shared" si="56"/>
        <v>45352</v>
      </c>
      <c r="R126" s="145">
        <f t="shared" si="56"/>
        <v>45383</v>
      </c>
      <c r="S126" s="145">
        <f t="shared" si="56"/>
        <v>45413</v>
      </c>
      <c r="T126" s="145">
        <f t="shared" si="56"/>
        <v>45444</v>
      </c>
      <c r="U126" s="145">
        <f t="shared" si="56"/>
        <v>45474</v>
      </c>
      <c r="V126" s="145">
        <f t="shared" si="56"/>
        <v>45505</v>
      </c>
      <c r="W126" s="145">
        <f t="shared" si="56"/>
        <v>45536</v>
      </c>
      <c r="X126" s="145">
        <f t="shared" si="56"/>
        <v>45566</v>
      </c>
      <c r="Y126" s="145">
        <f t="shared" si="56"/>
        <v>45597</v>
      </c>
      <c r="Z126" s="145">
        <f t="shared" si="56"/>
        <v>45627</v>
      </c>
      <c r="AA126" s="145">
        <f t="shared" si="56"/>
        <v>45658</v>
      </c>
    </row>
    <row r="127" spans="1:27" ht="15" hidden="1" customHeight="1" x14ac:dyDescent="0.35">
      <c r="A127" s="697"/>
      <c r="B127" s="238" t="s">
        <v>20</v>
      </c>
      <c r="C127" s="371">
        <f>'3M - LGS'!C127</f>
        <v>2.2895204991968425E-3</v>
      </c>
      <c r="D127" s="371">
        <f>'3M - LGS'!D127</f>
        <v>2.3319409027314202E-3</v>
      </c>
      <c r="E127" s="371">
        <f>'3M - LGS'!E127</f>
        <v>2.4937084889108847E-3</v>
      </c>
      <c r="F127" s="371">
        <f>'3M - LGS'!F127</f>
        <v>2.3263396193519705E-3</v>
      </c>
      <c r="G127" s="371">
        <f>'3M - LGS'!G127</f>
        <v>2.7292106283252683E-3</v>
      </c>
      <c r="H127" s="371">
        <f>'3M - LGS'!H127</f>
        <v>9.0022160385136961E-3</v>
      </c>
      <c r="I127" s="400">
        <f>'3M - LGS'!I127</f>
        <v>8.6127213584202469E-3</v>
      </c>
      <c r="J127" s="400">
        <f>'3M - LGS'!J127</f>
        <v>8.975252016225994E-3</v>
      </c>
      <c r="K127" s="400">
        <f>'3M - LGS'!K127</f>
        <v>8.4182634800078395E-3</v>
      </c>
      <c r="L127" s="400">
        <f>'3M - LGS'!L127</f>
        <v>3.0660784549366164E-3</v>
      </c>
      <c r="M127" s="400">
        <f>'3M - LGS'!M127</f>
        <v>3.0709836142917028E-3</v>
      </c>
      <c r="N127" s="400">
        <f>'3M - LGS'!N127</f>
        <v>2.4953650549465562E-3</v>
      </c>
      <c r="O127" s="400">
        <f>'3M - LGS'!O127</f>
        <v>2.4916508593498094E-3</v>
      </c>
      <c r="P127" s="400">
        <f>'3M - LGS'!P127</f>
        <v>2.4497503990795811E-3</v>
      </c>
      <c r="Q127" s="400">
        <f>'3M - LGS'!Q127</f>
        <v>2.6862760407139388E-3</v>
      </c>
      <c r="R127" s="400">
        <f>'3M - LGS'!R127</f>
        <v>1.850484629739667E-3</v>
      </c>
      <c r="S127" s="400">
        <f>'3M - LGS'!S127</f>
        <v>2.2665814293217354E-3</v>
      </c>
      <c r="T127" s="400">
        <f>'3M - LGS'!T127</f>
        <v>9.736339643519696E-3</v>
      </c>
      <c r="U127" s="400">
        <f>'3M - LGS'!U127</f>
        <v>8.6127213584202469E-3</v>
      </c>
      <c r="V127" s="400">
        <f>'3M - LGS'!V127</f>
        <v>8.975252016225994E-3</v>
      </c>
      <c r="W127" s="400">
        <f>'3M - LGS'!W127</f>
        <v>8.4182634800078395E-3</v>
      </c>
      <c r="X127" s="400">
        <f>'3M - LGS'!X127</f>
        <v>3.0660784549366164E-3</v>
      </c>
      <c r="Y127" s="400">
        <f>'3M - LGS'!Y127</f>
        <v>3.0709836142917028E-3</v>
      </c>
      <c r="Z127" s="400">
        <f>'3M - LGS'!Z127</f>
        <v>2.4953650549465562E-3</v>
      </c>
      <c r="AA127" s="400">
        <f>'3M - LGS'!AA127</f>
        <v>2.4916508593498094E-3</v>
      </c>
    </row>
    <row r="128" spans="1:27" hidden="1" x14ac:dyDescent="0.35">
      <c r="A128" s="697"/>
      <c r="B128" s="238" t="s">
        <v>0</v>
      </c>
      <c r="C128" s="371">
        <f>'3M - LGS'!C128</f>
        <v>2.8581349608312488E-3</v>
      </c>
      <c r="D128" s="371">
        <f>'3M - LGS'!D128</f>
        <v>3.238503512038369E-3</v>
      </c>
      <c r="E128" s="371">
        <f>'3M - LGS'!E128</f>
        <v>3.8872256628422518E-3</v>
      </c>
      <c r="F128" s="371">
        <f>'3M - LGS'!F128</f>
        <v>2.4374638015569718E-3</v>
      </c>
      <c r="G128" s="371">
        <f>'3M - LGS'!G128</f>
        <v>4.5808133635177606E-3</v>
      </c>
      <c r="H128" s="371">
        <f>'3M - LGS'!H128</f>
        <v>1.5338752045311651E-2</v>
      </c>
      <c r="I128" s="400">
        <f>'3M - LGS'!I128</f>
        <v>1.4180517777057172E-2</v>
      </c>
      <c r="J128" s="400">
        <f>'3M - LGS'!J128</f>
        <v>1.5232643886582896E-2</v>
      </c>
      <c r="K128" s="400">
        <f>'3M - LGS'!K128</f>
        <v>1.5647380810002672E-2</v>
      </c>
      <c r="L128" s="400">
        <f>'3M - LGS'!L128</f>
        <v>3.2264643657163943E-3</v>
      </c>
      <c r="M128" s="400">
        <f>'3M - LGS'!M128</f>
        <v>3.9058841084849108E-3</v>
      </c>
      <c r="N128" s="400">
        <f>'3M - LGS'!N128</f>
        <v>2.8687338829045507E-3</v>
      </c>
      <c r="O128" s="400">
        <f>'3M - LGS'!O128</f>
        <v>3.1925235200415754E-3</v>
      </c>
      <c r="P128" s="400">
        <f>'3M - LGS'!P128</f>
        <v>3.4962713653485982E-3</v>
      </c>
      <c r="Q128" s="400">
        <f>'3M - LGS'!Q128</f>
        <v>4.3145264251817734E-3</v>
      </c>
      <c r="R128" s="400">
        <f>'3M - LGS'!R128</f>
        <v>1.9926481246929804E-3</v>
      </c>
      <c r="S128" s="400">
        <f>'3M - LGS'!S128</f>
        <v>3.9087923266177584E-3</v>
      </c>
      <c r="T128" s="400">
        <f>'3M - LGS'!T128</f>
        <v>1.7017050433728656E-2</v>
      </c>
      <c r="U128" s="400">
        <f>'3M - LGS'!U128</f>
        <v>1.4180517777057172E-2</v>
      </c>
      <c r="V128" s="400">
        <f>'3M - LGS'!V128</f>
        <v>1.5232643886582896E-2</v>
      </c>
      <c r="W128" s="400">
        <f>'3M - LGS'!W128</f>
        <v>1.5647380810002672E-2</v>
      </c>
      <c r="X128" s="400">
        <f>'3M - LGS'!X128</f>
        <v>3.2264643657163943E-3</v>
      </c>
      <c r="Y128" s="400">
        <f>'3M - LGS'!Y128</f>
        <v>3.9058841084849108E-3</v>
      </c>
      <c r="Z128" s="400">
        <f>'3M - LGS'!Z128</f>
        <v>2.8687338829045507E-3</v>
      </c>
      <c r="AA128" s="400">
        <f>'3M - LGS'!AA128</f>
        <v>3.1925235200415754E-3</v>
      </c>
    </row>
    <row r="129" spans="1:27" hidden="1" x14ac:dyDescent="0.35">
      <c r="A129" s="697"/>
      <c r="B129" s="238" t="s">
        <v>21</v>
      </c>
      <c r="C129" s="371">
        <f>'3M - LGS'!C129</f>
        <v>2.4254096490937396E-3</v>
      </c>
      <c r="D129" s="371">
        <f>'3M - LGS'!D129</f>
        <v>2.335590655240821E-3</v>
      </c>
      <c r="E129" s="371">
        <f>'3M - LGS'!E129</f>
        <v>2.4889826392645057E-3</v>
      </c>
      <c r="F129" s="371">
        <f>'3M - LGS'!F129</f>
        <v>3.2043945289116057E-3</v>
      </c>
      <c r="G129" s="371">
        <f>'3M - LGS'!G129</f>
        <v>3.2521697680947589E-3</v>
      </c>
      <c r="H129" s="371">
        <f>'3M - LGS'!H129</f>
        <v>1.0953175795951181E-2</v>
      </c>
      <c r="I129" s="400">
        <f>'3M - LGS'!I129</f>
        <v>1.0511944989637284E-2</v>
      </c>
      <c r="J129" s="400">
        <f>'3M - LGS'!J129</f>
        <v>1.1024584986742849E-2</v>
      </c>
      <c r="K129" s="400">
        <f>'3M - LGS'!K129</f>
        <v>1.013663510220685E-2</v>
      </c>
      <c r="L129" s="400">
        <f>'3M - LGS'!L129</f>
        <v>3.6782024140982151E-3</v>
      </c>
      <c r="M129" s="400">
        <f>'3M - LGS'!M129</f>
        <v>3.4040551368787527E-3</v>
      </c>
      <c r="N129" s="400">
        <f>'3M - LGS'!N129</f>
        <v>2.7576910512523787E-3</v>
      </c>
      <c r="O129" s="400">
        <f>'3M - LGS'!O129</f>
        <v>2.6629930860492526E-3</v>
      </c>
      <c r="P129" s="400">
        <f>'3M - LGS'!P129</f>
        <v>2.4727688230357296E-3</v>
      </c>
      <c r="Q129" s="400">
        <f>'3M - LGS'!Q129</f>
        <v>2.7030910010354013E-3</v>
      </c>
      <c r="R129" s="400">
        <f>'3M - LGS'!R129</f>
        <v>2.5797166882014369E-3</v>
      </c>
      <c r="S129" s="400">
        <f>'3M - LGS'!S129</f>
        <v>2.728789878554066E-3</v>
      </c>
      <c r="T129" s="400">
        <f>'3M - LGS'!T129</f>
        <v>1.195174193622311E-2</v>
      </c>
      <c r="U129" s="400">
        <f>'3M - LGS'!U129</f>
        <v>1.0511944989637284E-2</v>
      </c>
      <c r="V129" s="400">
        <f>'3M - LGS'!V129</f>
        <v>1.1024584986742849E-2</v>
      </c>
      <c r="W129" s="400">
        <f>'3M - LGS'!W129</f>
        <v>1.013663510220685E-2</v>
      </c>
      <c r="X129" s="400">
        <f>'3M - LGS'!X129</f>
        <v>3.6782024140982151E-3</v>
      </c>
      <c r="Y129" s="400">
        <f>'3M - LGS'!Y129</f>
        <v>3.4040551368787527E-3</v>
      </c>
      <c r="Z129" s="400">
        <f>'3M - LGS'!Z129</f>
        <v>2.7576910512523787E-3</v>
      </c>
      <c r="AA129" s="400">
        <f>'3M - LGS'!AA129</f>
        <v>2.6629930860492526E-3</v>
      </c>
    </row>
    <row r="130" spans="1:27" hidden="1" x14ac:dyDescent="0.35">
      <c r="A130" s="697"/>
      <c r="B130" s="238" t="s">
        <v>1</v>
      </c>
      <c r="C130" s="371">
        <f>'3M - LGS'!C130</f>
        <v>0</v>
      </c>
      <c r="D130" s="371">
        <f>'3M - LGS'!D130</f>
        <v>0</v>
      </c>
      <c r="E130" s="371">
        <f>'3M - LGS'!E130</f>
        <v>0</v>
      </c>
      <c r="F130" s="371">
        <f>'3M - LGS'!F130</f>
        <v>3.7121961233341559E-3</v>
      </c>
      <c r="G130" s="371">
        <f>'3M - LGS'!G130</f>
        <v>6.6525280147505441E-3</v>
      </c>
      <c r="H130" s="371">
        <f>'3M - LGS'!H130</f>
        <v>1.5663939535639215E-2</v>
      </c>
      <c r="I130" s="400">
        <f>'3M - LGS'!I130</f>
        <v>1.4343067694591259E-2</v>
      </c>
      <c r="J130" s="400">
        <f>'3M - LGS'!J130</f>
        <v>1.544908838021926E-2</v>
      </c>
      <c r="K130" s="400">
        <f>'3M - LGS'!K130</f>
        <v>1.7167023309361904E-2</v>
      </c>
      <c r="L130" s="400">
        <f>'3M - LGS'!L130</f>
        <v>4.1826249392668815E-3</v>
      </c>
      <c r="M130" s="400">
        <f>'3M - LGS'!M130</f>
        <v>4.2448605475046029E-3</v>
      </c>
      <c r="N130" s="400">
        <f>'3M - LGS'!N130</f>
        <v>0</v>
      </c>
      <c r="O130" s="400">
        <f>'3M - LGS'!O130</f>
        <v>0</v>
      </c>
      <c r="P130" s="400">
        <f>'3M - LGS'!P130</f>
        <v>0</v>
      </c>
      <c r="Q130" s="400">
        <f>'3M - LGS'!Q130</f>
        <v>0</v>
      </c>
      <c r="R130" s="400">
        <f>'3M - LGS'!R130</f>
        <v>3.1222171257922686E-3</v>
      </c>
      <c r="S130" s="400">
        <f>'3M - LGS'!S130</f>
        <v>5.8221841480127247E-3</v>
      </c>
      <c r="T130" s="400">
        <f>'3M - LGS'!T130</f>
        <v>1.7396228744265621E-2</v>
      </c>
      <c r="U130" s="400">
        <f>'3M - LGS'!U130</f>
        <v>1.4343067694591259E-2</v>
      </c>
      <c r="V130" s="400">
        <f>'3M - LGS'!V130</f>
        <v>1.544908838021926E-2</v>
      </c>
      <c r="W130" s="400">
        <f>'3M - LGS'!W130</f>
        <v>1.7167023309361904E-2</v>
      </c>
      <c r="X130" s="400">
        <f>'3M - LGS'!X130</f>
        <v>4.1826249392668815E-3</v>
      </c>
      <c r="Y130" s="400">
        <f>'3M - LGS'!Y130</f>
        <v>4.2448605475046029E-3</v>
      </c>
      <c r="Z130" s="400">
        <f>'3M - LGS'!Z130</f>
        <v>0</v>
      </c>
      <c r="AA130" s="400">
        <f>'3M - LGS'!AA130</f>
        <v>0</v>
      </c>
    </row>
    <row r="131" spans="1:27" hidden="1" x14ac:dyDescent="0.35">
      <c r="A131" s="697"/>
      <c r="B131" s="238" t="s">
        <v>22</v>
      </c>
      <c r="C131" s="371">
        <f>'3M - LGS'!C131</f>
        <v>6.548948096212812E-6</v>
      </c>
      <c r="D131" s="371">
        <f>'3M - LGS'!D131</f>
        <v>4.7248638626438694E-6</v>
      </c>
      <c r="E131" s="371">
        <f>'3M - LGS'!E131</f>
        <v>6.4300362502044274E-6</v>
      </c>
      <c r="F131" s="371">
        <f>'3M - LGS'!F131</f>
        <v>3.4981372087169321E-4</v>
      </c>
      <c r="G131" s="371">
        <f>'3M - LGS'!G131</f>
        <v>5.7529221975944493E-5</v>
      </c>
      <c r="H131" s="371">
        <f>'3M - LGS'!H131</f>
        <v>1.6797345300068443E-4</v>
      </c>
      <c r="I131" s="400">
        <f>'3M - LGS'!I131</f>
        <v>1.4927522897211339E-4</v>
      </c>
      <c r="J131" s="400">
        <f>'3M - LGS'!J131</f>
        <v>1.5627765746119139E-4</v>
      </c>
      <c r="K131" s="400">
        <f>'3M - LGS'!K131</f>
        <v>1.5964603479263941E-4</v>
      </c>
      <c r="L131" s="400">
        <f>'3M - LGS'!L131</f>
        <v>4.9000958173505205E-5</v>
      </c>
      <c r="M131" s="400">
        <f>'3M - LGS'!M131</f>
        <v>5.0641074835279817E-5</v>
      </c>
      <c r="N131" s="400">
        <f>'3M - LGS'!N131</f>
        <v>4.7854632434960921E-5</v>
      </c>
      <c r="O131" s="400">
        <f>'3M - LGS'!O131</f>
        <v>6.5915051238926173E-6</v>
      </c>
      <c r="P131" s="400">
        <f>'3M - LGS'!P131</f>
        <v>4.5945088940509152E-6</v>
      </c>
      <c r="Q131" s="400">
        <f>'3M - LGS'!Q131</f>
        <v>6.4100772846335112E-6</v>
      </c>
      <c r="R131" s="400">
        <f>'3M - LGS'!R131</f>
        <v>2.5953893920904227E-4</v>
      </c>
      <c r="S131" s="400">
        <f>'3M - LGS'!S131</f>
        <v>4.4379390869346773E-5</v>
      </c>
      <c r="T131" s="400">
        <f>'3M - LGS'!T131</f>
        <v>1.7012339341618805E-4</v>
      </c>
      <c r="U131" s="400">
        <f>'3M - LGS'!U131</f>
        <v>1.4927522897211339E-4</v>
      </c>
      <c r="V131" s="400">
        <f>'3M - LGS'!V131</f>
        <v>1.5627765746119139E-4</v>
      </c>
      <c r="W131" s="400">
        <f>'3M - LGS'!W131</f>
        <v>1.5964603479263941E-4</v>
      </c>
      <c r="X131" s="400">
        <f>'3M - LGS'!X131</f>
        <v>4.9000958173505205E-5</v>
      </c>
      <c r="Y131" s="400">
        <f>'3M - LGS'!Y131</f>
        <v>5.0641074835279817E-5</v>
      </c>
      <c r="Z131" s="400">
        <f>'3M - LGS'!Z131</f>
        <v>4.7854632434960921E-5</v>
      </c>
      <c r="AA131" s="400">
        <f>'3M - LGS'!AA131</f>
        <v>6.5915051238926173E-6</v>
      </c>
    </row>
    <row r="132" spans="1:27" hidden="1" x14ac:dyDescent="0.35">
      <c r="A132" s="697"/>
      <c r="B132" s="81" t="s">
        <v>9</v>
      </c>
      <c r="C132" s="371">
        <f>'3M - LGS'!C132</f>
        <v>2.8681416006613313E-3</v>
      </c>
      <c r="D132" s="371">
        <f>'3M - LGS'!D132</f>
        <v>3.253303885691962E-3</v>
      </c>
      <c r="E132" s="371">
        <f>'3M - LGS'!E132</f>
        <v>4.0479264074774228E-3</v>
      </c>
      <c r="F132" s="371">
        <f>'3M - LGS'!F132</f>
        <v>3.2763926886748389E-3</v>
      </c>
      <c r="G132" s="371">
        <f>'3M - LGS'!G132</f>
        <v>2.3830788706400438E-3</v>
      </c>
      <c r="H132" s="371">
        <f>'3M - LGS'!H132</f>
        <v>0</v>
      </c>
      <c r="I132" s="400">
        <f>'3M - LGS'!I132</f>
        <v>0</v>
      </c>
      <c r="J132" s="400">
        <f>'3M - LGS'!J132</f>
        <v>0</v>
      </c>
      <c r="K132" s="400">
        <f>'3M - LGS'!K132</f>
        <v>9.2805932740415778E-3</v>
      </c>
      <c r="L132" s="400">
        <f>'3M - LGS'!L132</f>
        <v>3.750023380324805E-3</v>
      </c>
      <c r="M132" s="400">
        <f>'3M - LGS'!M132</f>
        <v>3.998774238181773E-3</v>
      </c>
      <c r="N132" s="400">
        <f>'3M - LGS'!N132</f>
        <v>2.8079893442980912E-3</v>
      </c>
      <c r="O132" s="400">
        <f>'3M - LGS'!O132</f>
        <v>3.1280176939500006E-3</v>
      </c>
      <c r="P132" s="400">
        <f>'3M - LGS'!P132</f>
        <v>3.4331892894063059E-3</v>
      </c>
      <c r="Q132" s="400">
        <f>'3M - LGS'!Q132</f>
        <v>4.3915869337947371E-3</v>
      </c>
      <c r="R132" s="400">
        <f>'3M - LGS'!R132</f>
        <v>2.6264493332360116E-3</v>
      </c>
      <c r="S132" s="400">
        <f>'3M - LGS'!S132</f>
        <v>1.9735660349772199E-3</v>
      </c>
      <c r="T132" s="400">
        <f>'3M - LGS'!T132</f>
        <v>0</v>
      </c>
      <c r="U132" s="400">
        <f>'3M - LGS'!U132</f>
        <v>0</v>
      </c>
      <c r="V132" s="400">
        <f>'3M - LGS'!V132</f>
        <v>0</v>
      </c>
      <c r="W132" s="400">
        <f>'3M - LGS'!W132</f>
        <v>9.2805932740415778E-3</v>
      </c>
      <c r="X132" s="400">
        <f>'3M - LGS'!X132</f>
        <v>3.750023380324805E-3</v>
      </c>
      <c r="Y132" s="400">
        <f>'3M - LGS'!Y132</f>
        <v>3.998774238181773E-3</v>
      </c>
      <c r="Z132" s="400">
        <f>'3M - LGS'!Z132</f>
        <v>2.8079893442980912E-3</v>
      </c>
      <c r="AA132" s="400">
        <f>'3M - LGS'!AA132</f>
        <v>3.1280176939500006E-3</v>
      </c>
    </row>
    <row r="133" spans="1:27" hidden="1" x14ac:dyDescent="0.35">
      <c r="A133" s="697"/>
      <c r="B133" s="81" t="s">
        <v>3</v>
      </c>
      <c r="C133" s="371">
        <f>'3M - LGS'!C133</f>
        <v>2.8581349608312488E-3</v>
      </c>
      <c r="D133" s="371">
        <f>'3M - LGS'!D133</f>
        <v>3.238503512038369E-3</v>
      </c>
      <c r="E133" s="371">
        <f>'3M - LGS'!E133</f>
        <v>3.8872256628422518E-3</v>
      </c>
      <c r="F133" s="371">
        <f>'3M - LGS'!F133</f>
        <v>2.4374638015569718E-3</v>
      </c>
      <c r="G133" s="371">
        <f>'3M - LGS'!G133</f>
        <v>4.5808133635177606E-3</v>
      </c>
      <c r="H133" s="371">
        <f>'3M - LGS'!H133</f>
        <v>1.5338752045311651E-2</v>
      </c>
      <c r="I133" s="400">
        <f>'3M - LGS'!I133</f>
        <v>1.4180517777057172E-2</v>
      </c>
      <c r="J133" s="400">
        <f>'3M - LGS'!J133</f>
        <v>1.5232643886582896E-2</v>
      </c>
      <c r="K133" s="400">
        <f>'3M - LGS'!K133</f>
        <v>1.5647380810002672E-2</v>
      </c>
      <c r="L133" s="400">
        <f>'3M - LGS'!L133</f>
        <v>3.2264643657163943E-3</v>
      </c>
      <c r="M133" s="400">
        <f>'3M - LGS'!M133</f>
        <v>3.9058841084849108E-3</v>
      </c>
      <c r="N133" s="400">
        <f>'3M - LGS'!N133</f>
        <v>2.8687338829045507E-3</v>
      </c>
      <c r="O133" s="400">
        <f>'3M - LGS'!O133</f>
        <v>3.1925235200415754E-3</v>
      </c>
      <c r="P133" s="400">
        <f>'3M - LGS'!P133</f>
        <v>3.4962713653485982E-3</v>
      </c>
      <c r="Q133" s="400">
        <f>'3M - LGS'!Q133</f>
        <v>4.3145264251817734E-3</v>
      </c>
      <c r="R133" s="400">
        <f>'3M - LGS'!R133</f>
        <v>1.9926481246929804E-3</v>
      </c>
      <c r="S133" s="400">
        <f>'3M - LGS'!S133</f>
        <v>3.9087923266177584E-3</v>
      </c>
      <c r="T133" s="400">
        <f>'3M - LGS'!T133</f>
        <v>1.7017050433728656E-2</v>
      </c>
      <c r="U133" s="400">
        <f>'3M - LGS'!U133</f>
        <v>1.4180517777057172E-2</v>
      </c>
      <c r="V133" s="400">
        <f>'3M - LGS'!V133</f>
        <v>1.5232643886582896E-2</v>
      </c>
      <c r="W133" s="400">
        <f>'3M - LGS'!W133</f>
        <v>1.5647380810002672E-2</v>
      </c>
      <c r="X133" s="400">
        <f>'3M - LGS'!X133</f>
        <v>3.2264643657163943E-3</v>
      </c>
      <c r="Y133" s="400">
        <f>'3M - LGS'!Y133</f>
        <v>3.9058841084849108E-3</v>
      </c>
      <c r="Z133" s="400">
        <f>'3M - LGS'!Z133</f>
        <v>2.8687338829045507E-3</v>
      </c>
      <c r="AA133" s="400">
        <f>'3M - LGS'!AA133</f>
        <v>3.1925235200415754E-3</v>
      </c>
    </row>
    <row r="134" spans="1:27" hidden="1" x14ac:dyDescent="0.35">
      <c r="A134" s="697"/>
      <c r="B134" s="81" t="s">
        <v>4</v>
      </c>
      <c r="C134" s="371">
        <f>'3M - LGS'!C134</f>
        <v>2.7028351497593935E-3</v>
      </c>
      <c r="D134" s="371">
        <f>'3M - LGS'!D134</f>
        <v>2.6314931671341099E-3</v>
      </c>
      <c r="E134" s="371">
        <f>'3M - LGS'!E134</f>
        <v>2.8835863812814028E-3</v>
      </c>
      <c r="F134" s="371">
        <f>'3M - LGS'!F134</f>
        <v>2.9973339596464739E-3</v>
      </c>
      <c r="G134" s="371">
        <f>'3M - LGS'!G134</f>
        <v>3.3165822104796704E-3</v>
      </c>
      <c r="H134" s="371">
        <f>'3M - LGS'!H134</f>
        <v>1.0570096160853885E-2</v>
      </c>
      <c r="I134" s="400">
        <f>'3M - LGS'!I134</f>
        <v>1.0180713390860409E-2</v>
      </c>
      <c r="J134" s="400">
        <f>'3M - LGS'!J134</f>
        <v>1.058434111110167E-2</v>
      </c>
      <c r="K134" s="400">
        <f>'3M - LGS'!K134</f>
        <v>9.2020461694362725E-3</v>
      </c>
      <c r="L134" s="400">
        <f>'3M - LGS'!L134</f>
        <v>3.7991905608735104E-3</v>
      </c>
      <c r="M134" s="400">
        <f>'3M - LGS'!M134</f>
        <v>3.4719250793811213E-3</v>
      </c>
      <c r="N134" s="400">
        <f>'3M - LGS'!N134</f>
        <v>2.6520703484937858E-3</v>
      </c>
      <c r="O134" s="400">
        <f>'3M - LGS'!O134</f>
        <v>2.9763418386679493E-3</v>
      </c>
      <c r="P134" s="400">
        <f>'3M - LGS'!P134</f>
        <v>2.7946142401718789E-3</v>
      </c>
      <c r="Q134" s="400">
        <f>'3M - LGS'!Q134</f>
        <v>3.1417202303447573E-3</v>
      </c>
      <c r="R134" s="400">
        <f>'3M - LGS'!R134</f>
        <v>2.4147636810405203E-3</v>
      </c>
      <c r="S134" s="400">
        <f>'3M - LGS'!S134</f>
        <v>2.7866878334302752E-3</v>
      </c>
      <c r="T134" s="400">
        <f>'3M - LGS'!T134</f>
        <v>1.1514854714852061E-2</v>
      </c>
      <c r="U134" s="400">
        <f>'3M - LGS'!U134</f>
        <v>1.0180713390860409E-2</v>
      </c>
      <c r="V134" s="400">
        <f>'3M - LGS'!V134</f>
        <v>1.058434111110167E-2</v>
      </c>
      <c r="W134" s="400">
        <f>'3M - LGS'!W134</f>
        <v>9.2020461694362725E-3</v>
      </c>
      <c r="X134" s="400">
        <f>'3M - LGS'!X134</f>
        <v>3.7991905608735104E-3</v>
      </c>
      <c r="Y134" s="400">
        <f>'3M - LGS'!Y134</f>
        <v>3.4719250793811213E-3</v>
      </c>
      <c r="Z134" s="400">
        <f>'3M - LGS'!Z134</f>
        <v>2.6520703484937858E-3</v>
      </c>
      <c r="AA134" s="400">
        <f>'3M - LGS'!AA134</f>
        <v>2.9763418386679493E-3</v>
      </c>
    </row>
    <row r="135" spans="1:27" hidden="1" x14ac:dyDescent="0.35">
      <c r="A135" s="697"/>
      <c r="B135" s="81" t="s">
        <v>5</v>
      </c>
      <c r="C135" s="371">
        <f>'3M - LGS'!C135</f>
        <v>2.2895204991968425E-3</v>
      </c>
      <c r="D135" s="371">
        <f>'3M - LGS'!D135</f>
        <v>2.3319409027314202E-3</v>
      </c>
      <c r="E135" s="371">
        <f>'3M - LGS'!E135</f>
        <v>2.4937084889108847E-3</v>
      </c>
      <c r="F135" s="371">
        <f>'3M - LGS'!F135</f>
        <v>2.3263396193519705E-3</v>
      </c>
      <c r="G135" s="371">
        <f>'3M - LGS'!G135</f>
        <v>2.7292106283252683E-3</v>
      </c>
      <c r="H135" s="371">
        <f>'3M - LGS'!H135</f>
        <v>9.0022160385136961E-3</v>
      </c>
      <c r="I135" s="400">
        <f>'3M - LGS'!I135</f>
        <v>8.6127213584202469E-3</v>
      </c>
      <c r="J135" s="400">
        <f>'3M - LGS'!J135</f>
        <v>8.975252016225994E-3</v>
      </c>
      <c r="K135" s="400">
        <f>'3M - LGS'!K135</f>
        <v>8.4182634800078395E-3</v>
      </c>
      <c r="L135" s="400">
        <f>'3M - LGS'!L135</f>
        <v>3.0660784549366164E-3</v>
      </c>
      <c r="M135" s="400">
        <f>'3M - LGS'!M135</f>
        <v>3.0709836142917028E-3</v>
      </c>
      <c r="N135" s="400">
        <f>'3M - LGS'!N135</f>
        <v>2.4953650549465562E-3</v>
      </c>
      <c r="O135" s="400">
        <f>'3M - LGS'!O135</f>
        <v>2.4916508593498094E-3</v>
      </c>
      <c r="P135" s="400">
        <f>'3M - LGS'!P135</f>
        <v>2.4497503990795811E-3</v>
      </c>
      <c r="Q135" s="400">
        <f>'3M - LGS'!Q135</f>
        <v>2.6862760407139388E-3</v>
      </c>
      <c r="R135" s="400">
        <f>'3M - LGS'!R135</f>
        <v>1.850484629739667E-3</v>
      </c>
      <c r="S135" s="400">
        <f>'3M - LGS'!S135</f>
        <v>2.2665814293217354E-3</v>
      </c>
      <c r="T135" s="400">
        <f>'3M - LGS'!T135</f>
        <v>9.736339643519696E-3</v>
      </c>
      <c r="U135" s="400">
        <f>'3M - LGS'!U135</f>
        <v>8.6127213584202469E-3</v>
      </c>
      <c r="V135" s="400">
        <f>'3M - LGS'!V135</f>
        <v>8.975252016225994E-3</v>
      </c>
      <c r="W135" s="400">
        <f>'3M - LGS'!W135</f>
        <v>8.4182634800078395E-3</v>
      </c>
      <c r="X135" s="400">
        <f>'3M - LGS'!X135</f>
        <v>3.0660784549366164E-3</v>
      </c>
      <c r="Y135" s="400">
        <f>'3M - LGS'!Y135</f>
        <v>3.0709836142917028E-3</v>
      </c>
      <c r="Z135" s="400">
        <f>'3M - LGS'!Z135</f>
        <v>2.4953650549465562E-3</v>
      </c>
      <c r="AA135" s="400">
        <f>'3M - LGS'!AA135</f>
        <v>2.4916508593498094E-3</v>
      </c>
    </row>
    <row r="136" spans="1:27" hidden="1" x14ac:dyDescent="0.35">
      <c r="A136" s="697"/>
      <c r="B136" s="81" t="s">
        <v>23</v>
      </c>
      <c r="C136" s="371">
        <f>'3M - LGS'!C136</f>
        <v>2.2895204991968425E-3</v>
      </c>
      <c r="D136" s="371">
        <f>'3M - LGS'!D136</f>
        <v>2.3319409027314202E-3</v>
      </c>
      <c r="E136" s="371">
        <f>'3M - LGS'!E136</f>
        <v>2.4937084889108847E-3</v>
      </c>
      <c r="F136" s="371">
        <f>'3M - LGS'!F136</f>
        <v>2.3263396193519705E-3</v>
      </c>
      <c r="G136" s="371">
        <f>'3M - LGS'!G136</f>
        <v>2.7292106283252683E-3</v>
      </c>
      <c r="H136" s="371">
        <f>'3M - LGS'!H136</f>
        <v>9.0022160385136961E-3</v>
      </c>
      <c r="I136" s="400">
        <f>'3M - LGS'!I136</f>
        <v>8.6127213584202469E-3</v>
      </c>
      <c r="J136" s="400">
        <f>'3M - LGS'!J136</f>
        <v>8.975252016225994E-3</v>
      </c>
      <c r="K136" s="400">
        <f>'3M - LGS'!K136</f>
        <v>8.4182634800078395E-3</v>
      </c>
      <c r="L136" s="400">
        <f>'3M - LGS'!L136</f>
        <v>3.0660784549366164E-3</v>
      </c>
      <c r="M136" s="400">
        <f>'3M - LGS'!M136</f>
        <v>3.0709836142917028E-3</v>
      </c>
      <c r="N136" s="400">
        <f>'3M - LGS'!N136</f>
        <v>2.4953650549465562E-3</v>
      </c>
      <c r="O136" s="400">
        <f>'3M - LGS'!O136</f>
        <v>2.4916508593498094E-3</v>
      </c>
      <c r="P136" s="400">
        <f>'3M - LGS'!P136</f>
        <v>2.4497503990795811E-3</v>
      </c>
      <c r="Q136" s="400">
        <f>'3M - LGS'!Q136</f>
        <v>2.6862760407139388E-3</v>
      </c>
      <c r="R136" s="400">
        <f>'3M - LGS'!R136</f>
        <v>1.850484629739667E-3</v>
      </c>
      <c r="S136" s="400">
        <f>'3M - LGS'!S136</f>
        <v>2.2665814293217354E-3</v>
      </c>
      <c r="T136" s="400">
        <f>'3M - LGS'!T136</f>
        <v>9.736339643519696E-3</v>
      </c>
      <c r="U136" s="400">
        <f>'3M - LGS'!U136</f>
        <v>8.6127213584202469E-3</v>
      </c>
      <c r="V136" s="400">
        <f>'3M - LGS'!V136</f>
        <v>8.975252016225994E-3</v>
      </c>
      <c r="W136" s="400">
        <f>'3M - LGS'!W136</f>
        <v>8.4182634800078395E-3</v>
      </c>
      <c r="X136" s="400">
        <f>'3M - LGS'!X136</f>
        <v>3.0660784549366164E-3</v>
      </c>
      <c r="Y136" s="400">
        <f>'3M - LGS'!Y136</f>
        <v>3.0709836142917028E-3</v>
      </c>
      <c r="Z136" s="400">
        <f>'3M - LGS'!Z136</f>
        <v>2.4953650549465562E-3</v>
      </c>
      <c r="AA136" s="400">
        <f>'3M - LGS'!AA136</f>
        <v>2.4916508593498094E-3</v>
      </c>
    </row>
    <row r="137" spans="1:27" hidden="1" x14ac:dyDescent="0.35">
      <c r="A137" s="697"/>
      <c r="B137" s="81" t="s">
        <v>24</v>
      </c>
      <c r="C137" s="371">
        <f>'3M - LGS'!C137</f>
        <v>2.2895204991968425E-3</v>
      </c>
      <c r="D137" s="371">
        <f>'3M - LGS'!D137</f>
        <v>2.3319409027314202E-3</v>
      </c>
      <c r="E137" s="371">
        <f>'3M - LGS'!E137</f>
        <v>2.4937084889108847E-3</v>
      </c>
      <c r="F137" s="371">
        <f>'3M - LGS'!F137</f>
        <v>2.3263396193519705E-3</v>
      </c>
      <c r="G137" s="371">
        <f>'3M - LGS'!G137</f>
        <v>2.7292106283252683E-3</v>
      </c>
      <c r="H137" s="371">
        <f>'3M - LGS'!H137</f>
        <v>9.0022160385136961E-3</v>
      </c>
      <c r="I137" s="400">
        <f>'3M - LGS'!I137</f>
        <v>8.6127213584202469E-3</v>
      </c>
      <c r="J137" s="400">
        <f>'3M - LGS'!J137</f>
        <v>8.975252016225994E-3</v>
      </c>
      <c r="K137" s="400">
        <f>'3M - LGS'!K137</f>
        <v>8.4182634800078395E-3</v>
      </c>
      <c r="L137" s="400">
        <f>'3M - LGS'!L137</f>
        <v>3.0660784549366164E-3</v>
      </c>
      <c r="M137" s="400">
        <f>'3M - LGS'!M137</f>
        <v>3.0709836142917028E-3</v>
      </c>
      <c r="N137" s="400">
        <f>'3M - LGS'!N137</f>
        <v>2.4953650549465562E-3</v>
      </c>
      <c r="O137" s="400">
        <f>'3M - LGS'!O137</f>
        <v>2.4916508593498094E-3</v>
      </c>
      <c r="P137" s="400">
        <f>'3M - LGS'!P137</f>
        <v>2.4497503990795811E-3</v>
      </c>
      <c r="Q137" s="400">
        <f>'3M - LGS'!Q137</f>
        <v>2.6862760407139388E-3</v>
      </c>
      <c r="R137" s="400">
        <f>'3M - LGS'!R137</f>
        <v>1.850484629739667E-3</v>
      </c>
      <c r="S137" s="400">
        <f>'3M - LGS'!S137</f>
        <v>2.2665814293217354E-3</v>
      </c>
      <c r="T137" s="400">
        <f>'3M - LGS'!T137</f>
        <v>9.736339643519696E-3</v>
      </c>
      <c r="U137" s="400">
        <f>'3M - LGS'!U137</f>
        <v>8.6127213584202469E-3</v>
      </c>
      <c r="V137" s="400">
        <f>'3M - LGS'!V137</f>
        <v>8.975252016225994E-3</v>
      </c>
      <c r="W137" s="400">
        <f>'3M - LGS'!W137</f>
        <v>8.4182634800078395E-3</v>
      </c>
      <c r="X137" s="400">
        <f>'3M - LGS'!X137</f>
        <v>3.0660784549366164E-3</v>
      </c>
      <c r="Y137" s="400">
        <f>'3M - LGS'!Y137</f>
        <v>3.0709836142917028E-3</v>
      </c>
      <c r="Z137" s="400">
        <f>'3M - LGS'!Z137</f>
        <v>2.4953650549465562E-3</v>
      </c>
      <c r="AA137" s="400">
        <f>'3M - LGS'!AA137</f>
        <v>2.4916508593498094E-3</v>
      </c>
    </row>
    <row r="138" spans="1:27" hidden="1" x14ac:dyDescent="0.35">
      <c r="A138" s="697"/>
      <c r="B138" s="81" t="s">
        <v>7</v>
      </c>
      <c r="C138" s="371">
        <f>'3M - LGS'!C138</f>
        <v>1.9141851187442899E-3</v>
      </c>
      <c r="D138" s="371">
        <f>'3M - LGS'!D138</f>
        <v>1.9002909201414838E-3</v>
      </c>
      <c r="E138" s="371">
        <f>'3M - LGS'!E138</f>
        <v>2.0273070353288526E-3</v>
      </c>
      <c r="F138" s="371">
        <f>'3M - LGS'!F138</f>
        <v>2.2281441422365936E-3</v>
      </c>
      <c r="G138" s="371">
        <f>'3M - LGS'!G138</f>
        <v>2.3447255262917339E-3</v>
      </c>
      <c r="H138" s="371">
        <f>'3M - LGS'!H138</f>
        <v>7.8707889548047666E-3</v>
      </c>
      <c r="I138" s="400">
        <f>'3M - LGS'!I138</f>
        <v>7.4432636759063971E-3</v>
      </c>
      <c r="J138" s="400">
        <f>'3M - LGS'!J138</f>
        <v>7.8272576606452163E-3</v>
      </c>
      <c r="K138" s="400">
        <f>'3M - LGS'!K138</f>
        <v>7.2652329723402239E-3</v>
      </c>
      <c r="L138" s="400">
        <f>'3M - LGS'!L138</f>
        <v>2.5904701392368166E-3</v>
      </c>
      <c r="M138" s="400">
        <f>'3M - LGS'!M138</f>
        <v>2.5792233553480733E-3</v>
      </c>
      <c r="N138" s="400">
        <f>'3M - LGS'!N138</f>
        <v>2.0889283112139703E-3</v>
      </c>
      <c r="O138" s="400">
        <f>'3M - LGS'!O138</f>
        <v>2.0640152491911267E-3</v>
      </c>
      <c r="P138" s="400">
        <f>'3M - LGS'!P138</f>
        <v>1.9772963017748563E-3</v>
      </c>
      <c r="Q138" s="400">
        <f>'3M - LGS'!Q138</f>
        <v>2.1633322199865043E-3</v>
      </c>
      <c r="R138" s="400">
        <f>'3M - LGS'!R138</f>
        <v>1.7583724904276549E-3</v>
      </c>
      <c r="S138" s="400">
        <f>'3M - LGS'!S138</f>
        <v>1.9310412383942623E-3</v>
      </c>
      <c r="T138" s="400">
        <f>'3M - LGS'!T138</f>
        <v>8.4642194466218838E-3</v>
      </c>
      <c r="U138" s="400">
        <f>'3M - LGS'!U138</f>
        <v>7.4432636759063971E-3</v>
      </c>
      <c r="V138" s="400">
        <f>'3M - LGS'!V138</f>
        <v>7.8272576606452163E-3</v>
      </c>
      <c r="W138" s="400">
        <f>'3M - LGS'!W138</f>
        <v>7.2652329723402239E-3</v>
      </c>
      <c r="X138" s="400">
        <f>'3M - LGS'!X138</f>
        <v>2.5904701392368166E-3</v>
      </c>
      <c r="Y138" s="400">
        <f>'3M - LGS'!Y138</f>
        <v>2.5792233553480733E-3</v>
      </c>
      <c r="Z138" s="400">
        <f>'3M - LGS'!Z138</f>
        <v>2.0889283112139703E-3</v>
      </c>
      <c r="AA138" s="400">
        <f>'3M - LGS'!AA138</f>
        <v>2.0640152491911267E-3</v>
      </c>
    </row>
    <row r="139" spans="1:27" ht="15" hidden="1" thickBot="1" x14ac:dyDescent="0.4">
      <c r="A139" s="698"/>
      <c r="B139" s="83" t="s">
        <v>8</v>
      </c>
      <c r="C139" s="372">
        <f>'3M - LGS'!C139</f>
        <v>2.3096965625590206E-3</v>
      </c>
      <c r="D139" s="372">
        <f>'3M - LGS'!D139</f>
        <v>2.1226196682628123E-3</v>
      </c>
      <c r="E139" s="372">
        <f>'3M - LGS'!E139</f>
        <v>2.1184912436104288E-3</v>
      </c>
      <c r="F139" s="372">
        <f>'3M - LGS'!F139</f>
        <v>3.0011893781293516E-3</v>
      </c>
      <c r="G139" s="372">
        <f>'3M - LGS'!G139</f>
        <v>3.1357061881645172E-3</v>
      </c>
      <c r="H139" s="372">
        <f>'3M - LGS'!H139</f>
        <v>1.0922302047442696E-2</v>
      </c>
      <c r="I139" s="401">
        <f>'3M - LGS'!I139</f>
        <v>1.0512476648458587E-2</v>
      </c>
      <c r="J139" s="401">
        <f>'3M - LGS'!J139</f>
        <v>1.0997739136845456E-2</v>
      </c>
      <c r="K139" s="401">
        <f>'3M - LGS'!K139</f>
        <v>9.7499748369244844E-3</v>
      </c>
      <c r="L139" s="401">
        <f>'3M - LGS'!L139</f>
        <v>3.5422223466634517E-3</v>
      </c>
      <c r="M139" s="401">
        <f>'3M - LGS'!M139</f>
        <v>3.3530392812039923E-3</v>
      </c>
      <c r="N139" s="401">
        <f>'3M - LGS'!N139</f>
        <v>2.7187759744741616E-3</v>
      </c>
      <c r="O139" s="401">
        <f>'3M - LGS'!O139</f>
        <v>2.5294807330186069E-3</v>
      </c>
      <c r="P139" s="401">
        <f>'3M - LGS'!P139</f>
        <v>2.2399842928387112E-3</v>
      </c>
      <c r="Q139" s="401">
        <f>'3M - LGS'!Q139</f>
        <v>2.2916778796452913E-3</v>
      </c>
      <c r="R139" s="401">
        <f>'3M - LGS'!R139</f>
        <v>2.4098895716046765E-3</v>
      </c>
      <c r="S139" s="401">
        <f>'3M - LGS'!S139</f>
        <v>2.6252680825910963E-3</v>
      </c>
      <c r="T139" s="401">
        <f>'3M - LGS'!T139</f>
        <v>1.1916519776656496E-2</v>
      </c>
      <c r="U139" s="401">
        <f>'3M - LGS'!U139</f>
        <v>1.0512476648458587E-2</v>
      </c>
      <c r="V139" s="401">
        <f>'3M - LGS'!V139</f>
        <v>1.0997739136845456E-2</v>
      </c>
      <c r="W139" s="401">
        <f>'3M - LGS'!W139</f>
        <v>9.7499748369244844E-3</v>
      </c>
      <c r="X139" s="401">
        <f>'3M - LGS'!X139</f>
        <v>3.5422223466634517E-3</v>
      </c>
      <c r="Y139" s="401">
        <f>'3M - LGS'!Y139</f>
        <v>3.3530392812039923E-3</v>
      </c>
      <c r="Z139" s="401">
        <f>'3M - LGS'!Z139</f>
        <v>2.7187759744741616E-3</v>
      </c>
      <c r="AA139" s="401">
        <f>'3M - LGS'!AA139</f>
        <v>2.5294807330186069E-3</v>
      </c>
    </row>
    <row r="140" spans="1:27" hidden="1" x14ac:dyDescent="0.35">
      <c r="A140" s="98"/>
      <c r="B140" s="98"/>
      <c r="C140" s="101"/>
      <c r="D140" s="101"/>
      <c r="E140" s="101"/>
      <c r="F140" s="101"/>
      <c r="G140" s="101"/>
      <c r="H140" s="101"/>
      <c r="I140" s="101"/>
      <c r="J140" s="101"/>
      <c r="K140" s="101"/>
      <c r="L140" s="101"/>
      <c r="M140" s="101"/>
      <c r="N140" s="101"/>
    </row>
    <row r="141" spans="1:27" ht="15" hidden="1" thickBot="1" x14ac:dyDescent="0.4">
      <c r="A141" s="169" t="s">
        <v>179</v>
      </c>
      <c r="B141" s="98"/>
      <c r="C141" s="101"/>
      <c r="D141" s="101"/>
      <c r="E141" s="101"/>
      <c r="F141" s="101"/>
      <c r="G141" s="101"/>
      <c r="H141" s="101"/>
      <c r="I141" s="101"/>
      <c r="J141" s="101"/>
      <c r="K141" s="101"/>
      <c r="L141" s="101"/>
      <c r="M141" s="101"/>
      <c r="N141" s="101"/>
    </row>
    <row r="142" spans="1:27" ht="15.75" hidden="1" customHeight="1" thickBot="1" x14ac:dyDescent="0.4">
      <c r="A142" s="686" t="s">
        <v>126</v>
      </c>
      <c r="B142" s="260" t="s">
        <v>123</v>
      </c>
      <c r="C142" s="145">
        <f>C$4</f>
        <v>44927</v>
      </c>
      <c r="D142" s="145">
        <f t="shared" ref="D142:AA142" si="57">D$4</f>
        <v>44958</v>
      </c>
      <c r="E142" s="145">
        <f t="shared" si="57"/>
        <v>44986</v>
      </c>
      <c r="F142" s="145">
        <f t="shared" si="57"/>
        <v>45017</v>
      </c>
      <c r="G142" s="145">
        <f t="shared" si="57"/>
        <v>45047</v>
      </c>
      <c r="H142" s="145">
        <f t="shared" si="57"/>
        <v>45078</v>
      </c>
      <c r="I142" s="145">
        <f t="shared" si="57"/>
        <v>45108</v>
      </c>
      <c r="J142" s="145">
        <f t="shared" si="57"/>
        <v>45139</v>
      </c>
      <c r="K142" s="145">
        <f t="shared" si="57"/>
        <v>45170</v>
      </c>
      <c r="L142" s="145">
        <f t="shared" si="57"/>
        <v>45200</v>
      </c>
      <c r="M142" s="145">
        <f t="shared" si="57"/>
        <v>45231</v>
      </c>
      <c r="N142" s="145">
        <f t="shared" si="57"/>
        <v>45261</v>
      </c>
      <c r="O142" s="145">
        <f t="shared" si="57"/>
        <v>45292</v>
      </c>
      <c r="P142" s="145">
        <f t="shared" si="57"/>
        <v>45323</v>
      </c>
      <c r="Q142" s="145">
        <f t="shared" si="57"/>
        <v>45352</v>
      </c>
      <c r="R142" s="145">
        <f t="shared" si="57"/>
        <v>45383</v>
      </c>
      <c r="S142" s="145">
        <f t="shared" si="57"/>
        <v>45413</v>
      </c>
      <c r="T142" s="145">
        <f t="shared" si="57"/>
        <v>45444</v>
      </c>
      <c r="U142" s="145">
        <f t="shared" si="57"/>
        <v>45474</v>
      </c>
      <c r="V142" s="145">
        <f t="shared" si="57"/>
        <v>45505</v>
      </c>
      <c r="W142" s="145">
        <f t="shared" si="57"/>
        <v>45536</v>
      </c>
      <c r="X142" s="145">
        <f t="shared" si="57"/>
        <v>45566</v>
      </c>
      <c r="Y142" s="145">
        <f t="shared" si="57"/>
        <v>45597</v>
      </c>
      <c r="Z142" s="145">
        <f t="shared" si="57"/>
        <v>45627</v>
      </c>
      <c r="AA142" s="145">
        <f t="shared" si="57"/>
        <v>45658</v>
      </c>
    </row>
    <row r="143" spans="1:27" hidden="1" x14ac:dyDescent="0.35">
      <c r="A143" s="687"/>
      <c r="B143" s="238" t="s">
        <v>20</v>
      </c>
      <c r="C143" s="26">
        <f t="shared" ref="C143:C155" si="58">IF(C23=0,0,((C5*0.5)-C41)*C78*C110*C$2)</f>
        <v>0</v>
      </c>
      <c r="D143" s="26">
        <f t="shared" ref="D143:AA143" si="59">IF(D23=0,0,((D5*0.5)+C23-D41)*D78*D110*D$2)</f>
        <v>0</v>
      </c>
      <c r="E143" s="26">
        <f t="shared" si="59"/>
        <v>0</v>
      </c>
      <c r="F143" s="26">
        <f t="shared" si="59"/>
        <v>0</v>
      </c>
      <c r="G143" s="26">
        <f t="shared" si="59"/>
        <v>0</v>
      </c>
      <c r="H143" s="26">
        <f t="shared" si="59"/>
        <v>0</v>
      </c>
      <c r="I143" s="26">
        <f t="shared" si="59"/>
        <v>0</v>
      </c>
      <c r="J143" s="26">
        <f t="shared" si="59"/>
        <v>0</v>
      </c>
      <c r="K143" s="26">
        <f t="shared" si="59"/>
        <v>0</v>
      </c>
      <c r="L143" s="26">
        <f t="shared" si="59"/>
        <v>0</v>
      </c>
      <c r="M143" s="26">
        <f t="shared" si="59"/>
        <v>0</v>
      </c>
      <c r="N143" s="26">
        <f t="shared" si="59"/>
        <v>0</v>
      </c>
      <c r="O143" s="26">
        <f t="shared" si="59"/>
        <v>0</v>
      </c>
      <c r="P143" s="26">
        <f t="shared" si="59"/>
        <v>0</v>
      </c>
      <c r="Q143" s="26">
        <f t="shared" si="59"/>
        <v>0</v>
      </c>
      <c r="R143" s="26">
        <f t="shared" si="59"/>
        <v>0</v>
      </c>
      <c r="S143" s="26">
        <f t="shared" si="59"/>
        <v>0</v>
      </c>
      <c r="T143" s="26">
        <f t="shared" si="59"/>
        <v>0</v>
      </c>
      <c r="U143" s="26">
        <f t="shared" si="59"/>
        <v>0</v>
      </c>
      <c r="V143" s="26">
        <f t="shared" si="59"/>
        <v>0</v>
      </c>
      <c r="W143" s="26">
        <f t="shared" si="59"/>
        <v>0</v>
      </c>
      <c r="X143" s="26">
        <f t="shared" si="59"/>
        <v>0</v>
      </c>
      <c r="Y143" s="26">
        <f t="shared" si="59"/>
        <v>0</v>
      </c>
      <c r="Z143" s="26">
        <f t="shared" si="59"/>
        <v>0</v>
      </c>
      <c r="AA143" s="26">
        <f t="shared" si="59"/>
        <v>0</v>
      </c>
    </row>
    <row r="144" spans="1:27" hidden="1" x14ac:dyDescent="0.35">
      <c r="A144" s="687"/>
      <c r="B144" s="238" t="s">
        <v>0</v>
      </c>
      <c r="C144" s="26">
        <f t="shared" si="58"/>
        <v>0</v>
      </c>
      <c r="D144" s="26">
        <f t="shared" ref="D144:AA144" si="60">IF(D24=0,0,((D6*0.5)+C24-D42)*D79*D111*D$2)</f>
        <v>0</v>
      </c>
      <c r="E144" s="26">
        <f t="shared" si="60"/>
        <v>0</v>
      </c>
      <c r="F144" s="26">
        <f t="shared" si="60"/>
        <v>0</v>
      </c>
      <c r="G144" s="26">
        <f t="shared" si="60"/>
        <v>0</v>
      </c>
      <c r="H144" s="26">
        <f t="shared" si="60"/>
        <v>0</v>
      </c>
      <c r="I144" s="26">
        <f t="shared" si="60"/>
        <v>515.37985052829652</v>
      </c>
      <c r="J144" s="26">
        <f t="shared" si="60"/>
        <v>979.30719906263823</v>
      </c>
      <c r="K144" s="26">
        <f t="shared" si="60"/>
        <v>424.92634475895971</v>
      </c>
      <c r="L144" s="26">
        <f t="shared" si="60"/>
        <v>144.43820093823786</v>
      </c>
      <c r="M144" s="26">
        <f t="shared" si="60"/>
        <v>237.56611489167599</v>
      </c>
      <c r="N144" s="26">
        <f t="shared" si="60"/>
        <v>379.13567210779729</v>
      </c>
      <c r="O144" s="26">
        <f t="shared" si="60"/>
        <v>385.20937966709806</v>
      </c>
      <c r="P144" s="26">
        <f t="shared" si="60"/>
        <v>327.19675286261094</v>
      </c>
      <c r="Q144" s="26">
        <f t="shared" si="60"/>
        <v>264.71780763048719</v>
      </c>
      <c r="R144" s="26">
        <f t="shared" si="60"/>
        <v>155.71769986866869</v>
      </c>
      <c r="S144" s="26">
        <f t="shared" si="60"/>
        <v>174.29620663172088</v>
      </c>
      <c r="T144" s="26">
        <f t="shared" si="60"/>
        <v>804.86475359716064</v>
      </c>
      <c r="U144" s="26">
        <f t="shared" si="60"/>
        <v>1030.759701056593</v>
      </c>
      <c r="V144" s="26">
        <f t="shared" si="60"/>
        <v>979.30719906263823</v>
      </c>
      <c r="W144" s="26">
        <f t="shared" si="60"/>
        <v>424.92634475895971</v>
      </c>
      <c r="X144" s="26">
        <f t="shared" si="60"/>
        <v>144.43820093823786</v>
      </c>
      <c r="Y144" s="26">
        <f t="shared" si="60"/>
        <v>237.56611489167599</v>
      </c>
      <c r="Z144" s="26">
        <f t="shared" si="60"/>
        <v>379.13567210779729</v>
      </c>
      <c r="AA144" s="26">
        <f t="shared" si="60"/>
        <v>385.20937966709806</v>
      </c>
    </row>
    <row r="145" spans="1:27" hidden="1" x14ac:dyDescent="0.35">
      <c r="A145" s="687"/>
      <c r="B145" s="238" t="s">
        <v>21</v>
      </c>
      <c r="C145" s="26">
        <f t="shared" si="58"/>
        <v>0</v>
      </c>
      <c r="D145" s="26">
        <f t="shared" ref="D145:AA145" si="61">IF(D25=0,0,((D7*0.5)+C25-D43)*D80*D112*D$2)</f>
        <v>0</v>
      </c>
      <c r="E145" s="26">
        <f t="shared" si="61"/>
        <v>0</v>
      </c>
      <c r="F145" s="26">
        <f t="shared" si="61"/>
        <v>0</v>
      </c>
      <c r="G145" s="26">
        <f t="shared" si="61"/>
        <v>0</v>
      </c>
      <c r="H145" s="26">
        <f t="shared" si="61"/>
        <v>0</v>
      </c>
      <c r="I145" s="26">
        <f t="shared" si="61"/>
        <v>0</v>
      </c>
      <c r="J145" s="26">
        <f t="shared" si="61"/>
        <v>0</v>
      </c>
      <c r="K145" s="26">
        <f t="shared" si="61"/>
        <v>0</v>
      </c>
      <c r="L145" s="26">
        <f t="shared" si="61"/>
        <v>0</v>
      </c>
      <c r="M145" s="26">
        <f t="shared" si="61"/>
        <v>0</v>
      </c>
      <c r="N145" s="26">
        <f t="shared" si="61"/>
        <v>0</v>
      </c>
      <c r="O145" s="26">
        <f t="shared" si="61"/>
        <v>0</v>
      </c>
      <c r="P145" s="26">
        <f t="shared" si="61"/>
        <v>0</v>
      </c>
      <c r="Q145" s="26">
        <f t="shared" si="61"/>
        <v>0</v>
      </c>
      <c r="R145" s="26">
        <f t="shared" si="61"/>
        <v>0</v>
      </c>
      <c r="S145" s="26">
        <f t="shared" si="61"/>
        <v>0</v>
      </c>
      <c r="T145" s="26">
        <f t="shared" si="61"/>
        <v>0</v>
      </c>
      <c r="U145" s="26">
        <f t="shared" si="61"/>
        <v>0</v>
      </c>
      <c r="V145" s="26">
        <f t="shared" si="61"/>
        <v>0</v>
      </c>
      <c r="W145" s="26">
        <f t="shared" si="61"/>
        <v>0</v>
      </c>
      <c r="X145" s="26">
        <f t="shared" si="61"/>
        <v>0</v>
      </c>
      <c r="Y145" s="26">
        <f t="shared" si="61"/>
        <v>0</v>
      </c>
      <c r="Z145" s="26">
        <f t="shared" si="61"/>
        <v>0</v>
      </c>
      <c r="AA145" s="26">
        <f t="shared" si="61"/>
        <v>0</v>
      </c>
    </row>
    <row r="146" spans="1:27" hidden="1" x14ac:dyDescent="0.35">
      <c r="A146" s="687"/>
      <c r="B146" s="238" t="s">
        <v>1</v>
      </c>
      <c r="C146" s="26">
        <f t="shared" si="58"/>
        <v>0</v>
      </c>
      <c r="D146" s="26">
        <f t="shared" ref="D146:AA146" si="62">IF(D26=0,0,((D8*0.5)+C26-D44)*D81*D113*D$2)</f>
        <v>0</v>
      </c>
      <c r="E146" s="26">
        <f t="shared" si="62"/>
        <v>0</v>
      </c>
      <c r="F146" s="26">
        <f t="shared" si="62"/>
        <v>0</v>
      </c>
      <c r="G146" s="26">
        <f t="shared" si="62"/>
        <v>0</v>
      </c>
      <c r="H146" s="26">
        <f t="shared" si="62"/>
        <v>0</v>
      </c>
      <c r="I146" s="26">
        <f t="shared" si="62"/>
        <v>0</v>
      </c>
      <c r="J146" s="26">
        <f t="shared" si="62"/>
        <v>0</v>
      </c>
      <c r="K146" s="26">
        <f t="shared" si="62"/>
        <v>0</v>
      </c>
      <c r="L146" s="26">
        <f t="shared" si="62"/>
        <v>0</v>
      </c>
      <c r="M146" s="26">
        <f t="shared" si="62"/>
        <v>0</v>
      </c>
      <c r="N146" s="26">
        <f t="shared" si="62"/>
        <v>0</v>
      </c>
      <c r="O146" s="26">
        <f t="shared" si="62"/>
        <v>0</v>
      </c>
      <c r="P146" s="26">
        <f t="shared" si="62"/>
        <v>0</v>
      </c>
      <c r="Q146" s="26">
        <f t="shared" si="62"/>
        <v>0</v>
      </c>
      <c r="R146" s="26">
        <f t="shared" si="62"/>
        <v>0</v>
      </c>
      <c r="S146" s="26">
        <f t="shared" si="62"/>
        <v>0</v>
      </c>
      <c r="T146" s="26">
        <f t="shared" si="62"/>
        <v>0</v>
      </c>
      <c r="U146" s="26">
        <f t="shared" si="62"/>
        <v>0</v>
      </c>
      <c r="V146" s="26">
        <f t="shared" si="62"/>
        <v>0</v>
      </c>
      <c r="W146" s="26">
        <f t="shared" si="62"/>
        <v>0</v>
      </c>
      <c r="X146" s="26">
        <f t="shared" si="62"/>
        <v>0</v>
      </c>
      <c r="Y146" s="26">
        <f t="shared" si="62"/>
        <v>0</v>
      </c>
      <c r="Z146" s="26">
        <f t="shared" si="62"/>
        <v>0</v>
      </c>
      <c r="AA146" s="26">
        <f t="shared" si="62"/>
        <v>0</v>
      </c>
    </row>
    <row r="147" spans="1:27" hidden="1" x14ac:dyDescent="0.35">
      <c r="A147" s="687"/>
      <c r="B147" s="238" t="s">
        <v>22</v>
      </c>
      <c r="C147" s="26">
        <f t="shared" si="58"/>
        <v>0</v>
      </c>
      <c r="D147" s="26">
        <f t="shared" ref="D147:AA147" si="63">IF(D27=0,0,((D9*0.5)+C27-D45)*D82*D114*D$2)</f>
        <v>0</v>
      </c>
      <c r="E147" s="26">
        <f t="shared" si="63"/>
        <v>0</v>
      </c>
      <c r="F147" s="26">
        <f t="shared" si="63"/>
        <v>0</v>
      </c>
      <c r="G147" s="26">
        <f t="shared" si="63"/>
        <v>0</v>
      </c>
      <c r="H147" s="26">
        <f t="shared" si="63"/>
        <v>0</v>
      </c>
      <c r="I147" s="26">
        <f t="shared" si="63"/>
        <v>0</v>
      </c>
      <c r="J147" s="26">
        <f t="shared" si="63"/>
        <v>0</v>
      </c>
      <c r="K147" s="26">
        <f t="shared" si="63"/>
        <v>0</v>
      </c>
      <c r="L147" s="26">
        <f t="shared" si="63"/>
        <v>0</v>
      </c>
      <c r="M147" s="26">
        <f t="shared" si="63"/>
        <v>0</v>
      </c>
      <c r="N147" s="26">
        <f t="shared" si="63"/>
        <v>0</v>
      </c>
      <c r="O147" s="26">
        <f t="shared" si="63"/>
        <v>0</v>
      </c>
      <c r="P147" s="26">
        <f t="shared" si="63"/>
        <v>0</v>
      </c>
      <c r="Q147" s="26">
        <f t="shared" si="63"/>
        <v>0</v>
      </c>
      <c r="R147" s="26">
        <f t="shared" si="63"/>
        <v>0</v>
      </c>
      <c r="S147" s="26">
        <f t="shared" si="63"/>
        <v>0</v>
      </c>
      <c r="T147" s="26">
        <f t="shared" si="63"/>
        <v>0</v>
      </c>
      <c r="U147" s="26">
        <f t="shared" si="63"/>
        <v>0</v>
      </c>
      <c r="V147" s="26">
        <f t="shared" si="63"/>
        <v>0</v>
      </c>
      <c r="W147" s="26">
        <f t="shared" si="63"/>
        <v>0</v>
      </c>
      <c r="X147" s="26">
        <f t="shared" si="63"/>
        <v>0</v>
      </c>
      <c r="Y147" s="26">
        <f t="shared" si="63"/>
        <v>0</v>
      </c>
      <c r="Z147" s="26">
        <f t="shared" si="63"/>
        <v>0</v>
      </c>
      <c r="AA147" s="26">
        <f t="shared" si="63"/>
        <v>0</v>
      </c>
    </row>
    <row r="148" spans="1:27" hidden="1" x14ac:dyDescent="0.35">
      <c r="A148" s="687"/>
      <c r="B148" s="81" t="s">
        <v>9</v>
      </c>
      <c r="C148" s="26">
        <f t="shared" si="58"/>
        <v>0</v>
      </c>
      <c r="D148" s="26">
        <f t="shared" ref="D148:AA148" si="64">IF(D28=0,0,((D10*0.5)+C28-D46)*D83*D115*D$2)</f>
        <v>0</v>
      </c>
      <c r="E148" s="26">
        <f t="shared" si="64"/>
        <v>0</v>
      </c>
      <c r="F148" s="26">
        <f t="shared" si="64"/>
        <v>0</v>
      </c>
      <c r="G148" s="26">
        <f t="shared" si="64"/>
        <v>0</v>
      </c>
      <c r="H148" s="26">
        <f t="shared" si="64"/>
        <v>0</v>
      </c>
      <c r="I148" s="26">
        <f t="shared" si="64"/>
        <v>0</v>
      </c>
      <c r="J148" s="26">
        <f t="shared" si="64"/>
        <v>0</v>
      </c>
      <c r="K148" s="26">
        <f t="shared" si="64"/>
        <v>0</v>
      </c>
      <c r="L148" s="26">
        <f t="shared" si="64"/>
        <v>0</v>
      </c>
      <c r="M148" s="26">
        <f t="shared" si="64"/>
        <v>0</v>
      </c>
      <c r="N148" s="26">
        <f t="shared" si="64"/>
        <v>0</v>
      </c>
      <c r="O148" s="26">
        <f t="shared" si="64"/>
        <v>0</v>
      </c>
      <c r="P148" s="26">
        <f t="shared" si="64"/>
        <v>0</v>
      </c>
      <c r="Q148" s="26">
        <f t="shared" si="64"/>
        <v>0</v>
      </c>
      <c r="R148" s="26">
        <f t="shared" si="64"/>
        <v>0</v>
      </c>
      <c r="S148" s="26">
        <f t="shared" si="64"/>
        <v>0</v>
      </c>
      <c r="T148" s="26">
        <f t="shared" si="64"/>
        <v>0</v>
      </c>
      <c r="U148" s="26">
        <f t="shared" si="64"/>
        <v>0</v>
      </c>
      <c r="V148" s="26">
        <f t="shared" si="64"/>
        <v>0</v>
      </c>
      <c r="W148" s="26">
        <f t="shared" si="64"/>
        <v>0</v>
      </c>
      <c r="X148" s="26">
        <f t="shared" si="64"/>
        <v>0</v>
      </c>
      <c r="Y148" s="26">
        <f t="shared" si="64"/>
        <v>0</v>
      </c>
      <c r="Z148" s="26">
        <f t="shared" si="64"/>
        <v>0</v>
      </c>
      <c r="AA148" s="26">
        <f t="shared" si="64"/>
        <v>0</v>
      </c>
    </row>
    <row r="149" spans="1:27" hidden="1" x14ac:dyDescent="0.35">
      <c r="A149" s="687"/>
      <c r="B149" s="81" t="s">
        <v>3</v>
      </c>
      <c r="C149" s="26">
        <f t="shared" si="58"/>
        <v>0</v>
      </c>
      <c r="D149" s="26">
        <f t="shared" ref="D149:AA149" si="65">IF(D29=0,0,((D11*0.5)+C29-D47)*D84*D116*D$2)</f>
        <v>0</v>
      </c>
      <c r="E149" s="26">
        <f t="shared" si="65"/>
        <v>0</v>
      </c>
      <c r="F149" s="26">
        <f t="shared" si="65"/>
        <v>0</v>
      </c>
      <c r="G149" s="26">
        <f t="shared" si="65"/>
        <v>0</v>
      </c>
      <c r="H149" s="26">
        <f t="shared" si="65"/>
        <v>0</v>
      </c>
      <c r="I149" s="26">
        <f t="shared" si="65"/>
        <v>0</v>
      </c>
      <c r="J149" s="26">
        <f t="shared" si="65"/>
        <v>0</v>
      </c>
      <c r="K149" s="26">
        <f t="shared" si="65"/>
        <v>0</v>
      </c>
      <c r="L149" s="26">
        <f t="shared" si="65"/>
        <v>0</v>
      </c>
      <c r="M149" s="26">
        <f t="shared" si="65"/>
        <v>0</v>
      </c>
      <c r="N149" s="26">
        <f t="shared" si="65"/>
        <v>0</v>
      </c>
      <c r="O149" s="26">
        <f t="shared" si="65"/>
        <v>0</v>
      </c>
      <c r="P149" s="26">
        <f t="shared" si="65"/>
        <v>0</v>
      </c>
      <c r="Q149" s="26">
        <f t="shared" si="65"/>
        <v>0</v>
      </c>
      <c r="R149" s="26">
        <f t="shared" si="65"/>
        <v>0</v>
      </c>
      <c r="S149" s="26">
        <f t="shared" si="65"/>
        <v>0</v>
      </c>
      <c r="T149" s="26">
        <f t="shared" si="65"/>
        <v>0</v>
      </c>
      <c r="U149" s="26">
        <f t="shared" si="65"/>
        <v>0</v>
      </c>
      <c r="V149" s="26">
        <f t="shared" si="65"/>
        <v>0</v>
      </c>
      <c r="W149" s="26">
        <f t="shared" si="65"/>
        <v>0</v>
      </c>
      <c r="X149" s="26">
        <f t="shared" si="65"/>
        <v>0</v>
      </c>
      <c r="Y149" s="26">
        <f t="shared" si="65"/>
        <v>0</v>
      </c>
      <c r="Z149" s="26">
        <f t="shared" si="65"/>
        <v>0</v>
      </c>
      <c r="AA149" s="26">
        <f t="shared" si="65"/>
        <v>0</v>
      </c>
    </row>
    <row r="150" spans="1:27" ht="15.75" hidden="1" customHeight="1" x14ac:dyDescent="0.35">
      <c r="A150" s="687"/>
      <c r="B150" s="81" t="s">
        <v>4</v>
      </c>
      <c r="C150" s="26">
        <f t="shared" si="58"/>
        <v>0</v>
      </c>
      <c r="D150" s="26">
        <f t="shared" ref="D150:AA150" si="66">IF(D30=0,0,((D12*0.5)+C30-D48)*D85*D117*D$2)</f>
        <v>0</v>
      </c>
      <c r="E150" s="26">
        <f t="shared" si="66"/>
        <v>66.234900903324132</v>
      </c>
      <c r="F150" s="26">
        <f t="shared" si="66"/>
        <v>153.36881160929391</v>
      </c>
      <c r="G150" s="26">
        <f t="shared" si="66"/>
        <v>331.83612006650577</v>
      </c>
      <c r="H150" s="26">
        <f t="shared" si="66"/>
        <v>731.67669641641874</v>
      </c>
      <c r="I150" s="26">
        <f t="shared" si="66"/>
        <v>1096.7114549763085</v>
      </c>
      <c r="J150" s="26">
        <f t="shared" si="66"/>
        <v>1078.2006575984276</v>
      </c>
      <c r="K150" s="26">
        <f t="shared" si="66"/>
        <v>1871.3439752587153</v>
      </c>
      <c r="L150" s="26">
        <f t="shared" si="66"/>
        <v>1771.6517497348852</v>
      </c>
      <c r="M150" s="26">
        <f t="shared" si="66"/>
        <v>1871.1452300638896</v>
      </c>
      <c r="N150" s="26">
        <f t="shared" si="66"/>
        <v>3176.2276007683913</v>
      </c>
      <c r="O150" s="26">
        <f t="shared" si="66"/>
        <v>4490.8604758402507</v>
      </c>
      <c r="P150" s="26">
        <f t="shared" si="66"/>
        <v>3451.9815191841062</v>
      </c>
      <c r="Q150" s="26">
        <f t="shared" si="66"/>
        <v>3851.6662399897496</v>
      </c>
      <c r="R150" s="26">
        <f t="shared" si="66"/>
        <v>3891.4362528386687</v>
      </c>
      <c r="S150" s="26">
        <f t="shared" si="66"/>
        <v>4862.3207214650765</v>
      </c>
      <c r="T150" s="26">
        <f t="shared" si="66"/>
        <v>7112.3396729512351</v>
      </c>
      <c r="U150" s="26">
        <f t="shared" si="66"/>
        <v>8791.6939814713514</v>
      </c>
      <c r="V150" s="26">
        <f t="shared" si="66"/>
        <v>7053.4492034103496</v>
      </c>
      <c r="W150" s="26">
        <f t="shared" si="66"/>
        <v>7130.0752015506105</v>
      </c>
      <c r="X150" s="26">
        <f t="shared" si="66"/>
        <v>4645.6681657578729</v>
      </c>
      <c r="Y150" s="26">
        <f t="shared" si="66"/>
        <v>3874.693186457941</v>
      </c>
      <c r="Z150" s="26">
        <f t="shared" si="66"/>
        <v>4106.1617627702317</v>
      </c>
      <c r="AA150" s="26">
        <f t="shared" si="66"/>
        <v>4490.8604758402507</v>
      </c>
    </row>
    <row r="151" spans="1:27" hidden="1" x14ac:dyDescent="0.35">
      <c r="A151" s="687"/>
      <c r="B151" s="81" t="s">
        <v>5</v>
      </c>
      <c r="C151" s="26">
        <f t="shared" si="58"/>
        <v>0</v>
      </c>
      <c r="D151" s="26">
        <f t="shared" ref="D151:AA151" si="67">IF(D31=0,0,((D13*0.5)+C31-D49)*D86*D118*D$2)</f>
        <v>0</v>
      </c>
      <c r="E151" s="26">
        <f t="shared" si="67"/>
        <v>0</v>
      </c>
      <c r="F151" s="26">
        <f t="shared" si="67"/>
        <v>0</v>
      </c>
      <c r="G151" s="26">
        <f t="shared" si="67"/>
        <v>0</v>
      </c>
      <c r="H151" s="26">
        <f t="shared" si="67"/>
        <v>0</v>
      </c>
      <c r="I151" s="26">
        <f t="shared" si="67"/>
        <v>0</v>
      </c>
      <c r="J151" s="26">
        <f t="shared" si="67"/>
        <v>0</v>
      </c>
      <c r="K151" s="26">
        <f t="shared" si="67"/>
        <v>0</v>
      </c>
      <c r="L151" s="26">
        <f t="shared" si="67"/>
        <v>0</v>
      </c>
      <c r="M151" s="26">
        <f t="shared" si="67"/>
        <v>7.7338907358117686</v>
      </c>
      <c r="N151" s="26">
        <f t="shared" si="67"/>
        <v>42.970762458389025</v>
      </c>
      <c r="O151" s="26">
        <f t="shared" si="67"/>
        <v>68.687196991249564</v>
      </c>
      <c r="P151" s="26">
        <f t="shared" si="67"/>
        <v>62.699602613109171</v>
      </c>
      <c r="Q151" s="26">
        <f t="shared" si="67"/>
        <v>71.211868007734154</v>
      </c>
      <c r="R151" s="26">
        <f t="shared" si="67"/>
        <v>67.626358677915604</v>
      </c>
      <c r="S151" s="26">
        <f t="shared" si="67"/>
        <v>73.495807104981523</v>
      </c>
      <c r="T151" s="26">
        <f t="shared" si="67"/>
        <v>129.11366917274916</v>
      </c>
      <c r="U151" s="26">
        <f t="shared" si="67"/>
        <v>128.60656753132128</v>
      </c>
      <c r="V151" s="26">
        <f t="shared" si="67"/>
        <v>128.82749394410297</v>
      </c>
      <c r="W151" s="26">
        <f t="shared" si="67"/>
        <v>123.94663860240355</v>
      </c>
      <c r="X151" s="26">
        <f t="shared" si="67"/>
        <v>70.706098167955389</v>
      </c>
      <c r="Y151" s="26">
        <f t="shared" si="67"/>
        <v>70.083302249162458</v>
      </c>
      <c r="Z151" s="26">
        <f t="shared" si="67"/>
        <v>70.40315101272158</v>
      </c>
      <c r="AA151" s="26">
        <f t="shared" si="67"/>
        <v>68.687196991249564</v>
      </c>
    </row>
    <row r="152" spans="1:27" hidden="1" x14ac:dyDescent="0.35">
      <c r="A152" s="687"/>
      <c r="B152" s="81" t="s">
        <v>23</v>
      </c>
      <c r="C152" s="26">
        <f t="shared" si="58"/>
        <v>0</v>
      </c>
      <c r="D152" s="26">
        <f t="shared" ref="D152:AA152" si="68">IF(D32=0,0,((D14*0.5)+C32-D50)*D87*D119*D$2)</f>
        <v>0</v>
      </c>
      <c r="E152" s="26">
        <f t="shared" si="68"/>
        <v>0</v>
      </c>
      <c r="F152" s="26">
        <f t="shared" si="68"/>
        <v>0</v>
      </c>
      <c r="G152" s="26">
        <f t="shared" si="68"/>
        <v>0</v>
      </c>
      <c r="H152" s="26">
        <f t="shared" si="68"/>
        <v>0</v>
      </c>
      <c r="I152" s="26">
        <f t="shared" si="68"/>
        <v>0</v>
      </c>
      <c r="J152" s="26">
        <f t="shared" si="68"/>
        <v>0</v>
      </c>
      <c r="K152" s="26">
        <f t="shared" si="68"/>
        <v>0</v>
      </c>
      <c r="L152" s="26">
        <f t="shared" si="68"/>
        <v>0</v>
      </c>
      <c r="M152" s="26">
        <f t="shared" si="68"/>
        <v>0</v>
      </c>
      <c r="N152" s="26">
        <f t="shared" si="68"/>
        <v>0</v>
      </c>
      <c r="O152" s="26">
        <f t="shared" si="68"/>
        <v>0</v>
      </c>
      <c r="P152" s="26">
        <f t="shared" si="68"/>
        <v>0</v>
      </c>
      <c r="Q152" s="26">
        <f t="shared" si="68"/>
        <v>0</v>
      </c>
      <c r="R152" s="26">
        <f t="shared" si="68"/>
        <v>0</v>
      </c>
      <c r="S152" s="26">
        <f t="shared" si="68"/>
        <v>0</v>
      </c>
      <c r="T152" s="26">
        <f t="shared" si="68"/>
        <v>0</v>
      </c>
      <c r="U152" s="26">
        <f t="shared" si="68"/>
        <v>0</v>
      </c>
      <c r="V152" s="26">
        <f t="shared" si="68"/>
        <v>0</v>
      </c>
      <c r="W152" s="26">
        <f t="shared" si="68"/>
        <v>0</v>
      </c>
      <c r="X152" s="26">
        <f t="shared" si="68"/>
        <v>0</v>
      </c>
      <c r="Y152" s="26">
        <f t="shared" si="68"/>
        <v>0</v>
      </c>
      <c r="Z152" s="26">
        <f t="shared" si="68"/>
        <v>0</v>
      </c>
      <c r="AA152" s="26">
        <f t="shared" si="68"/>
        <v>0</v>
      </c>
    </row>
    <row r="153" spans="1:27" hidden="1" x14ac:dyDescent="0.35">
      <c r="A153" s="687"/>
      <c r="B153" s="81" t="s">
        <v>24</v>
      </c>
      <c r="C153" s="26">
        <f t="shared" si="58"/>
        <v>0</v>
      </c>
      <c r="D153" s="26">
        <f t="shared" ref="D153:AA153" si="69">IF(D33=0,0,((D15*0.5)+C33-D51)*D88*D120*D$2)</f>
        <v>0</v>
      </c>
      <c r="E153" s="26">
        <f t="shared" si="69"/>
        <v>0</v>
      </c>
      <c r="F153" s="26">
        <f t="shared" si="69"/>
        <v>0</v>
      </c>
      <c r="G153" s="26">
        <f t="shared" si="69"/>
        <v>0</v>
      </c>
      <c r="H153" s="26">
        <f t="shared" si="69"/>
        <v>0</v>
      </c>
      <c r="I153" s="26">
        <f t="shared" si="69"/>
        <v>0</v>
      </c>
      <c r="J153" s="26">
        <f t="shared" si="69"/>
        <v>0</v>
      </c>
      <c r="K153" s="26">
        <f t="shared" si="69"/>
        <v>0</v>
      </c>
      <c r="L153" s="26">
        <f t="shared" si="69"/>
        <v>0</v>
      </c>
      <c r="M153" s="26">
        <f t="shared" si="69"/>
        <v>0</v>
      </c>
      <c r="N153" s="26">
        <f t="shared" si="69"/>
        <v>0</v>
      </c>
      <c r="O153" s="26">
        <f t="shared" si="69"/>
        <v>0</v>
      </c>
      <c r="P153" s="26">
        <f t="shared" si="69"/>
        <v>0</v>
      </c>
      <c r="Q153" s="26">
        <f t="shared" si="69"/>
        <v>0</v>
      </c>
      <c r="R153" s="26">
        <f t="shared" si="69"/>
        <v>0</v>
      </c>
      <c r="S153" s="26">
        <f t="shared" si="69"/>
        <v>0</v>
      </c>
      <c r="T153" s="26">
        <f t="shared" si="69"/>
        <v>0</v>
      </c>
      <c r="U153" s="26">
        <f t="shared" si="69"/>
        <v>0</v>
      </c>
      <c r="V153" s="26">
        <f t="shared" si="69"/>
        <v>0</v>
      </c>
      <c r="W153" s="26">
        <f t="shared" si="69"/>
        <v>0</v>
      </c>
      <c r="X153" s="26">
        <f t="shared" si="69"/>
        <v>0</v>
      </c>
      <c r="Y153" s="26">
        <f t="shared" si="69"/>
        <v>0</v>
      </c>
      <c r="Z153" s="26">
        <f t="shared" si="69"/>
        <v>0</v>
      </c>
      <c r="AA153" s="26">
        <f t="shared" si="69"/>
        <v>0</v>
      </c>
    </row>
    <row r="154" spans="1:27" ht="15.75" hidden="1" customHeight="1" x14ac:dyDescent="0.35">
      <c r="A154" s="687"/>
      <c r="B154" s="81" t="s">
        <v>7</v>
      </c>
      <c r="C154" s="26">
        <f t="shared" si="58"/>
        <v>0</v>
      </c>
      <c r="D154" s="26">
        <f t="shared" ref="D154:AA154" si="70">IF(D34=0,0,((D16*0.5)+C34-D52)*D89*D121*D$2)</f>
        <v>0</v>
      </c>
      <c r="E154" s="26">
        <f t="shared" si="70"/>
        <v>0</v>
      </c>
      <c r="F154" s="26">
        <f t="shared" si="70"/>
        <v>0</v>
      </c>
      <c r="G154" s="26">
        <f t="shared" si="70"/>
        <v>0</v>
      </c>
      <c r="H154" s="26">
        <f t="shared" si="70"/>
        <v>0</v>
      </c>
      <c r="I154" s="26">
        <f t="shared" si="70"/>
        <v>0</v>
      </c>
      <c r="J154" s="26">
        <f t="shared" si="70"/>
        <v>0</v>
      </c>
      <c r="K154" s="26">
        <f t="shared" si="70"/>
        <v>0</v>
      </c>
      <c r="L154" s="26">
        <f t="shared" si="70"/>
        <v>0</v>
      </c>
      <c r="M154" s="26">
        <f t="shared" si="70"/>
        <v>0</v>
      </c>
      <c r="N154" s="26">
        <f t="shared" si="70"/>
        <v>0</v>
      </c>
      <c r="O154" s="26">
        <f t="shared" si="70"/>
        <v>0</v>
      </c>
      <c r="P154" s="26">
        <f t="shared" si="70"/>
        <v>0</v>
      </c>
      <c r="Q154" s="26">
        <f t="shared" si="70"/>
        <v>0</v>
      </c>
      <c r="R154" s="26">
        <f t="shared" si="70"/>
        <v>0</v>
      </c>
      <c r="S154" s="26">
        <f t="shared" si="70"/>
        <v>0</v>
      </c>
      <c r="T154" s="26">
        <f t="shared" si="70"/>
        <v>0</v>
      </c>
      <c r="U154" s="26">
        <f t="shared" si="70"/>
        <v>0</v>
      </c>
      <c r="V154" s="26">
        <f t="shared" si="70"/>
        <v>0</v>
      </c>
      <c r="W154" s="26">
        <f t="shared" si="70"/>
        <v>0</v>
      </c>
      <c r="X154" s="26">
        <f t="shared" si="70"/>
        <v>0</v>
      </c>
      <c r="Y154" s="26">
        <f t="shared" si="70"/>
        <v>0</v>
      </c>
      <c r="Z154" s="26">
        <f t="shared" si="70"/>
        <v>0</v>
      </c>
      <c r="AA154" s="26">
        <f t="shared" si="70"/>
        <v>0</v>
      </c>
    </row>
    <row r="155" spans="1:27" ht="15.75" hidden="1" customHeight="1" x14ac:dyDescent="0.35">
      <c r="A155" s="687"/>
      <c r="B155" s="81" t="s">
        <v>8</v>
      </c>
      <c r="C155" s="26">
        <f t="shared" si="58"/>
        <v>0</v>
      </c>
      <c r="D155" s="26">
        <f t="shared" ref="D155:AA155" si="71">IF(D35=0,0,((D17*0.5)+C35-D53)*D90*D122*D$2)</f>
        <v>0</v>
      </c>
      <c r="E155" s="26">
        <f t="shared" si="71"/>
        <v>0</v>
      </c>
      <c r="F155" s="26">
        <f t="shared" si="71"/>
        <v>0</v>
      </c>
      <c r="G155" s="26">
        <f t="shared" si="71"/>
        <v>0</v>
      </c>
      <c r="H155" s="26">
        <f t="shared" si="71"/>
        <v>0</v>
      </c>
      <c r="I155" s="26">
        <f t="shared" si="71"/>
        <v>0</v>
      </c>
      <c r="J155" s="26">
        <f t="shared" si="71"/>
        <v>0</v>
      </c>
      <c r="K155" s="26">
        <f t="shared" si="71"/>
        <v>0</v>
      </c>
      <c r="L155" s="26">
        <f t="shared" si="71"/>
        <v>0</v>
      </c>
      <c r="M155" s="26">
        <f t="shared" si="71"/>
        <v>0</v>
      </c>
      <c r="N155" s="26">
        <f t="shared" si="71"/>
        <v>0</v>
      </c>
      <c r="O155" s="26">
        <f t="shared" si="71"/>
        <v>0</v>
      </c>
      <c r="P155" s="26">
        <f t="shared" si="71"/>
        <v>0</v>
      </c>
      <c r="Q155" s="26">
        <f t="shared" si="71"/>
        <v>0</v>
      </c>
      <c r="R155" s="26">
        <f t="shared" si="71"/>
        <v>0</v>
      </c>
      <c r="S155" s="26">
        <f t="shared" si="71"/>
        <v>0</v>
      </c>
      <c r="T155" s="26">
        <f t="shared" si="71"/>
        <v>0</v>
      </c>
      <c r="U155" s="26">
        <f t="shared" si="71"/>
        <v>0</v>
      </c>
      <c r="V155" s="26">
        <f t="shared" si="71"/>
        <v>0</v>
      </c>
      <c r="W155" s="26">
        <f t="shared" si="71"/>
        <v>0</v>
      </c>
      <c r="X155" s="26">
        <f t="shared" si="71"/>
        <v>0</v>
      </c>
      <c r="Y155" s="26">
        <f t="shared" si="71"/>
        <v>0</v>
      </c>
      <c r="Z155" s="26">
        <f t="shared" si="71"/>
        <v>0</v>
      </c>
      <c r="AA155" s="26">
        <f t="shared" si="71"/>
        <v>0</v>
      </c>
    </row>
    <row r="156" spans="1:27" ht="15.75" hidden="1" customHeight="1" x14ac:dyDescent="0.35">
      <c r="A156" s="687"/>
      <c r="B156" s="13"/>
      <c r="C156" s="3"/>
      <c r="D156" s="3"/>
      <c r="E156" s="3"/>
      <c r="F156" s="3"/>
      <c r="G156" s="3"/>
      <c r="H156" s="3"/>
      <c r="I156" s="3"/>
      <c r="J156" s="3"/>
      <c r="K156" s="3"/>
      <c r="L156" s="3"/>
      <c r="M156" s="3"/>
      <c r="N156" s="3"/>
      <c r="O156" s="3"/>
      <c r="P156" s="3"/>
      <c r="Q156" s="3"/>
      <c r="R156" s="3"/>
      <c r="S156" s="3"/>
      <c r="T156" s="3"/>
      <c r="U156" s="3"/>
      <c r="V156" s="3"/>
      <c r="W156" s="3"/>
      <c r="X156" s="3"/>
      <c r="Y156" s="3"/>
      <c r="Z156" s="3"/>
      <c r="AA156" s="3"/>
    </row>
    <row r="157" spans="1:27" ht="15.75" hidden="1" customHeight="1" x14ac:dyDescent="0.35">
      <c r="A157" s="687"/>
      <c r="B157" s="235" t="s">
        <v>26</v>
      </c>
      <c r="C157" s="26">
        <f>SUM(C143:C156)</f>
        <v>0</v>
      </c>
      <c r="D157" s="26">
        <f>SUM(D143:D156)</f>
        <v>0</v>
      </c>
      <c r="E157" s="26">
        <f t="shared" ref="E157:AA157" si="72">SUM(E143:E156)</f>
        <v>66.234900903324132</v>
      </c>
      <c r="F157" s="26">
        <f t="shared" si="72"/>
        <v>153.36881160929391</v>
      </c>
      <c r="G157" s="26">
        <f t="shared" si="72"/>
        <v>331.83612006650577</v>
      </c>
      <c r="H157" s="26">
        <f t="shared" si="72"/>
        <v>731.67669641641874</v>
      </c>
      <c r="I157" s="26">
        <f t="shared" si="72"/>
        <v>1612.0913055046049</v>
      </c>
      <c r="J157" s="26">
        <f t="shared" si="72"/>
        <v>2057.5078566610659</v>
      </c>
      <c r="K157" s="26">
        <f t="shared" si="72"/>
        <v>2296.2703200176752</v>
      </c>
      <c r="L157" s="102">
        <f t="shared" si="72"/>
        <v>1916.089950673123</v>
      </c>
      <c r="M157" s="26">
        <f t="shared" si="72"/>
        <v>2116.4452356913771</v>
      </c>
      <c r="N157" s="26">
        <f t="shared" si="72"/>
        <v>3598.3340353345775</v>
      </c>
      <c r="O157" s="26">
        <f t="shared" si="72"/>
        <v>4944.7570524985986</v>
      </c>
      <c r="P157" s="26">
        <f t="shared" si="72"/>
        <v>3841.8778746598264</v>
      </c>
      <c r="Q157" s="26">
        <f t="shared" si="72"/>
        <v>4187.5959156279705</v>
      </c>
      <c r="R157" s="26">
        <f t="shared" si="72"/>
        <v>4114.7803113852533</v>
      </c>
      <c r="S157" s="26">
        <f t="shared" si="72"/>
        <v>5110.1127352017784</v>
      </c>
      <c r="T157" s="26">
        <f t="shared" si="72"/>
        <v>8046.3180957211443</v>
      </c>
      <c r="U157" s="26">
        <f t="shared" si="72"/>
        <v>9951.0602500592668</v>
      </c>
      <c r="V157" s="26">
        <f t="shared" si="72"/>
        <v>8161.5838964170907</v>
      </c>
      <c r="W157" s="26">
        <f t="shared" si="72"/>
        <v>7678.9481849119738</v>
      </c>
      <c r="X157" s="26">
        <f t="shared" si="72"/>
        <v>4860.812464864066</v>
      </c>
      <c r="Y157" s="26">
        <f t="shared" si="72"/>
        <v>4182.3426035987795</v>
      </c>
      <c r="Z157" s="26">
        <f t="shared" si="72"/>
        <v>4555.7005858907505</v>
      </c>
      <c r="AA157" s="26">
        <f t="shared" si="72"/>
        <v>4944.7570524985986</v>
      </c>
    </row>
    <row r="158" spans="1:27" ht="16.5" hidden="1" customHeight="1" thickBot="1" x14ac:dyDescent="0.4">
      <c r="A158" s="688"/>
      <c r="B158" s="137" t="s">
        <v>27</v>
      </c>
      <c r="C158" s="27">
        <f>C157</f>
        <v>0</v>
      </c>
      <c r="D158" s="27">
        <f>C158+D157</f>
        <v>0</v>
      </c>
      <c r="E158" s="27">
        <f t="shared" ref="E158:AA158" si="73">D158+E157</f>
        <v>66.234900903324132</v>
      </c>
      <c r="F158" s="27">
        <f t="shared" si="73"/>
        <v>219.60371251261805</v>
      </c>
      <c r="G158" s="27">
        <f t="shared" si="73"/>
        <v>551.43983257912384</v>
      </c>
      <c r="H158" s="27">
        <f t="shared" si="73"/>
        <v>1283.1165289955425</v>
      </c>
      <c r="I158" s="27">
        <f t="shared" si="73"/>
        <v>2895.2078345001473</v>
      </c>
      <c r="J158" s="27">
        <f t="shared" si="73"/>
        <v>4952.7156911612128</v>
      </c>
      <c r="K158" s="27">
        <f t="shared" si="73"/>
        <v>7248.9860111788876</v>
      </c>
      <c r="L158" s="27">
        <f t="shared" si="73"/>
        <v>9165.0759618520096</v>
      </c>
      <c r="M158" s="27">
        <f t="shared" si="73"/>
        <v>11281.521197543387</v>
      </c>
      <c r="N158" s="27">
        <f t="shared" si="73"/>
        <v>14879.855232877964</v>
      </c>
      <c r="O158" s="27">
        <f t="shared" si="73"/>
        <v>19824.612285376563</v>
      </c>
      <c r="P158" s="27">
        <f t="shared" si="73"/>
        <v>23666.490160036388</v>
      </c>
      <c r="Q158" s="27">
        <f t="shared" si="73"/>
        <v>27854.08607566436</v>
      </c>
      <c r="R158" s="27">
        <f t="shared" si="73"/>
        <v>31968.866387049613</v>
      </c>
      <c r="S158" s="27">
        <f t="shared" si="73"/>
        <v>37078.979122251389</v>
      </c>
      <c r="T158" s="27">
        <f t="shared" si="73"/>
        <v>45125.297217972533</v>
      </c>
      <c r="U158" s="27">
        <f t="shared" si="73"/>
        <v>55076.357468031798</v>
      </c>
      <c r="V158" s="27">
        <f t="shared" si="73"/>
        <v>63237.941364448889</v>
      </c>
      <c r="W158" s="27">
        <f t="shared" si="73"/>
        <v>70916.889549360858</v>
      </c>
      <c r="X158" s="27">
        <f t="shared" si="73"/>
        <v>75777.702014224924</v>
      </c>
      <c r="Y158" s="27">
        <f t="shared" si="73"/>
        <v>79960.044617823703</v>
      </c>
      <c r="Z158" s="27">
        <f t="shared" si="73"/>
        <v>84515.745203714454</v>
      </c>
      <c r="AA158" s="27">
        <f t="shared" si="73"/>
        <v>89460.502256213047</v>
      </c>
    </row>
    <row r="159" spans="1:27" hidden="1" x14ac:dyDescent="0.35">
      <c r="A159" s="98"/>
      <c r="B159" s="98"/>
      <c r="C159" s="101"/>
      <c r="D159" s="101"/>
      <c r="E159" s="101"/>
      <c r="F159" s="101"/>
      <c r="G159" s="101"/>
      <c r="H159" s="101"/>
      <c r="I159" s="101"/>
      <c r="J159" s="101"/>
      <c r="K159" s="101"/>
      <c r="L159" s="101"/>
      <c r="M159" s="101"/>
      <c r="N159" s="101"/>
    </row>
    <row r="160" spans="1:27" ht="15" hidden="1" thickBot="1" x14ac:dyDescent="0.4">
      <c r="A160" s="98"/>
      <c r="B160" s="98"/>
      <c r="C160" s="101"/>
      <c r="D160" s="101"/>
      <c r="E160" s="101"/>
      <c r="F160" s="101"/>
      <c r="G160" s="101"/>
      <c r="H160" s="101"/>
      <c r="I160" s="101"/>
      <c r="J160" s="101"/>
      <c r="K160" s="101"/>
      <c r="L160" s="101"/>
      <c r="M160" s="101"/>
      <c r="N160" s="101"/>
    </row>
    <row r="161" spans="1:27" ht="15.75" hidden="1" customHeight="1" thickBot="1" x14ac:dyDescent="0.4">
      <c r="A161" s="686" t="s">
        <v>127</v>
      </c>
      <c r="B161" s="260" t="s">
        <v>123</v>
      </c>
      <c r="C161" s="145">
        <f>C$4</f>
        <v>44927</v>
      </c>
      <c r="D161" s="145">
        <f t="shared" ref="D161:AA161" si="74">D$4</f>
        <v>44958</v>
      </c>
      <c r="E161" s="145">
        <f t="shared" si="74"/>
        <v>44986</v>
      </c>
      <c r="F161" s="145">
        <f t="shared" si="74"/>
        <v>45017</v>
      </c>
      <c r="G161" s="145">
        <f t="shared" si="74"/>
        <v>45047</v>
      </c>
      <c r="H161" s="145">
        <f t="shared" si="74"/>
        <v>45078</v>
      </c>
      <c r="I161" s="145">
        <f t="shared" si="74"/>
        <v>45108</v>
      </c>
      <c r="J161" s="145">
        <f t="shared" si="74"/>
        <v>45139</v>
      </c>
      <c r="K161" s="145">
        <f t="shared" si="74"/>
        <v>45170</v>
      </c>
      <c r="L161" s="145">
        <f t="shared" si="74"/>
        <v>45200</v>
      </c>
      <c r="M161" s="145">
        <f t="shared" si="74"/>
        <v>45231</v>
      </c>
      <c r="N161" s="145">
        <f t="shared" si="74"/>
        <v>45261</v>
      </c>
      <c r="O161" s="145">
        <f t="shared" si="74"/>
        <v>45292</v>
      </c>
      <c r="P161" s="145">
        <f t="shared" si="74"/>
        <v>45323</v>
      </c>
      <c r="Q161" s="145">
        <f t="shared" si="74"/>
        <v>45352</v>
      </c>
      <c r="R161" s="145">
        <f t="shared" si="74"/>
        <v>45383</v>
      </c>
      <c r="S161" s="145">
        <f t="shared" si="74"/>
        <v>45413</v>
      </c>
      <c r="T161" s="145">
        <f t="shared" si="74"/>
        <v>45444</v>
      </c>
      <c r="U161" s="145">
        <f t="shared" si="74"/>
        <v>45474</v>
      </c>
      <c r="V161" s="145">
        <f t="shared" si="74"/>
        <v>45505</v>
      </c>
      <c r="W161" s="145">
        <f t="shared" si="74"/>
        <v>45536</v>
      </c>
      <c r="X161" s="145">
        <f t="shared" si="74"/>
        <v>45566</v>
      </c>
      <c r="Y161" s="145">
        <f t="shared" si="74"/>
        <v>45597</v>
      </c>
      <c r="Z161" s="145">
        <f t="shared" si="74"/>
        <v>45627</v>
      </c>
      <c r="AA161" s="145">
        <f t="shared" si="74"/>
        <v>45658</v>
      </c>
    </row>
    <row r="162" spans="1:27" hidden="1" x14ac:dyDescent="0.35">
      <c r="A162" s="687"/>
      <c r="B162" s="238" t="s">
        <v>20</v>
      </c>
      <c r="C162" s="26">
        <f t="shared" ref="C162:C174" si="75">IF(C23=0,0,((C5*0.5)-C41)*C78*C127*C$2)</f>
        <v>0</v>
      </c>
      <c r="D162" s="26">
        <f t="shared" ref="D162:AA162" si="76">IF(D23=0,0,((D5*0.5)+C23-D41)*D78*D127*D$2)</f>
        <v>0</v>
      </c>
      <c r="E162" s="26">
        <f t="shared" si="76"/>
        <v>0</v>
      </c>
      <c r="F162" s="26">
        <f t="shared" si="76"/>
        <v>0</v>
      </c>
      <c r="G162" s="26">
        <f t="shared" si="76"/>
        <v>0</v>
      </c>
      <c r="H162" s="26">
        <f t="shared" si="76"/>
        <v>0</v>
      </c>
      <c r="I162" s="26">
        <f t="shared" si="76"/>
        <v>0</v>
      </c>
      <c r="J162" s="26">
        <f t="shared" si="76"/>
        <v>0</v>
      </c>
      <c r="K162" s="26">
        <f t="shared" si="76"/>
        <v>0</v>
      </c>
      <c r="L162" s="26">
        <f t="shared" si="76"/>
        <v>0</v>
      </c>
      <c r="M162" s="26">
        <f t="shared" si="76"/>
        <v>0</v>
      </c>
      <c r="N162" s="26">
        <f t="shared" si="76"/>
        <v>0</v>
      </c>
      <c r="O162" s="26">
        <f t="shared" si="76"/>
        <v>0</v>
      </c>
      <c r="P162" s="26">
        <f t="shared" si="76"/>
        <v>0</v>
      </c>
      <c r="Q162" s="26">
        <f t="shared" si="76"/>
        <v>0</v>
      </c>
      <c r="R162" s="26">
        <f t="shared" si="76"/>
        <v>0</v>
      </c>
      <c r="S162" s="26">
        <f t="shared" si="76"/>
        <v>0</v>
      </c>
      <c r="T162" s="26">
        <f t="shared" si="76"/>
        <v>0</v>
      </c>
      <c r="U162" s="26">
        <f t="shared" si="76"/>
        <v>0</v>
      </c>
      <c r="V162" s="26">
        <f t="shared" si="76"/>
        <v>0</v>
      </c>
      <c r="W162" s="26">
        <f t="shared" si="76"/>
        <v>0</v>
      </c>
      <c r="X162" s="26">
        <f t="shared" si="76"/>
        <v>0</v>
      </c>
      <c r="Y162" s="26">
        <f t="shared" si="76"/>
        <v>0</v>
      </c>
      <c r="Z162" s="26">
        <f t="shared" si="76"/>
        <v>0</v>
      </c>
      <c r="AA162" s="26">
        <f t="shared" si="76"/>
        <v>0</v>
      </c>
    </row>
    <row r="163" spans="1:27" hidden="1" x14ac:dyDescent="0.35">
      <c r="A163" s="687"/>
      <c r="B163" s="238" t="s">
        <v>0</v>
      </c>
      <c r="C163" s="26">
        <f t="shared" si="75"/>
        <v>0</v>
      </c>
      <c r="D163" s="26">
        <f t="shared" ref="D163:AA163" si="77">IF(D24=0,0,((D6*0.5)+C24-D42)*D79*D128*D$2)</f>
        <v>0</v>
      </c>
      <c r="E163" s="26">
        <f t="shared" si="77"/>
        <v>0</v>
      </c>
      <c r="F163" s="26">
        <f t="shared" si="77"/>
        <v>0</v>
      </c>
      <c r="G163" s="26">
        <f t="shared" si="77"/>
        <v>0</v>
      </c>
      <c r="H163" s="26">
        <f t="shared" si="77"/>
        <v>0</v>
      </c>
      <c r="I163" s="26">
        <f t="shared" si="77"/>
        <v>87.930105642053434</v>
      </c>
      <c r="J163" s="26">
        <f t="shared" si="77"/>
        <v>176.49729606163004</v>
      </c>
      <c r="K163" s="26">
        <f t="shared" si="77"/>
        <v>78.513735817748781</v>
      </c>
      <c r="L163" s="26">
        <f t="shared" si="77"/>
        <v>10.646752544144226</v>
      </c>
      <c r="M163" s="26">
        <f t="shared" si="77"/>
        <v>21.054258324106044</v>
      </c>
      <c r="N163" s="26">
        <f t="shared" si="77"/>
        <v>25.883069438284849</v>
      </c>
      <c r="O163" s="26">
        <f t="shared" si="77"/>
        <v>29.877934122716887</v>
      </c>
      <c r="P163" s="26">
        <f t="shared" si="77"/>
        <v>27.630938987198181</v>
      </c>
      <c r="Q163" s="26">
        <f t="shared" si="77"/>
        <v>26.638973753108395</v>
      </c>
      <c r="R163" s="26">
        <f t="shared" si="77"/>
        <v>7.122089575535405</v>
      </c>
      <c r="S163" s="26">
        <f t="shared" si="77"/>
        <v>15.071666594179062</v>
      </c>
      <c r="T163" s="26">
        <f t="shared" si="77"/>
        <v>156.75279264238785</v>
      </c>
      <c r="U163" s="26">
        <f t="shared" si="77"/>
        <v>175.86021128410687</v>
      </c>
      <c r="V163" s="26">
        <f t="shared" si="77"/>
        <v>176.49729606163004</v>
      </c>
      <c r="W163" s="26">
        <f t="shared" si="77"/>
        <v>78.513735817748781</v>
      </c>
      <c r="X163" s="26">
        <f t="shared" si="77"/>
        <v>10.646752544144226</v>
      </c>
      <c r="Y163" s="26">
        <f t="shared" si="77"/>
        <v>21.054258324106044</v>
      </c>
      <c r="Z163" s="26">
        <f t="shared" si="77"/>
        <v>25.883069438284849</v>
      </c>
      <c r="AA163" s="26">
        <f t="shared" si="77"/>
        <v>29.877934122716887</v>
      </c>
    </row>
    <row r="164" spans="1:27" hidden="1" x14ac:dyDescent="0.35">
      <c r="A164" s="687"/>
      <c r="B164" s="238" t="s">
        <v>21</v>
      </c>
      <c r="C164" s="26">
        <f t="shared" si="75"/>
        <v>0</v>
      </c>
      <c r="D164" s="26">
        <f t="shared" ref="D164:AA164" si="78">IF(D25=0,0,((D7*0.5)+C25-D43)*D80*D129*D$2)</f>
        <v>0</v>
      </c>
      <c r="E164" s="26">
        <f t="shared" si="78"/>
        <v>0</v>
      </c>
      <c r="F164" s="26">
        <f t="shared" si="78"/>
        <v>0</v>
      </c>
      <c r="G164" s="26">
        <f t="shared" si="78"/>
        <v>0</v>
      </c>
      <c r="H164" s="26">
        <f t="shared" si="78"/>
        <v>0</v>
      </c>
      <c r="I164" s="26">
        <f t="shared" si="78"/>
        <v>0</v>
      </c>
      <c r="J164" s="26">
        <f t="shared" si="78"/>
        <v>0</v>
      </c>
      <c r="K164" s="26">
        <f t="shared" si="78"/>
        <v>0</v>
      </c>
      <c r="L164" s="26">
        <f t="shared" si="78"/>
        <v>0</v>
      </c>
      <c r="M164" s="26">
        <f t="shared" si="78"/>
        <v>0</v>
      </c>
      <c r="N164" s="26">
        <f t="shared" si="78"/>
        <v>0</v>
      </c>
      <c r="O164" s="26">
        <f t="shared" si="78"/>
        <v>0</v>
      </c>
      <c r="P164" s="26">
        <f t="shared" si="78"/>
        <v>0</v>
      </c>
      <c r="Q164" s="26">
        <f t="shared" si="78"/>
        <v>0</v>
      </c>
      <c r="R164" s="26">
        <f t="shared" si="78"/>
        <v>0</v>
      </c>
      <c r="S164" s="26">
        <f t="shared" si="78"/>
        <v>0</v>
      </c>
      <c r="T164" s="26">
        <f t="shared" si="78"/>
        <v>0</v>
      </c>
      <c r="U164" s="26">
        <f t="shared" si="78"/>
        <v>0</v>
      </c>
      <c r="V164" s="26">
        <f t="shared" si="78"/>
        <v>0</v>
      </c>
      <c r="W164" s="26">
        <f t="shared" si="78"/>
        <v>0</v>
      </c>
      <c r="X164" s="26">
        <f t="shared" si="78"/>
        <v>0</v>
      </c>
      <c r="Y164" s="26">
        <f t="shared" si="78"/>
        <v>0</v>
      </c>
      <c r="Z164" s="26">
        <f t="shared" si="78"/>
        <v>0</v>
      </c>
      <c r="AA164" s="26">
        <f t="shared" si="78"/>
        <v>0</v>
      </c>
    </row>
    <row r="165" spans="1:27" hidden="1" x14ac:dyDescent="0.35">
      <c r="A165" s="687"/>
      <c r="B165" s="238" t="s">
        <v>1</v>
      </c>
      <c r="C165" s="26">
        <f t="shared" si="75"/>
        <v>0</v>
      </c>
      <c r="D165" s="26">
        <f t="shared" ref="D165:AA165" si="79">IF(D26=0,0,((D8*0.5)+C26-D44)*D81*D130*D$2)</f>
        <v>0</v>
      </c>
      <c r="E165" s="26">
        <f t="shared" si="79"/>
        <v>0</v>
      </c>
      <c r="F165" s="26">
        <f t="shared" si="79"/>
        <v>0</v>
      </c>
      <c r="G165" s="26">
        <f t="shared" si="79"/>
        <v>0</v>
      </c>
      <c r="H165" s="26">
        <f t="shared" si="79"/>
        <v>0</v>
      </c>
      <c r="I165" s="26">
        <f t="shared" si="79"/>
        <v>0</v>
      </c>
      <c r="J165" s="26">
        <f t="shared" si="79"/>
        <v>0</v>
      </c>
      <c r="K165" s="26">
        <f t="shared" si="79"/>
        <v>0</v>
      </c>
      <c r="L165" s="26">
        <f t="shared" si="79"/>
        <v>0</v>
      </c>
      <c r="M165" s="26">
        <f t="shared" si="79"/>
        <v>0</v>
      </c>
      <c r="N165" s="26">
        <f t="shared" si="79"/>
        <v>0</v>
      </c>
      <c r="O165" s="26">
        <f t="shared" si="79"/>
        <v>0</v>
      </c>
      <c r="P165" s="26">
        <f t="shared" si="79"/>
        <v>0</v>
      </c>
      <c r="Q165" s="26">
        <f t="shared" si="79"/>
        <v>0</v>
      </c>
      <c r="R165" s="26">
        <f t="shared" si="79"/>
        <v>0</v>
      </c>
      <c r="S165" s="26">
        <f t="shared" si="79"/>
        <v>0</v>
      </c>
      <c r="T165" s="26">
        <f t="shared" si="79"/>
        <v>0</v>
      </c>
      <c r="U165" s="26">
        <f t="shared" si="79"/>
        <v>0</v>
      </c>
      <c r="V165" s="26">
        <f t="shared" si="79"/>
        <v>0</v>
      </c>
      <c r="W165" s="26">
        <f t="shared" si="79"/>
        <v>0</v>
      </c>
      <c r="X165" s="26">
        <f t="shared" si="79"/>
        <v>0</v>
      </c>
      <c r="Y165" s="26">
        <f t="shared" si="79"/>
        <v>0</v>
      </c>
      <c r="Z165" s="26">
        <f t="shared" si="79"/>
        <v>0</v>
      </c>
      <c r="AA165" s="26">
        <f t="shared" si="79"/>
        <v>0</v>
      </c>
    </row>
    <row r="166" spans="1:27" hidden="1" x14ac:dyDescent="0.35">
      <c r="A166" s="687"/>
      <c r="B166" s="238" t="s">
        <v>22</v>
      </c>
      <c r="C166" s="26">
        <f t="shared" si="75"/>
        <v>0</v>
      </c>
      <c r="D166" s="26">
        <f t="shared" ref="D166:AA166" si="80">IF(D27=0,0,((D9*0.5)+C27-D45)*D82*D131*D$2)</f>
        <v>0</v>
      </c>
      <c r="E166" s="26">
        <f t="shared" si="80"/>
        <v>0</v>
      </c>
      <c r="F166" s="26">
        <f t="shared" si="80"/>
        <v>0</v>
      </c>
      <c r="G166" s="26">
        <f t="shared" si="80"/>
        <v>0</v>
      </c>
      <c r="H166" s="26">
        <f t="shared" si="80"/>
        <v>0</v>
      </c>
      <c r="I166" s="26">
        <f t="shared" si="80"/>
        <v>0</v>
      </c>
      <c r="J166" s="26">
        <f t="shared" si="80"/>
        <v>0</v>
      </c>
      <c r="K166" s="26">
        <f t="shared" si="80"/>
        <v>0</v>
      </c>
      <c r="L166" s="26">
        <f t="shared" si="80"/>
        <v>0</v>
      </c>
      <c r="M166" s="26">
        <f t="shared" si="80"/>
        <v>0</v>
      </c>
      <c r="N166" s="26">
        <f t="shared" si="80"/>
        <v>0</v>
      </c>
      <c r="O166" s="26">
        <f t="shared" si="80"/>
        <v>0</v>
      </c>
      <c r="P166" s="26">
        <f t="shared" si="80"/>
        <v>0</v>
      </c>
      <c r="Q166" s="26">
        <f t="shared" si="80"/>
        <v>0</v>
      </c>
      <c r="R166" s="26">
        <f t="shared" si="80"/>
        <v>0</v>
      </c>
      <c r="S166" s="26">
        <f t="shared" si="80"/>
        <v>0</v>
      </c>
      <c r="T166" s="26">
        <f t="shared" si="80"/>
        <v>0</v>
      </c>
      <c r="U166" s="26">
        <f t="shared" si="80"/>
        <v>0</v>
      </c>
      <c r="V166" s="26">
        <f t="shared" si="80"/>
        <v>0</v>
      </c>
      <c r="W166" s="26">
        <f t="shared" si="80"/>
        <v>0</v>
      </c>
      <c r="X166" s="26">
        <f t="shared" si="80"/>
        <v>0</v>
      </c>
      <c r="Y166" s="26">
        <f t="shared" si="80"/>
        <v>0</v>
      </c>
      <c r="Z166" s="26">
        <f t="shared" si="80"/>
        <v>0</v>
      </c>
      <c r="AA166" s="26">
        <f t="shared" si="80"/>
        <v>0</v>
      </c>
    </row>
    <row r="167" spans="1:27" hidden="1" x14ac:dyDescent="0.35">
      <c r="A167" s="687"/>
      <c r="B167" s="81" t="s">
        <v>9</v>
      </c>
      <c r="C167" s="26">
        <f t="shared" si="75"/>
        <v>0</v>
      </c>
      <c r="D167" s="26">
        <f t="shared" ref="D167:AA167" si="81">IF(D28=0,0,((D10*0.5)+C28-D46)*D83*D132*D$2)</f>
        <v>0</v>
      </c>
      <c r="E167" s="26">
        <f t="shared" si="81"/>
        <v>0</v>
      </c>
      <c r="F167" s="26">
        <f t="shared" si="81"/>
        <v>0</v>
      </c>
      <c r="G167" s="26">
        <f t="shared" si="81"/>
        <v>0</v>
      </c>
      <c r="H167" s="26">
        <f t="shared" si="81"/>
        <v>0</v>
      </c>
      <c r="I167" s="26">
        <f t="shared" si="81"/>
        <v>0</v>
      </c>
      <c r="J167" s="26">
        <f t="shared" si="81"/>
        <v>0</v>
      </c>
      <c r="K167" s="26">
        <f t="shared" si="81"/>
        <v>0</v>
      </c>
      <c r="L167" s="26">
        <f t="shared" si="81"/>
        <v>0</v>
      </c>
      <c r="M167" s="26">
        <f t="shared" si="81"/>
        <v>0</v>
      </c>
      <c r="N167" s="26">
        <f t="shared" si="81"/>
        <v>0</v>
      </c>
      <c r="O167" s="26">
        <f t="shared" si="81"/>
        <v>0</v>
      </c>
      <c r="P167" s="26">
        <f t="shared" si="81"/>
        <v>0</v>
      </c>
      <c r="Q167" s="26">
        <f t="shared" si="81"/>
        <v>0</v>
      </c>
      <c r="R167" s="26">
        <f t="shared" si="81"/>
        <v>0</v>
      </c>
      <c r="S167" s="26">
        <f t="shared" si="81"/>
        <v>0</v>
      </c>
      <c r="T167" s="26">
        <f t="shared" si="81"/>
        <v>0</v>
      </c>
      <c r="U167" s="26">
        <f t="shared" si="81"/>
        <v>0</v>
      </c>
      <c r="V167" s="26">
        <f t="shared" si="81"/>
        <v>0</v>
      </c>
      <c r="W167" s="26">
        <f t="shared" si="81"/>
        <v>0</v>
      </c>
      <c r="X167" s="26">
        <f t="shared" si="81"/>
        <v>0</v>
      </c>
      <c r="Y167" s="26">
        <f t="shared" si="81"/>
        <v>0</v>
      </c>
      <c r="Z167" s="26">
        <f t="shared" si="81"/>
        <v>0</v>
      </c>
      <c r="AA167" s="26">
        <f t="shared" si="81"/>
        <v>0</v>
      </c>
    </row>
    <row r="168" spans="1:27" hidden="1" x14ac:dyDescent="0.35">
      <c r="A168" s="687"/>
      <c r="B168" s="81" t="s">
        <v>3</v>
      </c>
      <c r="C168" s="26">
        <f t="shared" si="75"/>
        <v>0</v>
      </c>
      <c r="D168" s="26">
        <f t="shared" ref="D168:AA168" si="82">IF(D29=0,0,((D11*0.5)+C29-D47)*D84*D133*D$2)</f>
        <v>0</v>
      </c>
      <c r="E168" s="26">
        <f t="shared" si="82"/>
        <v>0</v>
      </c>
      <c r="F168" s="26">
        <f t="shared" si="82"/>
        <v>0</v>
      </c>
      <c r="G168" s="26">
        <f t="shared" si="82"/>
        <v>0</v>
      </c>
      <c r="H168" s="26">
        <f t="shared" si="82"/>
        <v>0</v>
      </c>
      <c r="I168" s="26">
        <f t="shared" si="82"/>
        <v>0</v>
      </c>
      <c r="J168" s="26">
        <f t="shared" si="82"/>
        <v>0</v>
      </c>
      <c r="K168" s="26">
        <f t="shared" si="82"/>
        <v>0</v>
      </c>
      <c r="L168" s="26">
        <f t="shared" si="82"/>
        <v>0</v>
      </c>
      <c r="M168" s="26">
        <f t="shared" si="82"/>
        <v>0</v>
      </c>
      <c r="N168" s="26">
        <f t="shared" si="82"/>
        <v>0</v>
      </c>
      <c r="O168" s="26">
        <f t="shared" si="82"/>
        <v>0</v>
      </c>
      <c r="P168" s="26">
        <f t="shared" si="82"/>
        <v>0</v>
      </c>
      <c r="Q168" s="26">
        <f t="shared" si="82"/>
        <v>0</v>
      </c>
      <c r="R168" s="26">
        <f t="shared" si="82"/>
        <v>0</v>
      </c>
      <c r="S168" s="26">
        <f t="shared" si="82"/>
        <v>0</v>
      </c>
      <c r="T168" s="26">
        <f t="shared" si="82"/>
        <v>0</v>
      </c>
      <c r="U168" s="26">
        <f t="shared" si="82"/>
        <v>0</v>
      </c>
      <c r="V168" s="26">
        <f t="shared" si="82"/>
        <v>0</v>
      </c>
      <c r="W168" s="26">
        <f t="shared" si="82"/>
        <v>0</v>
      </c>
      <c r="X168" s="26">
        <f t="shared" si="82"/>
        <v>0</v>
      </c>
      <c r="Y168" s="26">
        <f t="shared" si="82"/>
        <v>0</v>
      </c>
      <c r="Z168" s="26">
        <f t="shared" si="82"/>
        <v>0</v>
      </c>
      <c r="AA168" s="26">
        <f t="shared" si="82"/>
        <v>0</v>
      </c>
    </row>
    <row r="169" spans="1:27" ht="15.75" hidden="1" customHeight="1" x14ac:dyDescent="0.35">
      <c r="A169" s="687"/>
      <c r="B169" s="81" t="s">
        <v>4</v>
      </c>
      <c r="C169" s="26">
        <f t="shared" si="75"/>
        <v>0</v>
      </c>
      <c r="D169" s="26">
        <f t="shared" ref="D169:AA169" si="83">IF(D30=0,0,((D12*0.5)+C30-D48)*D85*D134*D$2)</f>
        <v>0</v>
      </c>
      <c r="E169" s="26">
        <f t="shared" si="83"/>
        <v>5.1551424167231152</v>
      </c>
      <c r="F169" s="26">
        <f t="shared" si="83"/>
        <v>11.771461550528661</v>
      </c>
      <c r="G169" s="26">
        <f t="shared" si="83"/>
        <v>27.047277862182902</v>
      </c>
      <c r="H169" s="26">
        <f t="shared" si="83"/>
        <v>107.5652399643452</v>
      </c>
      <c r="I169" s="26">
        <f t="shared" si="83"/>
        <v>150.0102378245615</v>
      </c>
      <c r="J169" s="26">
        <f t="shared" si="83"/>
        <v>153.12288878360337</v>
      </c>
      <c r="K169" s="26">
        <f t="shared" si="83"/>
        <v>241.31114755155841</v>
      </c>
      <c r="L169" s="26">
        <f t="shared" si="83"/>
        <v>167.35142952218817</v>
      </c>
      <c r="M169" s="26">
        <f t="shared" si="83"/>
        <v>157.91497655109274</v>
      </c>
      <c r="N169" s="26">
        <f t="shared" si="83"/>
        <v>211.81306899333089</v>
      </c>
      <c r="O169" s="26">
        <f t="shared" si="83"/>
        <v>341.93171858859597</v>
      </c>
      <c r="P169" s="26">
        <f t="shared" si="83"/>
        <v>247.61572910292767</v>
      </c>
      <c r="Q169" s="26">
        <f t="shared" si="83"/>
        <v>302.33037261330685</v>
      </c>
      <c r="R169" s="26">
        <f t="shared" si="83"/>
        <v>226.92212761260924</v>
      </c>
      <c r="S169" s="26">
        <f t="shared" si="83"/>
        <v>322.48064662078184</v>
      </c>
      <c r="T169" s="26">
        <f t="shared" si="83"/>
        <v>1068.8636630518588</v>
      </c>
      <c r="U169" s="26">
        <f t="shared" si="83"/>
        <v>1202.5442964574245</v>
      </c>
      <c r="V169" s="26">
        <f t="shared" si="83"/>
        <v>1001.7101272413228</v>
      </c>
      <c r="W169" s="26">
        <f t="shared" si="83"/>
        <v>919.4283102213833</v>
      </c>
      <c r="X169" s="26">
        <f t="shared" si="83"/>
        <v>438.83297535288352</v>
      </c>
      <c r="Y169" s="26">
        <f t="shared" si="83"/>
        <v>327.00405818381734</v>
      </c>
      <c r="Z169" s="26">
        <f t="shared" si="83"/>
        <v>273.827582300784</v>
      </c>
      <c r="AA169" s="26">
        <f t="shared" si="83"/>
        <v>341.93171858859597</v>
      </c>
    </row>
    <row r="170" spans="1:27" hidden="1" x14ac:dyDescent="0.35">
      <c r="A170" s="687"/>
      <c r="B170" s="81" t="s">
        <v>5</v>
      </c>
      <c r="C170" s="26">
        <f t="shared" si="75"/>
        <v>0</v>
      </c>
      <c r="D170" s="26">
        <f t="shared" ref="D170:AA170" si="84">IF(D31=0,0,((D13*0.5)+C31-D49)*D86*D135*D$2)</f>
        <v>0</v>
      </c>
      <c r="E170" s="26">
        <f t="shared" si="84"/>
        <v>0</v>
      </c>
      <c r="F170" s="26">
        <f t="shared" si="84"/>
        <v>0</v>
      </c>
      <c r="G170" s="26">
        <f t="shared" si="84"/>
        <v>0</v>
      </c>
      <c r="H170" s="26">
        <f t="shared" si="84"/>
        <v>0</v>
      </c>
      <c r="I170" s="26">
        <f t="shared" si="84"/>
        <v>0</v>
      </c>
      <c r="J170" s="26">
        <f t="shared" si="84"/>
        <v>0</v>
      </c>
      <c r="K170" s="26">
        <f t="shared" si="84"/>
        <v>0</v>
      </c>
      <c r="L170" s="26">
        <f t="shared" si="84"/>
        <v>0</v>
      </c>
      <c r="M170" s="26">
        <f t="shared" si="84"/>
        <v>0.60329815685157318</v>
      </c>
      <c r="N170" s="26">
        <f t="shared" si="84"/>
        <v>2.7983183424156755</v>
      </c>
      <c r="O170" s="26">
        <f t="shared" si="84"/>
        <v>4.5710028441193238</v>
      </c>
      <c r="P170" s="26">
        <f t="shared" si="84"/>
        <v>4.1036990632005139</v>
      </c>
      <c r="Q170" s="26">
        <f t="shared" si="84"/>
        <v>4.9875143162735585</v>
      </c>
      <c r="R170" s="26">
        <f t="shared" si="84"/>
        <v>3.1828444936121594</v>
      </c>
      <c r="S170" s="26">
        <f t="shared" si="84"/>
        <v>4.1691482238953785</v>
      </c>
      <c r="T170" s="26">
        <f t="shared" si="84"/>
        <v>17.208059631950295</v>
      </c>
      <c r="U170" s="26">
        <f t="shared" si="84"/>
        <v>15.612773002218519</v>
      </c>
      <c r="V170" s="26">
        <f t="shared" si="84"/>
        <v>16.289299267921585</v>
      </c>
      <c r="W170" s="26">
        <f t="shared" si="84"/>
        <v>14.972297404468094</v>
      </c>
      <c r="X170" s="26">
        <f t="shared" si="84"/>
        <v>5.6359092806714184</v>
      </c>
      <c r="Y170" s="26">
        <f t="shared" si="84"/>
        <v>5.466993072090963</v>
      </c>
      <c r="Z170" s="26">
        <f t="shared" si="84"/>
        <v>4.5847552515163228</v>
      </c>
      <c r="AA170" s="26">
        <f t="shared" si="84"/>
        <v>4.5710028441193238</v>
      </c>
    </row>
    <row r="171" spans="1:27" hidden="1" x14ac:dyDescent="0.35">
      <c r="A171" s="687"/>
      <c r="B171" s="81" t="s">
        <v>23</v>
      </c>
      <c r="C171" s="26">
        <f t="shared" si="75"/>
        <v>0</v>
      </c>
      <c r="D171" s="26">
        <f t="shared" ref="D171:AA171" si="85">IF(D32=0,0,((D14*0.5)+C32-D50)*D87*D136*D$2)</f>
        <v>0</v>
      </c>
      <c r="E171" s="26">
        <f t="shared" si="85"/>
        <v>0</v>
      </c>
      <c r="F171" s="26">
        <f t="shared" si="85"/>
        <v>0</v>
      </c>
      <c r="G171" s="26">
        <f t="shared" si="85"/>
        <v>0</v>
      </c>
      <c r="H171" s="26">
        <f t="shared" si="85"/>
        <v>0</v>
      </c>
      <c r="I171" s="26">
        <f t="shared" si="85"/>
        <v>0</v>
      </c>
      <c r="J171" s="26">
        <f t="shared" si="85"/>
        <v>0</v>
      </c>
      <c r="K171" s="26">
        <f t="shared" si="85"/>
        <v>0</v>
      </c>
      <c r="L171" s="26">
        <f t="shared" si="85"/>
        <v>0</v>
      </c>
      <c r="M171" s="26">
        <f t="shared" si="85"/>
        <v>0</v>
      </c>
      <c r="N171" s="26">
        <f t="shared" si="85"/>
        <v>0</v>
      </c>
      <c r="O171" s="26">
        <f t="shared" si="85"/>
        <v>0</v>
      </c>
      <c r="P171" s="26">
        <f t="shared" si="85"/>
        <v>0</v>
      </c>
      <c r="Q171" s="26">
        <f t="shared" si="85"/>
        <v>0</v>
      </c>
      <c r="R171" s="26">
        <f t="shared" si="85"/>
        <v>0</v>
      </c>
      <c r="S171" s="26">
        <f t="shared" si="85"/>
        <v>0</v>
      </c>
      <c r="T171" s="26">
        <f t="shared" si="85"/>
        <v>0</v>
      </c>
      <c r="U171" s="26">
        <f t="shared" si="85"/>
        <v>0</v>
      </c>
      <c r="V171" s="26">
        <f t="shared" si="85"/>
        <v>0</v>
      </c>
      <c r="W171" s="26">
        <f t="shared" si="85"/>
        <v>0</v>
      </c>
      <c r="X171" s="26">
        <f t="shared" si="85"/>
        <v>0</v>
      </c>
      <c r="Y171" s="26">
        <f t="shared" si="85"/>
        <v>0</v>
      </c>
      <c r="Z171" s="26">
        <f t="shared" si="85"/>
        <v>0</v>
      </c>
      <c r="AA171" s="26">
        <f t="shared" si="85"/>
        <v>0</v>
      </c>
    </row>
    <row r="172" spans="1:27" hidden="1" x14ac:dyDescent="0.35">
      <c r="A172" s="687"/>
      <c r="B172" s="81" t="s">
        <v>24</v>
      </c>
      <c r="C172" s="26">
        <f t="shared" si="75"/>
        <v>0</v>
      </c>
      <c r="D172" s="26">
        <f t="shared" ref="D172:AA172" si="86">IF(D33=0,0,((D15*0.5)+C33-D51)*D88*D137*D$2)</f>
        <v>0</v>
      </c>
      <c r="E172" s="26">
        <f t="shared" si="86"/>
        <v>0</v>
      </c>
      <c r="F172" s="26">
        <f t="shared" si="86"/>
        <v>0</v>
      </c>
      <c r="G172" s="26">
        <f t="shared" si="86"/>
        <v>0</v>
      </c>
      <c r="H172" s="26">
        <f t="shared" si="86"/>
        <v>0</v>
      </c>
      <c r="I172" s="26">
        <f t="shared" si="86"/>
        <v>0</v>
      </c>
      <c r="J172" s="26">
        <f t="shared" si="86"/>
        <v>0</v>
      </c>
      <c r="K172" s="26">
        <f t="shared" si="86"/>
        <v>0</v>
      </c>
      <c r="L172" s="26">
        <f t="shared" si="86"/>
        <v>0</v>
      </c>
      <c r="M172" s="26">
        <f t="shared" si="86"/>
        <v>0</v>
      </c>
      <c r="N172" s="26">
        <f t="shared" si="86"/>
        <v>0</v>
      </c>
      <c r="O172" s="26">
        <f t="shared" si="86"/>
        <v>0</v>
      </c>
      <c r="P172" s="26">
        <f t="shared" si="86"/>
        <v>0</v>
      </c>
      <c r="Q172" s="26">
        <f t="shared" si="86"/>
        <v>0</v>
      </c>
      <c r="R172" s="26">
        <f t="shared" si="86"/>
        <v>0</v>
      </c>
      <c r="S172" s="26">
        <f t="shared" si="86"/>
        <v>0</v>
      </c>
      <c r="T172" s="26">
        <f t="shared" si="86"/>
        <v>0</v>
      </c>
      <c r="U172" s="26">
        <f t="shared" si="86"/>
        <v>0</v>
      </c>
      <c r="V172" s="26">
        <f t="shared" si="86"/>
        <v>0</v>
      </c>
      <c r="W172" s="26">
        <f t="shared" si="86"/>
        <v>0</v>
      </c>
      <c r="X172" s="26">
        <f t="shared" si="86"/>
        <v>0</v>
      </c>
      <c r="Y172" s="26">
        <f t="shared" si="86"/>
        <v>0</v>
      </c>
      <c r="Z172" s="26">
        <f t="shared" si="86"/>
        <v>0</v>
      </c>
      <c r="AA172" s="26">
        <f t="shared" si="86"/>
        <v>0</v>
      </c>
    </row>
    <row r="173" spans="1:27" ht="15.75" hidden="1" customHeight="1" x14ac:dyDescent="0.35">
      <c r="A173" s="687"/>
      <c r="B173" s="81" t="s">
        <v>7</v>
      </c>
      <c r="C173" s="26">
        <f t="shared" si="75"/>
        <v>0</v>
      </c>
      <c r="D173" s="26">
        <f t="shared" ref="D173:AA173" si="87">IF(D34=0,0,((D16*0.5)+C34-D52)*D89*D138*D$2)</f>
        <v>0</v>
      </c>
      <c r="E173" s="26">
        <f t="shared" si="87"/>
        <v>0</v>
      </c>
      <c r="F173" s="26">
        <f t="shared" si="87"/>
        <v>0</v>
      </c>
      <c r="G173" s="26">
        <f t="shared" si="87"/>
        <v>0</v>
      </c>
      <c r="H173" s="26">
        <f t="shared" si="87"/>
        <v>0</v>
      </c>
      <c r="I173" s="26">
        <f t="shared" si="87"/>
        <v>0</v>
      </c>
      <c r="J173" s="26">
        <f t="shared" si="87"/>
        <v>0</v>
      </c>
      <c r="K173" s="26">
        <f t="shared" si="87"/>
        <v>0</v>
      </c>
      <c r="L173" s="26">
        <f t="shared" si="87"/>
        <v>0</v>
      </c>
      <c r="M173" s="26">
        <f t="shared" si="87"/>
        <v>0</v>
      </c>
      <c r="N173" s="26">
        <f t="shared" si="87"/>
        <v>0</v>
      </c>
      <c r="O173" s="26">
        <f t="shared" si="87"/>
        <v>0</v>
      </c>
      <c r="P173" s="26">
        <f t="shared" si="87"/>
        <v>0</v>
      </c>
      <c r="Q173" s="26">
        <f t="shared" si="87"/>
        <v>0</v>
      </c>
      <c r="R173" s="26">
        <f t="shared" si="87"/>
        <v>0</v>
      </c>
      <c r="S173" s="26">
        <f t="shared" si="87"/>
        <v>0</v>
      </c>
      <c r="T173" s="26">
        <f t="shared" si="87"/>
        <v>0</v>
      </c>
      <c r="U173" s="26">
        <f t="shared" si="87"/>
        <v>0</v>
      </c>
      <c r="V173" s="26">
        <f t="shared" si="87"/>
        <v>0</v>
      </c>
      <c r="W173" s="26">
        <f t="shared" si="87"/>
        <v>0</v>
      </c>
      <c r="X173" s="26">
        <f t="shared" si="87"/>
        <v>0</v>
      </c>
      <c r="Y173" s="26">
        <f t="shared" si="87"/>
        <v>0</v>
      </c>
      <c r="Z173" s="26">
        <f t="shared" si="87"/>
        <v>0</v>
      </c>
      <c r="AA173" s="26">
        <f t="shared" si="87"/>
        <v>0</v>
      </c>
    </row>
    <row r="174" spans="1:27" ht="15.75" hidden="1" customHeight="1" x14ac:dyDescent="0.35">
      <c r="A174" s="687"/>
      <c r="B174" s="81" t="s">
        <v>8</v>
      </c>
      <c r="C174" s="26">
        <f t="shared" si="75"/>
        <v>0</v>
      </c>
      <c r="D174" s="26">
        <f t="shared" ref="D174:AA174" si="88">IF(D35=0,0,((D17*0.5)+C35-D53)*D90*D139*D$2)</f>
        <v>0</v>
      </c>
      <c r="E174" s="26">
        <f t="shared" si="88"/>
        <v>0</v>
      </c>
      <c r="F174" s="26">
        <f t="shared" si="88"/>
        <v>0</v>
      </c>
      <c r="G174" s="26">
        <f t="shared" si="88"/>
        <v>0</v>
      </c>
      <c r="H174" s="26">
        <f t="shared" si="88"/>
        <v>0</v>
      </c>
      <c r="I174" s="26">
        <f t="shared" si="88"/>
        <v>0</v>
      </c>
      <c r="J174" s="26">
        <f t="shared" si="88"/>
        <v>0</v>
      </c>
      <c r="K174" s="26">
        <f t="shared" si="88"/>
        <v>0</v>
      </c>
      <c r="L174" s="26">
        <f t="shared" si="88"/>
        <v>0</v>
      </c>
      <c r="M174" s="26">
        <f t="shared" si="88"/>
        <v>0</v>
      </c>
      <c r="N174" s="26">
        <f t="shared" si="88"/>
        <v>0</v>
      </c>
      <c r="O174" s="26">
        <f t="shared" si="88"/>
        <v>0</v>
      </c>
      <c r="P174" s="26">
        <f t="shared" si="88"/>
        <v>0</v>
      </c>
      <c r="Q174" s="26">
        <f t="shared" si="88"/>
        <v>0</v>
      </c>
      <c r="R174" s="26">
        <f t="shared" si="88"/>
        <v>0</v>
      </c>
      <c r="S174" s="26">
        <f t="shared" si="88"/>
        <v>0</v>
      </c>
      <c r="T174" s="26">
        <f t="shared" si="88"/>
        <v>0</v>
      </c>
      <c r="U174" s="26">
        <f t="shared" si="88"/>
        <v>0</v>
      </c>
      <c r="V174" s="26">
        <f t="shared" si="88"/>
        <v>0</v>
      </c>
      <c r="W174" s="26">
        <f t="shared" si="88"/>
        <v>0</v>
      </c>
      <c r="X174" s="26">
        <f t="shared" si="88"/>
        <v>0</v>
      </c>
      <c r="Y174" s="26">
        <f t="shared" si="88"/>
        <v>0</v>
      </c>
      <c r="Z174" s="26">
        <f t="shared" si="88"/>
        <v>0</v>
      </c>
      <c r="AA174" s="26">
        <f t="shared" si="88"/>
        <v>0</v>
      </c>
    </row>
    <row r="175" spans="1:27" ht="15.75" hidden="1" customHeight="1" x14ac:dyDescent="0.35">
      <c r="A175" s="687"/>
      <c r="B175" s="13"/>
      <c r="C175" s="3"/>
      <c r="D175" s="3"/>
      <c r="E175" s="3"/>
      <c r="F175" s="3"/>
      <c r="G175" s="3"/>
      <c r="H175" s="3"/>
      <c r="I175" s="3"/>
      <c r="J175" s="3"/>
      <c r="K175" s="3"/>
      <c r="L175" s="3"/>
      <c r="M175" s="3"/>
      <c r="N175" s="3"/>
      <c r="O175" s="3"/>
      <c r="P175" s="3"/>
      <c r="Q175" s="3"/>
      <c r="R175" s="3"/>
      <c r="S175" s="3"/>
      <c r="T175" s="3"/>
      <c r="U175" s="3"/>
      <c r="V175" s="3"/>
      <c r="W175" s="3"/>
      <c r="X175" s="3"/>
      <c r="Y175" s="3"/>
      <c r="Z175" s="3"/>
      <c r="AA175" s="3"/>
    </row>
    <row r="176" spans="1:27" ht="15.75" hidden="1" customHeight="1" x14ac:dyDescent="0.35">
      <c r="A176" s="687"/>
      <c r="B176" s="235" t="s">
        <v>26</v>
      </c>
      <c r="C176" s="26">
        <f>SUM(C162:C175)</f>
        <v>0</v>
      </c>
      <c r="D176" s="26">
        <f>SUM(D162:D175)</f>
        <v>0</v>
      </c>
      <c r="E176" s="26">
        <f t="shared" ref="E176:AA176" si="89">SUM(E162:E175)</f>
        <v>5.1551424167231152</v>
      </c>
      <c r="F176" s="26">
        <f t="shared" si="89"/>
        <v>11.771461550528661</v>
      </c>
      <c r="G176" s="26">
        <f t="shared" si="89"/>
        <v>27.047277862182902</v>
      </c>
      <c r="H176" s="26">
        <f t="shared" si="89"/>
        <v>107.5652399643452</v>
      </c>
      <c r="I176" s="26">
        <f t="shared" si="89"/>
        <v>237.94034346661493</v>
      </c>
      <c r="J176" s="26">
        <f t="shared" si="89"/>
        <v>329.62018484523344</v>
      </c>
      <c r="K176" s="26">
        <f t="shared" si="89"/>
        <v>319.8248833693072</v>
      </c>
      <c r="L176" s="26">
        <f t="shared" si="89"/>
        <v>177.99818206633239</v>
      </c>
      <c r="M176" s="26">
        <f t="shared" si="89"/>
        <v>179.57253303205033</v>
      </c>
      <c r="N176" s="26">
        <f t="shared" si="89"/>
        <v>240.49445677403142</v>
      </c>
      <c r="O176" s="26">
        <f t="shared" si="89"/>
        <v>376.38065555543221</v>
      </c>
      <c r="P176" s="26">
        <f t="shared" si="89"/>
        <v>279.35036715332637</v>
      </c>
      <c r="Q176" s="26">
        <f t="shared" si="89"/>
        <v>333.95686068268884</v>
      </c>
      <c r="R176" s="26">
        <f t="shared" si="89"/>
        <v>237.22706168175679</v>
      </c>
      <c r="S176" s="26">
        <f t="shared" si="89"/>
        <v>341.72146143885629</v>
      </c>
      <c r="T176" s="26">
        <f t="shared" si="89"/>
        <v>1242.8245153261971</v>
      </c>
      <c r="U176" s="26">
        <f t="shared" si="89"/>
        <v>1394.0172807437498</v>
      </c>
      <c r="V176" s="26">
        <f t="shared" si="89"/>
        <v>1194.4967225708742</v>
      </c>
      <c r="W176" s="26">
        <f t="shared" si="89"/>
        <v>1012.9143434436002</v>
      </c>
      <c r="X176" s="26">
        <f t="shared" si="89"/>
        <v>455.11563717769917</v>
      </c>
      <c r="Y176" s="26">
        <f t="shared" si="89"/>
        <v>353.52530958001438</v>
      </c>
      <c r="Z176" s="26">
        <f t="shared" si="89"/>
        <v>304.29540699058515</v>
      </c>
      <c r="AA176" s="26">
        <f t="shared" si="89"/>
        <v>376.38065555543221</v>
      </c>
    </row>
    <row r="177" spans="1:27" ht="16.5" hidden="1" customHeight="1" thickBot="1" x14ac:dyDescent="0.4">
      <c r="A177" s="688"/>
      <c r="B177" s="137" t="s">
        <v>27</v>
      </c>
      <c r="C177" s="27">
        <f>C176</f>
        <v>0</v>
      </c>
      <c r="D177" s="27">
        <f>C177+D176</f>
        <v>0</v>
      </c>
      <c r="E177" s="27">
        <f t="shared" ref="E177:AA177" si="90">D177+E176</f>
        <v>5.1551424167231152</v>
      </c>
      <c r="F177" s="27">
        <f t="shared" si="90"/>
        <v>16.926603967251776</v>
      </c>
      <c r="G177" s="27">
        <f t="shared" si="90"/>
        <v>43.973881829434674</v>
      </c>
      <c r="H177" s="27">
        <f t="shared" si="90"/>
        <v>151.53912179377988</v>
      </c>
      <c r="I177" s="27">
        <f t="shared" si="90"/>
        <v>389.47946526039482</v>
      </c>
      <c r="J177" s="27">
        <f t="shared" si="90"/>
        <v>719.09965010562826</v>
      </c>
      <c r="K177" s="27">
        <f t="shared" si="90"/>
        <v>1038.9245334749355</v>
      </c>
      <c r="L177" s="27">
        <f t="shared" si="90"/>
        <v>1216.922715541268</v>
      </c>
      <c r="M177" s="27">
        <f t="shared" si="90"/>
        <v>1396.4952485733183</v>
      </c>
      <c r="N177" s="27">
        <f t="shared" si="90"/>
        <v>1636.9897053473499</v>
      </c>
      <c r="O177" s="27">
        <f t="shared" si="90"/>
        <v>2013.3703609027821</v>
      </c>
      <c r="P177" s="27">
        <f t="shared" si="90"/>
        <v>2292.7207280561083</v>
      </c>
      <c r="Q177" s="27">
        <f t="shared" si="90"/>
        <v>2626.6775887387971</v>
      </c>
      <c r="R177" s="27">
        <f t="shared" si="90"/>
        <v>2863.9046504205539</v>
      </c>
      <c r="S177" s="27">
        <f t="shared" si="90"/>
        <v>3205.6261118594102</v>
      </c>
      <c r="T177" s="27">
        <f t="shared" si="90"/>
        <v>4448.4506271856071</v>
      </c>
      <c r="U177" s="27">
        <f t="shared" si="90"/>
        <v>5842.4679079293564</v>
      </c>
      <c r="V177" s="27">
        <f t="shared" si="90"/>
        <v>7036.9646305002307</v>
      </c>
      <c r="W177" s="27">
        <f t="shared" si="90"/>
        <v>8049.8789739438307</v>
      </c>
      <c r="X177" s="27">
        <f t="shared" si="90"/>
        <v>8504.9946111215304</v>
      </c>
      <c r="Y177" s="27">
        <f t="shared" si="90"/>
        <v>8858.5199207015448</v>
      </c>
      <c r="Z177" s="27">
        <f t="shared" si="90"/>
        <v>9162.8153276921294</v>
      </c>
      <c r="AA177" s="27">
        <f t="shared" si="90"/>
        <v>9539.1959832475623</v>
      </c>
    </row>
    <row r="178" spans="1:27" hidden="1" x14ac:dyDescent="0.35">
      <c r="A178" s="98"/>
      <c r="B178" s="98" t="s">
        <v>128</v>
      </c>
      <c r="C178" s="103">
        <f>C157+C176</f>
        <v>0</v>
      </c>
      <c r="D178" s="103"/>
      <c r="E178" s="103">
        <f>E157+E176</f>
        <v>71.390043320047241</v>
      </c>
      <c r="F178" s="103">
        <f t="shared" ref="F178:N178" si="91">F157+F176</f>
        <v>165.14027315982258</v>
      </c>
      <c r="G178" s="103">
        <f t="shared" si="91"/>
        <v>358.88339792868868</v>
      </c>
      <c r="H178" s="103">
        <f t="shared" si="91"/>
        <v>839.24193638076395</v>
      </c>
      <c r="I178" s="103">
        <f t="shared" si="91"/>
        <v>1850.0316489712197</v>
      </c>
      <c r="J178" s="103">
        <f t="shared" si="91"/>
        <v>2387.1280415062993</v>
      </c>
      <c r="K178" s="103">
        <f t="shared" si="91"/>
        <v>2616.0952033869826</v>
      </c>
      <c r="L178" s="103">
        <f t="shared" si="91"/>
        <v>2094.0881327394554</v>
      </c>
      <c r="M178" s="103">
        <f t="shared" si="91"/>
        <v>2296.0177687234273</v>
      </c>
      <c r="N178" s="103">
        <f t="shared" si="91"/>
        <v>3838.8284921086088</v>
      </c>
    </row>
    <row r="179" spans="1:27" hidden="1" x14ac:dyDescent="0.35">
      <c r="A179" s="98"/>
      <c r="B179" s="98" t="s">
        <v>183</v>
      </c>
      <c r="C179" s="101">
        <f>C178-C73</f>
        <v>0</v>
      </c>
      <c r="D179" s="101">
        <f t="shared" ref="D179:AA179" si="92">D178-D73</f>
        <v>0</v>
      </c>
      <c r="E179" s="101">
        <f t="shared" si="92"/>
        <v>-3.2787303779002741E-4</v>
      </c>
      <c r="F179" s="101">
        <f t="shared" si="92"/>
        <v>7.8807002603298315E-4</v>
      </c>
      <c r="G179" s="101">
        <f t="shared" si="92"/>
        <v>-9.8404745921243375E-4</v>
      </c>
      <c r="H179" s="101">
        <f t="shared" si="92"/>
        <v>-3.5354544638721563E-3</v>
      </c>
      <c r="I179" s="101">
        <f t="shared" si="92"/>
        <v>0</v>
      </c>
      <c r="J179" s="101">
        <f t="shared" si="92"/>
        <v>0</v>
      </c>
      <c r="K179" s="101">
        <f t="shared" si="92"/>
        <v>0</v>
      </c>
      <c r="L179" s="101">
        <f t="shared" si="92"/>
        <v>0</v>
      </c>
      <c r="M179" s="101">
        <f t="shared" si="92"/>
        <v>0</v>
      </c>
      <c r="N179" s="101">
        <f t="shared" si="92"/>
        <v>0</v>
      </c>
      <c r="O179" s="101">
        <f t="shared" si="92"/>
        <v>-5321.1377080540306</v>
      </c>
      <c r="P179" s="101">
        <f t="shared" si="92"/>
        <v>-4121.2282418131517</v>
      </c>
      <c r="Q179" s="101">
        <f t="shared" si="92"/>
        <v>-4521.5527763106584</v>
      </c>
      <c r="R179" s="101">
        <f t="shared" si="92"/>
        <v>-4352.0073730670083</v>
      </c>
      <c r="S179" s="101">
        <f t="shared" si="92"/>
        <v>-5451.8341966406351</v>
      </c>
      <c r="T179" s="101">
        <f t="shared" si="92"/>
        <v>-9289.1426110473421</v>
      </c>
      <c r="U179" s="101">
        <f t="shared" si="92"/>
        <v>-11345.077530803017</v>
      </c>
      <c r="V179" s="101">
        <f t="shared" si="92"/>
        <v>-9356.080618987964</v>
      </c>
      <c r="W179" s="101">
        <f t="shared" si="92"/>
        <v>-8691.8625283555739</v>
      </c>
      <c r="X179" s="101">
        <f t="shared" si="92"/>
        <v>-5315.9281020417657</v>
      </c>
      <c r="Y179" s="101">
        <f t="shared" si="92"/>
        <v>-4535.8679131787931</v>
      </c>
      <c r="Z179" s="101">
        <f t="shared" si="92"/>
        <v>-4859.995992881336</v>
      </c>
      <c r="AA179" s="101">
        <f t="shared" si="92"/>
        <v>-5321.1377080540306</v>
      </c>
    </row>
    <row r="180" spans="1:27" ht="15" hidden="1" thickBot="1" x14ac:dyDescent="0.4">
      <c r="A180" s="98"/>
      <c r="B180" s="98"/>
      <c r="C180" s="101"/>
      <c r="D180" s="101"/>
      <c r="E180" s="101"/>
      <c r="F180" s="101"/>
      <c r="G180" s="101"/>
      <c r="H180" s="101"/>
      <c r="I180" s="101"/>
      <c r="J180" s="101"/>
      <c r="K180" s="101"/>
      <c r="L180" s="101"/>
      <c r="M180" s="101"/>
      <c r="N180" s="101"/>
    </row>
    <row r="181" spans="1:27" ht="15" hidden="1" thickBot="1" x14ac:dyDescent="0.4">
      <c r="A181" s="98"/>
      <c r="B181" s="254" t="s">
        <v>39</v>
      </c>
      <c r="C181" s="145">
        <f>C$4</f>
        <v>44927</v>
      </c>
      <c r="D181" s="145">
        <f t="shared" ref="D181:AA181" si="93">D$4</f>
        <v>44958</v>
      </c>
      <c r="E181" s="145">
        <f t="shared" si="93"/>
        <v>44986</v>
      </c>
      <c r="F181" s="145">
        <f t="shared" si="93"/>
        <v>45017</v>
      </c>
      <c r="G181" s="145">
        <f t="shared" si="93"/>
        <v>45047</v>
      </c>
      <c r="H181" s="145">
        <f t="shared" si="93"/>
        <v>45078</v>
      </c>
      <c r="I181" s="145">
        <f t="shared" si="93"/>
        <v>45108</v>
      </c>
      <c r="J181" s="145">
        <f t="shared" si="93"/>
        <v>45139</v>
      </c>
      <c r="K181" s="145">
        <f t="shared" si="93"/>
        <v>45170</v>
      </c>
      <c r="L181" s="145">
        <f t="shared" si="93"/>
        <v>45200</v>
      </c>
      <c r="M181" s="145">
        <f t="shared" si="93"/>
        <v>45231</v>
      </c>
      <c r="N181" s="145">
        <f t="shared" si="93"/>
        <v>45261</v>
      </c>
      <c r="O181" s="145">
        <f t="shared" si="93"/>
        <v>45292</v>
      </c>
      <c r="P181" s="145">
        <f t="shared" si="93"/>
        <v>45323</v>
      </c>
      <c r="Q181" s="145">
        <f t="shared" si="93"/>
        <v>45352</v>
      </c>
      <c r="R181" s="145">
        <f t="shared" si="93"/>
        <v>45383</v>
      </c>
      <c r="S181" s="145">
        <f t="shared" si="93"/>
        <v>45413</v>
      </c>
      <c r="T181" s="145">
        <f t="shared" si="93"/>
        <v>45444</v>
      </c>
      <c r="U181" s="145">
        <f t="shared" si="93"/>
        <v>45474</v>
      </c>
      <c r="V181" s="145">
        <f t="shared" si="93"/>
        <v>45505</v>
      </c>
      <c r="W181" s="145">
        <f t="shared" si="93"/>
        <v>45536</v>
      </c>
      <c r="X181" s="145">
        <f t="shared" si="93"/>
        <v>45566</v>
      </c>
      <c r="Y181" s="145">
        <f t="shared" si="93"/>
        <v>45597</v>
      </c>
      <c r="Z181" s="145">
        <f t="shared" si="93"/>
        <v>45627</v>
      </c>
      <c r="AA181" s="145">
        <f t="shared" si="93"/>
        <v>45658</v>
      </c>
    </row>
    <row r="182" spans="1:27" hidden="1" x14ac:dyDescent="0.35">
      <c r="A182" s="98"/>
      <c r="B182" s="248" t="s">
        <v>129</v>
      </c>
      <c r="C182" s="111">
        <f>C157*'YTD PROGRAM SUMMARY'!C39</f>
        <v>0</v>
      </c>
      <c r="D182" s="111">
        <f>D157*'YTD PROGRAM SUMMARY'!D39</f>
        <v>0</v>
      </c>
      <c r="E182" s="111">
        <f>E157*'YTD PROGRAM SUMMARY'!E39</f>
        <v>58.337894777798915</v>
      </c>
      <c r="F182" s="111">
        <f>F157*'YTD PROGRAM SUMMARY'!F39</f>
        <v>139.80504680616974</v>
      </c>
      <c r="G182" s="111">
        <f>G157*'YTD PROGRAM SUMMARY'!G39</f>
        <v>308.73688402586754</v>
      </c>
      <c r="H182" s="111">
        <f>H157*'YTD PROGRAM SUMMARY'!H39</f>
        <v>548.88663953988544</v>
      </c>
      <c r="I182" s="111">
        <f>I157*'YTD PROGRAM SUMMARY'!I39</f>
        <v>1454.3239678956613</v>
      </c>
      <c r="J182" s="111">
        <f>J157*'YTD PROGRAM SUMMARY'!J39</f>
        <v>1621.0369385376566</v>
      </c>
      <c r="K182" s="111">
        <f>K157*'YTD PROGRAM SUMMARY'!K39</f>
        <v>2010.1547700235726</v>
      </c>
      <c r="L182" s="111">
        <f>L157*'YTD PROGRAM SUMMARY'!L39</f>
        <v>0</v>
      </c>
      <c r="M182" s="111">
        <f>M157*'YTD PROGRAM SUMMARY'!M39</f>
        <v>0</v>
      </c>
      <c r="N182" s="111">
        <f>N157*'YTD PROGRAM SUMMARY'!N39</f>
        <v>0</v>
      </c>
      <c r="O182" s="218">
        <f>O157*'YTD PROGRAM SUMMARY'!O39</f>
        <v>0</v>
      </c>
      <c r="P182" s="218">
        <f>P157*'YTD PROGRAM SUMMARY'!P39</f>
        <v>0</v>
      </c>
      <c r="Q182" s="218">
        <f>Q157*'YTD PROGRAM SUMMARY'!Q39</f>
        <v>0</v>
      </c>
      <c r="R182" s="218">
        <f>R157*'YTD PROGRAM SUMMARY'!R39</f>
        <v>0</v>
      </c>
      <c r="S182" s="218">
        <f>S157*'YTD PROGRAM SUMMARY'!S39</f>
        <v>0</v>
      </c>
      <c r="T182" s="218">
        <f>T157*'YTD PROGRAM SUMMARY'!T39</f>
        <v>0</v>
      </c>
      <c r="U182" s="218">
        <f>U157*'YTD PROGRAM SUMMARY'!U39</f>
        <v>0</v>
      </c>
      <c r="V182" s="218">
        <f>V157*'YTD PROGRAM SUMMARY'!V39</f>
        <v>0</v>
      </c>
      <c r="W182" s="218">
        <f>W157*'YTD PROGRAM SUMMARY'!W39</f>
        <v>0</v>
      </c>
      <c r="X182" s="218">
        <f>X157*'YTD PROGRAM SUMMARY'!X39</f>
        <v>0</v>
      </c>
      <c r="Y182" s="218">
        <f>Y157*'YTD PROGRAM SUMMARY'!Y39</f>
        <v>0</v>
      </c>
      <c r="Z182" s="218">
        <f>Z157*'YTD PROGRAM SUMMARY'!Z39</f>
        <v>0</v>
      </c>
      <c r="AA182" s="218">
        <f>AA157*'YTD PROGRAM SUMMARY'!AA39</f>
        <v>0</v>
      </c>
    </row>
    <row r="183" spans="1:27" ht="15" hidden="1" thickBot="1" x14ac:dyDescent="0.4">
      <c r="A183" s="98"/>
      <c r="B183" s="83" t="s">
        <v>130</v>
      </c>
      <c r="C183" s="104">
        <f>C176*'YTD PROGRAM SUMMARY'!C39</f>
        <v>0</v>
      </c>
      <c r="D183" s="104">
        <f>D176*'YTD PROGRAM SUMMARY'!D39</f>
        <v>0</v>
      </c>
      <c r="E183" s="104">
        <f>E176*'YTD PROGRAM SUMMARY'!E39</f>
        <v>4.5405088823235165</v>
      </c>
      <c r="F183" s="104">
        <f>F176*'YTD PROGRAM SUMMARY'!F39</f>
        <v>10.730406761194201</v>
      </c>
      <c r="G183" s="104">
        <f>G176*'YTD PROGRAM SUMMARY'!G39</f>
        <v>25.164506765805339</v>
      </c>
      <c r="H183" s="104">
        <f>H176*'YTD PROGRAM SUMMARY'!H39</f>
        <v>80.692911752554679</v>
      </c>
      <c r="I183" s="104">
        <f>I176*'YTD PROGRAM SUMMARY'!I39</f>
        <v>214.65430850674326</v>
      </c>
      <c r="J183" s="104">
        <f>J176*'YTD PROGRAM SUMMARY'!J39</f>
        <v>259.69596839782736</v>
      </c>
      <c r="K183" s="104">
        <f>K176*'YTD PROGRAM SUMMARY'!K39</f>
        <v>279.97466555771058</v>
      </c>
      <c r="L183" s="104">
        <f>L176*'YTD PROGRAM SUMMARY'!L39</f>
        <v>0</v>
      </c>
      <c r="M183" s="104">
        <f>M176*'YTD PROGRAM SUMMARY'!M39</f>
        <v>0</v>
      </c>
      <c r="N183" s="104">
        <f>N176*'YTD PROGRAM SUMMARY'!N39</f>
        <v>0</v>
      </c>
      <c r="O183" s="212">
        <f>O176*'YTD PROGRAM SUMMARY'!O39</f>
        <v>0</v>
      </c>
      <c r="P183" s="212">
        <f>P176*'YTD PROGRAM SUMMARY'!P39</f>
        <v>0</v>
      </c>
      <c r="Q183" s="212">
        <f>Q176*'YTD PROGRAM SUMMARY'!Q39</f>
        <v>0</v>
      </c>
      <c r="R183" s="212">
        <f>R176*'YTD PROGRAM SUMMARY'!R39</f>
        <v>0</v>
      </c>
      <c r="S183" s="212">
        <f>S176*'YTD PROGRAM SUMMARY'!S39</f>
        <v>0</v>
      </c>
      <c r="T183" s="212">
        <f>T176*'YTD PROGRAM SUMMARY'!T39</f>
        <v>0</v>
      </c>
      <c r="U183" s="212">
        <f>U176*'YTD PROGRAM SUMMARY'!U39</f>
        <v>0</v>
      </c>
      <c r="V183" s="212">
        <f>V176*'YTD PROGRAM SUMMARY'!V39</f>
        <v>0</v>
      </c>
      <c r="W183" s="212">
        <f>W176*'YTD PROGRAM SUMMARY'!W39</f>
        <v>0</v>
      </c>
      <c r="X183" s="212">
        <f>X176*'YTD PROGRAM SUMMARY'!X39</f>
        <v>0</v>
      </c>
      <c r="Y183" s="212">
        <f>Y176*'YTD PROGRAM SUMMARY'!Y39</f>
        <v>0</v>
      </c>
      <c r="Z183" s="212">
        <f>Z176*'YTD PROGRAM SUMMARY'!Z39</f>
        <v>0</v>
      </c>
      <c r="AA183" s="212">
        <f>AA176*'YTD PROGRAM SUMMARY'!AA39</f>
        <v>0</v>
      </c>
    </row>
    <row r="184" spans="1:27" hidden="1" x14ac:dyDescent="0.35">
      <c r="A184" s="98"/>
      <c r="B184" s="248" t="s">
        <v>131</v>
      </c>
      <c r="C184" s="105">
        <f>IFERROR(C182/C73,0)</f>
        <v>0</v>
      </c>
      <c r="D184" s="105">
        <f t="shared" ref="D184:AA184" si="94">IFERROR(D182/D73,0)</f>
        <v>0</v>
      </c>
      <c r="E184" s="105">
        <f t="shared" si="94"/>
        <v>0.81716755078939274</v>
      </c>
      <c r="F184" s="105">
        <f t="shared" si="94"/>
        <v>0.8465876391109558</v>
      </c>
      <c r="G184" s="105">
        <f t="shared" si="94"/>
        <v>0.86026837480597518</v>
      </c>
      <c r="H184" s="105">
        <f t="shared" si="94"/>
        <v>0.65402395122800305</v>
      </c>
      <c r="I184" s="105">
        <f t="shared" si="94"/>
        <v>0.7861076153504688</v>
      </c>
      <c r="J184" s="105">
        <f t="shared" si="94"/>
        <v>0.67907414698826452</v>
      </c>
      <c r="K184" s="105">
        <f t="shared" si="94"/>
        <v>0.76837982326525567</v>
      </c>
      <c r="L184" s="105">
        <f t="shared" si="94"/>
        <v>0</v>
      </c>
      <c r="M184" s="105">
        <f t="shared" si="94"/>
        <v>0</v>
      </c>
      <c r="N184" s="105">
        <f t="shared" si="94"/>
        <v>0</v>
      </c>
      <c r="O184" s="213">
        <f t="shared" si="94"/>
        <v>0</v>
      </c>
      <c r="P184" s="213">
        <f t="shared" si="94"/>
        <v>0</v>
      </c>
      <c r="Q184" s="213">
        <f t="shared" si="94"/>
        <v>0</v>
      </c>
      <c r="R184" s="213">
        <f t="shared" si="94"/>
        <v>0</v>
      </c>
      <c r="S184" s="213">
        <f t="shared" si="94"/>
        <v>0</v>
      </c>
      <c r="T184" s="213">
        <f t="shared" si="94"/>
        <v>0</v>
      </c>
      <c r="U184" s="213">
        <f t="shared" si="94"/>
        <v>0</v>
      </c>
      <c r="V184" s="213">
        <f t="shared" si="94"/>
        <v>0</v>
      </c>
      <c r="W184" s="213">
        <f t="shared" si="94"/>
        <v>0</v>
      </c>
      <c r="X184" s="213">
        <f t="shared" si="94"/>
        <v>0</v>
      </c>
      <c r="Y184" s="213">
        <f t="shared" si="94"/>
        <v>0</v>
      </c>
      <c r="Z184" s="213">
        <f t="shared" si="94"/>
        <v>0</v>
      </c>
      <c r="AA184" s="213">
        <f t="shared" si="94"/>
        <v>0</v>
      </c>
    </row>
    <row r="185" spans="1:27" ht="15" hidden="1" thickBot="1" x14ac:dyDescent="0.4">
      <c r="A185" s="98"/>
      <c r="B185" s="83" t="s">
        <v>132</v>
      </c>
      <c r="C185" s="106">
        <f>IFERROR(C183/C73,0)</f>
        <v>0</v>
      </c>
      <c r="D185" s="106">
        <f t="shared" ref="D185:AA185" si="95">IFERROR(D183/D73,0)</f>
        <v>0</v>
      </c>
      <c r="E185" s="106">
        <f t="shared" si="95"/>
        <v>6.3601138451053696E-2</v>
      </c>
      <c r="F185" s="106">
        <f t="shared" si="95"/>
        <v>6.4977838312620481E-2</v>
      </c>
      <c r="G185" s="106">
        <f t="shared" si="95"/>
        <v>7.0118701257603958E-2</v>
      </c>
      <c r="H185" s="106">
        <f t="shared" si="95"/>
        <v>9.6149356130690478E-2</v>
      </c>
      <c r="I185" s="106">
        <f t="shared" si="95"/>
        <v>0.1160273710053068</v>
      </c>
      <c r="J185" s="106">
        <f t="shared" si="95"/>
        <v>0.1087901293446986</v>
      </c>
      <c r="K185" s="106">
        <f t="shared" si="95"/>
        <v>0.10702005997153143</v>
      </c>
      <c r="L185" s="106">
        <f t="shared" si="95"/>
        <v>0</v>
      </c>
      <c r="M185" s="106">
        <f t="shared" si="95"/>
        <v>0</v>
      </c>
      <c r="N185" s="106">
        <f t="shared" si="95"/>
        <v>0</v>
      </c>
      <c r="O185" s="214">
        <f t="shared" si="95"/>
        <v>0</v>
      </c>
      <c r="P185" s="214">
        <f t="shared" si="95"/>
        <v>0</v>
      </c>
      <c r="Q185" s="214">
        <f t="shared" si="95"/>
        <v>0</v>
      </c>
      <c r="R185" s="214">
        <f t="shared" si="95"/>
        <v>0</v>
      </c>
      <c r="S185" s="214">
        <f t="shared" si="95"/>
        <v>0</v>
      </c>
      <c r="T185" s="214">
        <f t="shared" si="95"/>
        <v>0</v>
      </c>
      <c r="U185" s="214">
        <f t="shared" si="95"/>
        <v>0</v>
      </c>
      <c r="V185" s="214">
        <f t="shared" si="95"/>
        <v>0</v>
      </c>
      <c r="W185" s="214">
        <f t="shared" si="95"/>
        <v>0</v>
      </c>
      <c r="X185" s="214">
        <f t="shared" si="95"/>
        <v>0</v>
      </c>
      <c r="Y185" s="214">
        <f t="shared" si="95"/>
        <v>0</v>
      </c>
      <c r="Z185" s="214">
        <f t="shared" si="95"/>
        <v>0</v>
      </c>
      <c r="AA185" s="214">
        <f t="shared" si="95"/>
        <v>0</v>
      </c>
    </row>
    <row r="186" spans="1:27" ht="15" hidden="1" thickBot="1" x14ac:dyDescent="0.4">
      <c r="A186" s="98"/>
      <c r="B186" s="255" t="s">
        <v>133</v>
      </c>
      <c r="C186" s="108">
        <f>C184+C185</f>
        <v>0</v>
      </c>
      <c r="D186" s="108">
        <f t="shared" ref="D186:AA186" si="96">D184+D185</f>
        <v>0</v>
      </c>
      <c r="E186" s="109">
        <f t="shared" si="96"/>
        <v>0.88076868924044649</v>
      </c>
      <c r="F186" s="109">
        <f t="shared" si="96"/>
        <v>0.9115654774235763</v>
      </c>
      <c r="G186" s="109">
        <f t="shared" si="96"/>
        <v>0.93038707606357918</v>
      </c>
      <c r="H186" s="109">
        <f t="shared" si="96"/>
        <v>0.75017330735869359</v>
      </c>
      <c r="I186" s="109">
        <f t="shared" si="96"/>
        <v>0.9021349863557756</v>
      </c>
      <c r="J186" s="109">
        <f t="shared" si="96"/>
        <v>0.78786427633296308</v>
      </c>
      <c r="K186" s="109">
        <f t="shared" si="96"/>
        <v>0.87539988323678708</v>
      </c>
      <c r="L186" s="109">
        <f t="shared" si="96"/>
        <v>0</v>
      </c>
      <c r="M186" s="109">
        <f t="shared" si="96"/>
        <v>0</v>
      </c>
      <c r="N186" s="109">
        <f t="shared" si="96"/>
        <v>0</v>
      </c>
      <c r="O186" s="215">
        <f t="shared" si="96"/>
        <v>0</v>
      </c>
      <c r="P186" s="215">
        <f t="shared" si="96"/>
        <v>0</v>
      </c>
      <c r="Q186" s="216">
        <f t="shared" si="96"/>
        <v>0</v>
      </c>
      <c r="R186" s="216">
        <f t="shared" si="96"/>
        <v>0</v>
      </c>
      <c r="S186" s="216">
        <f t="shared" si="96"/>
        <v>0</v>
      </c>
      <c r="T186" s="216">
        <f t="shared" si="96"/>
        <v>0</v>
      </c>
      <c r="U186" s="216">
        <f t="shared" si="96"/>
        <v>0</v>
      </c>
      <c r="V186" s="216">
        <f t="shared" si="96"/>
        <v>0</v>
      </c>
      <c r="W186" s="216">
        <f t="shared" si="96"/>
        <v>0</v>
      </c>
      <c r="X186" s="216">
        <f t="shared" si="96"/>
        <v>0</v>
      </c>
      <c r="Y186" s="217">
        <f t="shared" si="96"/>
        <v>0</v>
      </c>
      <c r="Z186" s="217">
        <f t="shared" si="96"/>
        <v>0</v>
      </c>
      <c r="AA186" s="215">
        <f t="shared" si="96"/>
        <v>0</v>
      </c>
    </row>
    <row r="187" spans="1:27" ht="15" hidden="1" thickBot="1" x14ac:dyDescent="0.4">
      <c r="A187" s="98"/>
      <c r="B187" s="98"/>
      <c r="C187" s="101"/>
      <c r="D187" s="101"/>
      <c r="E187" s="101"/>
      <c r="F187" s="101"/>
      <c r="G187" s="101"/>
      <c r="H187" s="101"/>
      <c r="I187" s="101"/>
      <c r="J187" s="101"/>
      <c r="K187" s="101"/>
      <c r="L187" s="101"/>
      <c r="M187" s="101"/>
      <c r="N187" s="101"/>
      <c r="O187" s="101"/>
      <c r="P187" s="101"/>
      <c r="Q187" s="101"/>
      <c r="R187" s="101"/>
      <c r="S187" s="101"/>
      <c r="T187" s="101"/>
      <c r="U187" s="101"/>
      <c r="V187" s="101"/>
      <c r="W187" s="101"/>
      <c r="X187" s="101"/>
      <c r="Y187" s="101"/>
      <c r="Z187" s="101"/>
      <c r="AA187" s="101"/>
    </row>
    <row r="188" spans="1:27" ht="15" hidden="1" thickBot="1" x14ac:dyDescent="0.4">
      <c r="A188" s="98"/>
      <c r="B188" s="254" t="s">
        <v>37</v>
      </c>
      <c r="C188" s="145">
        <f>C$4</f>
        <v>44927</v>
      </c>
      <c r="D188" s="145">
        <f t="shared" ref="D188:AA188" si="97">D$4</f>
        <v>44958</v>
      </c>
      <c r="E188" s="145">
        <f t="shared" si="97"/>
        <v>44986</v>
      </c>
      <c r="F188" s="145">
        <f t="shared" si="97"/>
        <v>45017</v>
      </c>
      <c r="G188" s="145">
        <f t="shared" si="97"/>
        <v>45047</v>
      </c>
      <c r="H188" s="145">
        <f t="shared" si="97"/>
        <v>45078</v>
      </c>
      <c r="I188" s="145">
        <f t="shared" si="97"/>
        <v>45108</v>
      </c>
      <c r="J188" s="145">
        <f t="shared" si="97"/>
        <v>45139</v>
      </c>
      <c r="K188" s="145">
        <f t="shared" si="97"/>
        <v>45170</v>
      </c>
      <c r="L188" s="145">
        <f t="shared" si="97"/>
        <v>45200</v>
      </c>
      <c r="M188" s="145">
        <f t="shared" si="97"/>
        <v>45231</v>
      </c>
      <c r="N188" s="145">
        <f t="shared" si="97"/>
        <v>45261</v>
      </c>
      <c r="O188" s="145">
        <f t="shared" si="97"/>
        <v>45292</v>
      </c>
      <c r="P188" s="145">
        <f t="shared" si="97"/>
        <v>45323</v>
      </c>
      <c r="Q188" s="145">
        <f t="shared" si="97"/>
        <v>45352</v>
      </c>
      <c r="R188" s="145">
        <f t="shared" si="97"/>
        <v>45383</v>
      </c>
      <c r="S188" s="145">
        <f t="shared" si="97"/>
        <v>45413</v>
      </c>
      <c r="T188" s="145">
        <f t="shared" si="97"/>
        <v>45444</v>
      </c>
      <c r="U188" s="145">
        <f t="shared" si="97"/>
        <v>45474</v>
      </c>
      <c r="V188" s="145">
        <f t="shared" si="97"/>
        <v>45505</v>
      </c>
      <c r="W188" s="145">
        <f t="shared" si="97"/>
        <v>45536</v>
      </c>
      <c r="X188" s="145">
        <f t="shared" si="97"/>
        <v>45566</v>
      </c>
      <c r="Y188" s="145">
        <f t="shared" si="97"/>
        <v>45597</v>
      </c>
      <c r="Z188" s="145">
        <f t="shared" si="97"/>
        <v>45627</v>
      </c>
      <c r="AA188" s="145">
        <f t="shared" si="97"/>
        <v>45658</v>
      </c>
    </row>
    <row r="189" spans="1:27" hidden="1" x14ac:dyDescent="0.35">
      <c r="A189" s="98"/>
      <c r="B189" s="248" t="s">
        <v>134</v>
      </c>
      <c r="C189" s="111">
        <f>C157*'YTD PROGRAM SUMMARY'!C40</f>
        <v>0</v>
      </c>
      <c r="D189" s="111">
        <f>D157*'YTD PROGRAM SUMMARY'!D40</f>
        <v>0</v>
      </c>
      <c r="E189" s="111">
        <f>E157*'YTD PROGRAM SUMMARY'!E40</f>
        <v>7.8970061255252162</v>
      </c>
      <c r="F189" s="111">
        <f>F157*'YTD PROGRAM SUMMARY'!F40</f>
        <v>13.563764803124158</v>
      </c>
      <c r="G189" s="111">
        <f>G157*'YTD PROGRAM SUMMARY'!G40</f>
        <v>23.099236040638239</v>
      </c>
      <c r="H189" s="111">
        <f>H157*'YTD PROGRAM SUMMARY'!H40</f>
        <v>182.79005687653336</v>
      </c>
      <c r="I189" s="111">
        <f>I157*'YTD PROGRAM SUMMARY'!I40</f>
        <v>157.76733760894345</v>
      </c>
      <c r="J189" s="111">
        <f>J157*'YTD PROGRAM SUMMARY'!J40</f>
        <v>436.47091812340932</v>
      </c>
      <c r="K189" s="111">
        <f>K157*'YTD PROGRAM SUMMARY'!K40</f>
        <v>286.11554999410276</v>
      </c>
      <c r="L189" s="111">
        <f>L157*'YTD PROGRAM SUMMARY'!L40</f>
        <v>0</v>
      </c>
      <c r="M189" s="111">
        <f>M157*'YTD PROGRAM SUMMARY'!M40</f>
        <v>0</v>
      </c>
      <c r="N189" s="111">
        <f>N157*'YTD PROGRAM SUMMARY'!N40</f>
        <v>0</v>
      </c>
      <c r="O189" s="218">
        <f>O157*'YTD PROGRAM SUMMARY'!O40</f>
        <v>0</v>
      </c>
      <c r="P189" s="218">
        <f>P157*'YTD PROGRAM SUMMARY'!P40</f>
        <v>0</v>
      </c>
      <c r="Q189" s="218">
        <f>Q157*'YTD PROGRAM SUMMARY'!Q40</f>
        <v>0</v>
      </c>
      <c r="R189" s="218">
        <f>R157*'YTD PROGRAM SUMMARY'!R40</f>
        <v>0</v>
      </c>
      <c r="S189" s="218">
        <f>S157*'YTD PROGRAM SUMMARY'!S40</f>
        <v>0</v>
      </c>
      <c r="T189" s="218">
        <f>T157*'YTD PROGRAM SUMMARY'!T40</f>
        <v>0</v>
      </c>
      <c r="U189" s="218">
        <f>U157*'YTD PROGRAM SUMMARY'!U40</f>
        <v>0</v>
      </c>
      <c r="V189" s="218">
        <f>V157*'YTD PROGRAM SUMMARY'!V40</f>
        <v>0</v>
      </c>
      <c r="W189" s="218">
        <f>W157*'YTD PROGRAM SUMMARY'!W40</f>
        <v>0</v>
      </c>
      <c r="X189" s="218">
        <f>X157*'YTD PROGRAM SUMMARY'!X40</f>
        <v>0</v>
      </c>
      <c r="Y189" s="218">
        <f>Y157*'YTD PROGRAM SUMMARY'!Y40</f>
        <v>0</v>
      </c>
      <c r="Z189" s="218">
        <f>Z157*'YTD PROGRAM SUMMARY'!Z40</f>
        <v>0</v>
      </c>
      <c r="AA189" s="218">
        <f>AA157*'YTD PROGRAM SUMMARY'!AA40</f>
        <v>0</v>
      </c>
    </row>
    <row r="190" spans="1:27" ht="15" hidden="1" thickBot="1" x14ac:dyDescent="0.4">
      <c r="A190" s="98"/>
      <c r="B190" s="83" t="s">
        <v>135</v>
      </c>
      <c r="C190" s="104">
        <f>C176*'YTD PROGRAM SUMMARY'!C40</f>
        <v>0</v>
      </c>
      <c r="D190" s="104">
        <f>D176*'YTD PROGRAM SUMMARY'!D40</f>
        <v>0</v>
      </c>
      <c r="E190" s="104">
        <f>E176*'YTD PROGRAM SUMMARY'!E40</f>
        <v>0.61463353439959911</v>
      </c>
      <c r="F190" s="104">
        <f>F176*'YTD PROGRAM SUMMARY'!F40</f>
        <v>1.0410547893344602</v>
      </c>
      <c r="G190" s="104">
        <f>G176*'YTD PROGRAM SUMMARY'!G40</f>
        <v>1.8827710963775643</v>
      </c>
      <c r="H190" s="104">
        <f>H176*'YTD PROGRAM SUMMARY'!H40</f>
        <v>26.872328211790521</v>
      </c>
      <c r="I190" s="104">
        <f>I176*'YTD PROGRAM SUMMARY'!I40</f>
        <v>23.286034959871678</v>
      </c>
      <c r="J190" s="104">
        <f>J176*'YTD PROGRAM SUMMARY'!J40</f>
        <v>69.924216447406067</v>
      </c>
      <c r="K190" s="104">
        <f>K176*'YTD PROGRAM SUMMARY'!K40</f>
        <v>39.85021781159665</v>
      </c>
      <c r="L190" s="104">
        <f>L176*'YTD PROGRAM SUMMARY'!L40</f>
        <v>0</v>
      </c>
      <c r="M190" s="104">
        <f>M176*'YTD PROGRAM SUMMARY'!M40</f>
        <v>0</v>
      </c>
      <c r="N190" s="104">
        <f>N176*'YTD PROGRAM SUMMARY'!N40</f>
        <v>0</v>
      </c>
      <c r="O190" s="212">
        <f>O176*'YTD PROGRAM SUMMARY'!O40</f>
        <v>0</v>
      </c>
      <c r="P190" s="212">
        <f>P176*'YTD PROGRAM SUMMARY'!P40</f>
        <v>0</v>
      </c>
      <c r="Q190" s="212">
        <f>Q176*'YTD PROGRAM SUMMARY'!Q40</f>
        <v>0</v>
      </c>
      <c r="R190" s="212">
        <f>R176*'YTD PROGRAM SUMMARY'!R40</f>
        <v>0</v>
      </c>
      <c r="S190" s="212">
        <f>S176*'YTD PROGRAM SUMMARY'!S40</f>
        <v>0</v>
      </c>
      <c r="T190" s="212">
        <f>T176*'YTD PROGRAM SUMMARY'!T40</f>
        <v>0</v>
      </c>
      <c r="U190" s="212">
        <f>U176*'YTD PROGRAM SUMMARY'!U40</f>
        <v>0</v>
      </c>
      <c r="V190" s="212">
        <f>V176*'YTD PROGRAM SUMMARY'!V40</f>
        <v>0</v>
      </c>
      <c r="W190" s="212">
        <f>W176*'YTD PROGRAM SUMMARY'!W40</f>
        <v>0</v>
      </c>
      <c r="X190" s="212">
        <f>X176*'YTD PROGRAM SUMMARY'!X40</f>
        <v>0</v>
      </c>
      <c r="Y190" s="212">
        <f>Y176*'YTD PROGRAM SUMMARY'!Y40</f>
        <v>0</v>
      </c>
      <c r="Z190" s="212">
        <f>Z176*'YTD PROGRAM SUMMARY'!Z40</f>
        <v>0</v>
      </c>
      <c r="AA190" s="212">
        <f>AA176*'YTD PROGRAM SUMMARY'!AA40</f>
        <v>0</v>
      </c>
    </row>
    <row r="191" spans="1:27" hidden="1" x14ac:dyDescent="0.35">
      <c r="A191" s="98"/>
      <c r="B191" s="248" t="s">
        <v>136</v>
      </c>
      <c r="C191" s="105">
        <f>IFERROR(C189/C73,0)</f>
        <v>0</v>
      </c>
      <c r="D191" s="105">
        <f t="shared" ref="D191:AA191" si="98">IFERROR(D189/D73,0)</f>
        <v>0</v>
      </c>
      <c r="E191" s="105">
        <f t="shared" si="98"/>
        <v>0.11061724422424814</v>
      </c>
      <c r="F191" s="105">
        <f t="shared" si="98"/>
        <v>8.2135201013547432E-2</v>
      </c>
      <c r="G191" s="105">
        <f t="shared" si="98"/>
        <v>6.43640046787365E-2</v>
      </c>
      <c r="H191" s="105">
        <f t="shared" si="98"/>
        <v>0.21780285150280942</v>
      </c>
      <c r="I191" s="105">
        <f t="shared" si="98"/>
        <v>8.5278183049828329E-2</v>
      </c>
      <c r="J191" s="105">
        <f t="shared" si="98"/>
        <v>0.18284353018952107</v>
      </c>
      <c r="K191" s="105">
        <f t="shared" si="98"/>
        <v>0.10936740743367339</v>
      </c>
      <c r="L191" s="105">
        <f t="shared" si="98"/>
        <v>0</v>
      </c>
      <c r="M191" s="105">
        <f t="shared" si="98"/>
        <v>0</v>
      </c>
      <c r="N191" s="105">
        <f t="shared" si="98"/>
        <v>0</v>
      </c>
      <c r="O191" s="213">
        <f t="shared" si="98"/>
        <v>0</v>
      </c>
      <c r="P191" s="213">
        <f t="shared" si="98"/>
        <v>0</v>
      </c>
      <c r="Q191" s="213">
        <f t="shared" si="98"/>
        <v>0</v>
      </c>
      <c r="R191" s="213">
        <f t="shared" si="98"/>
        <v>0</v>
      </c>
      <c r="S191" s="213">
        <f t="shared" si="98"/>
        <v>0</v>
      </c>
      <c r="T191" s="213">
        <f t="shared" si="98"/>
        <v>0</v>
      </c>
      <c r="U191" s="213">
        <f t="shared" si="98"/>
        <v>0</v>
      </c>
      <c r="V191" s="213">
        <f t="shared" si="98"/>
        <v>0</v>
      </c>
      <c r="W191" s="213">
        <f t="shared" si="98"/>
        <v>0</v>
      </c>
      <c r="X191" s="213">
        <f t="shared" si="98"/>
        <v>0</v>
      </c>
      <c r="Y191" s="213">
        <f t="shared" si="98"/>
        <v>0</v>
      </c>
      <c r="Z191" s="213">
        <f t="shared" si="98"/>
        <v>0</v>
      </c>
      <c r="AA191" s="213">
        <f t="shared" si="98"/>
        <v>0</v>
      </c>
    </row>
    <row r="192" spans="1:27" ht="15" hidden="1" thickBot="1" x14ac:dyDescent="0.4">
      <c r="A192" s="98"/>
      <c r="B192" s="83" t="s">
        <v>137</v>
      </c>
      <c r="C192" s="106">
        <f>IFERROR(C190/C73,0)</f>
        <v>0</v>
      </c>
      <c r="D192" s="106">
        <f t="shared" ref="D192:AA192" si="99">IFERROR(D190/D73,0)</f>
        <v>0</v>
      </c>
      <c r="E192" s="106">
        <f t="shared" si="99"/>
        <v>8.6094738565966906E-3</v>
      </c>
      <c r="F192" s="106">
        <f t="shared" si="99"/>
        <v>6.3040937106493599E-3</v>
      </c>
      <c r="G192" s="106">
        <f t="shared" si="99"/>
        <v>5.2461772953460448E-3</v>
      </c>
      <c r="H192" s="106">
        <f t="shared" si="99"/>
        <v>3.2019628480124185E-2</v>
      </c>
      <c r="I192" s="106">
        <f t="shared" si="99"/>
        <v>1.2586830594395916E-2</v>
      </c>
      <c r="J192" s="106">
        <f t="shared" si="99"/>
        <v>2.9292193477515875E-2</v>
      </c>
      <c r="K192" s="106">
        <f t="shared" si="99"/>
        <v>1.5232709329539585E-2</v>
      </c>
      <c r="L192" s="106">
        <f t="shared" si="99"/>
        <v>0</v>
      </c>
      <c r="M192" s="106">
        <f t="shared" si="99"/>
        <v>0</v>
      </c>
      <c r="N192" s="106">
        <f t="shared" si="99"/>
        <v>0</v>
      </c>
      <c r="O192" s="214">
        <f t="shared" si="99"/>
        <v>0</v>
      </c>
      <c r="P192" s="214">
        <f t="shared" si="99"/>
        <v>0</v>
      </c>
      <c r="Q192" s="214">
        <f t="shared" si="99"/>
        <v>0</v>
      </c>
      <c r="R192" s="214">
        <f t="shared" si="99"/>
        <v>0</v>
      </c>
      <c r="S192" s="214">
        <f t="shared" si="99"/>
        <v>0</v>
      </c>
      <c r="T192" s="214">
        <f t="shared" si="99"/>
        <v>0</v>
      </c>
      <c r="U192" s="214">
        <f t="shared" si="99"/>
        <v>0</v>
      </c>
      <c r="V192" s="214">
        <f t="shared" si="99"/>
        <v>0</v>
      </c>
      <c r="W192" s="214">
        <f t="shared" si="99"/>
        <v>0</v>
      </c>
      <c r="X192" s="214">
        <f t="shared" si="99"/>
        <v>0</v>
      </c>
      <c r="Y192" s="214">
        <f t="shared" si="99"/>
        <v>0</v>
      </c>
      <c r="Z192" s="214">
        <f t="shared" si="99"/>
        <v>0</v>
      </c>
      <c r="AA192" s="214">
        <f t="shared" si="99"/>
        <v>0</v>
      </c>
    </row>
    <row r="193" spans="1:27" ht="15" hidden="1" thickBot="1" x14ac:dyDescent="0.4">
      <c r="A193" s="98"/>
      <c r="B193" s="255" t="s">
        <v>138</v>
      </c>
      <c r="C193" s="108">
        <f>C191+C192</f>
        <v>0</v>
      </c>
      <c r="D193" s="108">
        <f t="shared" ref="D193:AA193" si="100">D191+D192</f>
        <v>0</v>
      </c>
      <c r="E193" s="109">
        <f t="shared" si="100"/>
        <v>0.11922671808084483</v>
      </c>
      <c r="F193" s="109">
        <f t="shared" si="100"/>
        <v>8.8439294724196788E-2</v>
      </c>
      <c r="G193" s="109">
        <f t="shared" si="100"/>
        <v>6.9610181974082544E-2</v>
      </c>
      <c r="H193" s="109">
        <f t="shared" si="100"/>
        <v>0.24982247998293361</v>
      </c>
      <c r="I193" s="109">
        <f t="shared" si="100"/>
        <v>9.7865013644224244E-2</v>
      </c>
      <c r="J193" s="109">
        <f t="shared" si="100"/>
        <v>0.21213572366703695</v>
      </c>
      <c r="K193" s="109">
        <f t="shared" si="100"/>
        <v>0.12460011676321298</v>
      </c>
      <c r="L193" s="109">
        <f t="shared" si="100"/>
        <v>0</v>
      </c>
      <c r="M193" s="109">
        <f t="shared" si="100"/>
        <v>0</v>
      </c>
      <c r="N193" s="109">
        <f t="shared" si="100"/>
        <v>0</v>
      </c>
      <c r="O193" s="215">
        <f t="shared" si="100"/>
        <v>0</v>
      </c>
      <c r="P193" s="215">
        <f t="shared" si="100"/>
        <v>0</v>
      </c>
      <c r="Q193" s="216">
        <f t="shared" si="100"/>
        <v>0</v>
      </c>
      <c r="R193" s="216">
        <f t="shared" si="100"/>
        <v>0</v>
      </c>
      <c r="S193" s="216">
        <f t="shared" si="100"/>
        <v>0</v>
      </c>
      <c r="T193" s="216">
        <f t="shared" si="100"/>
        <v>0</v>
      </c>
      <c r="U193" s="216">
        <f t="shared" si="100"/>
        <v>0</v>
      </c>
      <c r="V193" s="216">
        <f t="shared" si="100"/>
        <v>0</v>
      </c>
      <c r="W193" s="216">
        <f t="shared" si="100"/>
        <v>0</v>
      </c>
      <c r="X193" s="216">
        <f t="shared" si="100"/>
        <v>0</v>
      </c>
      <c r="Y193" s="217">
        <f t="shared" si="100"/>
        <v>0</v>
      </c>
      <c r="Z193" s="217">
        <f t="shared" si="100"/>
        <v>0</v>
      </c>
      <c r="AA193" s="215">
        <f t="shared" si="100"/>
        <v>0</v>
      </c>
    </row>
    <row r="194" spans="1:27" hidden="1" x14ac:dyDescent="0.35">
      <c r="A194" s="98"/>
      <c r="B194" s="98" t="s">
        <v>139</v>
      </c>
      <c r="C194" s="112">
        <f>C186+C193</f>
        <v>0</v>
      </c>
      <c r="D194" s="112">
        <f t="shared" ref="D194:AA194" si="101">D186+D193</f>
        <v>0</v>
      </c>
      <c r="E194" s="112">
        <f t="shared" si="101"/>
        <v>0.99999540732129133</v>
      </c>
      <c r="F194" s="112">
        <f t="shared" si="101"/>
        <v>1.0000047721477732</v>
      </c>
      <c r="G194" s="112">
        <f t="shared" si="101"/>
        <v>0.99999725803766171</v>
      </c>
      <c r="H194" s="112">
        <f t="shared" si="101"/>
        <v>0.9999957873416272</v>
      </c>
      <c r="I194" s="112">
        <f t="shared" si="101"/>
        <v>0.99999999999999989</v>
      </c>
      <c r="J194" s="112">
        <f t="shared" si="101"/>
        <v>1</v>
      </c>
      <c r="K194" s="112">
        <f t="shared" si="101"/>
        <v>1</v>
      </c>
      <c r="L194" s="112">
        <f t="shared" si="101"/>
        <v>0</v>
      </c>
      <c r="M194" s="112">
        <f t="shared" si="101"/>
        <v>0</v>
      </c>
      <c r="N194" s="112">
        <f t="shared" si="101"/>
        <v>0</v>
      </c>
      <c r="O194" s="219">
        <f t="shared" si="101"/>
        <v>0</v>
      </c>
      <c r="P194" s="219">
        <f t="shared" si="101"/>
        <v>0</v>
      </c>
      <c r="Q194" s="219">
        <f t="shared" si="101"/>
        <v>0</v>
      </c>
      <c r="R194" s="219">
        <f t="shared" si="101"/>
        <v>0</v>
      </c>
      <c r="S194" s="219">
        <f t="shared" si="101"/>
        <v>0</v>
      </c>
      <c r="T194" s="219">
        <f t="shared" si="101"/>
        <v>0</v>
      </c>
      <c r="U194" s="219">
        <f t="shared" si="101"/>
        <v>0</v>
      </c>
      <c r="V194" s="219">
        <f t="shared" si="101"/>
        <v>0</v>
      </c>
      <c r="W194" s="219">
        <f t="shared" si="101"/>
        <v>0</v>
      </c>
      <c r="X194" s="219">
        <f t="shared" si="101"/>
        <v>0</v>
      </c>
      <c r="Y194" s="219">
        <f t="shared" si="101"/>
        <v>0</v>
      </c>
      <c r="Z194" s="219">
        <f t="shared" si="101"/>
        <v>0</v>
      </c>
      <c r="AA194" s="219">
        <f t="shared" si="101"/>
        <v>0</v>
      </c>
    </row>
    <row r="195" spans="1:27" hidden="1" x14ac:dyDescent="0.35">
      <c r="A195" s="98"/>
      <c r="B195" s="98"/>
      <c r="C195" s="101"/>
      <c r="D195" s="101"/>
      <c r="E195" s="101"/>
      <c r="F195" s="101"/>
      <c r="G195" s="101"/>
      <c r="H195" s="101"/>
      <c r="I195" s="101"/>
      <c r="J195" s="101"/>
      <c r="K195" s="101"/>
      <c r="L195" s="101"/>
      <c r="M195" s="101"/>
      <c r="N195" s="101"/>
      <c r="O195" s="101"/>
      <c r="P195" s="101"/>
      <c r="Q195" s="101"/>
      <c r="R195" s="101"/>
      <c r="S195" s="101"/>
      <c r="T195" s="101"/>
      <c r="U195" s="101"/>
      <c r="V195" s="101"/>
      <c r="W195" s="101"/>
      <c r="X195" s="101"/>
      <c r="Y195" s="101"/>
      <c r="Z195" s="101"/>
      <c r="AA195" s="101"/>
    </row>
    <row r="196" spans="1:27" hidden="1" x14ac:dyDescent="0.35">
      <c r="A196" s="98"/>
      <c r="B196" s="98" t="s">
        <v>140</v>
      </c>
      <c r="C196" s="113">
        <f t="shared" ref="C196" si="102">SUM(C182:C183)</f>
        <v>0</v>
      </c>
      <c r="D196" s="113">
        <f t="shared" ref="D196:AA196" si="103">SUM(D182:D183)</f>
        <v>0</v>
      </c>
      <c r="E196" s="114">
        <f t="shared" si="103"/>
        <v>62.87840366012243</v>
      </c>
      <c r="F196" s="114">
        <f t="shared" si="103"/>
        <v>150.53545356736393</v>
      </c>
      <c r="G196" s="114">
        <f t="shared" si="103"/>
        <v>333.9013907916729</v>
      </c>
      <c r="H196" s="114">
        <f t="shared" si="103"/>
        <v>629.5795512924401</v>
      </c>
      <c r="I196" s="114">
        <f t="shared" si="103"/>
        <v>1668.9782764024046</v>
      </c>
      <c r="J196" s="114">
        <f t="shared" si="103"/>
        <v>1880.7329069354839</v>
      </c>
      <c r="K196" s="114">
        <f t="shared" si="103"/>
        <v>2290.1294355812834</v>
      </c>
      <c r="L196" s="114">
        <f t="shared" si="103"/>
        <v>0</v>
      </c>
      <c r="M196" s="115">
        <f t="shared" si="103"/>
        <v>0</v>
      </c>
      <c r="N196" s="115">
        <f t="shared" si="103"/>
        <v>0</v>
      </c>
      <c r="O196" s="225">
        <f t="shared" si="103"/>
        <v>0</v>
      </c>
      <c r="P196" s="225">
        <f t="shared" si="103"/>
        <v>0</v>
      </c>
      <c r="Q196" s="226">
        <f t="shared" si="103"/>
        <v>0</v>
      </c>
      <c r="R196" s="226">
        <f t="shared" si="103"/>
        <v>0</v>
      </c>
      <c r="S196" s="226">
        <f t="shared" si="103"/>
        <v>0</v>
      </c>
      <c r="T196" s="226">
        <f t="shared" si="103"/>
        <v>0</v>
      </c>
      <c r="U196" s="226">
        <f t="shared" si="103"/>
        <v>0</v>
      </c>
      <c r="V196" s="226">
        <f t="shared" si="103"/>
        <v>0</v>
      </c>
      <c r="W196" s="226">
        <f t="shared" si="103"/>
        <v>0</v>
      </c>
      <c r="X196" s="226">
        <f t="shared" si="103"/>
        <v>0</v>
      </c>
      <c r="Y196" s="227">
        <f t="shared" si="103"/>
        <v>0</v>
      </c>
      <c r="Z196" s="227">
        <f t="shared" si="103"/>
        <v>0</v>
      </c>
      <c r="AA196" s="225">
        <f t="shared" si="103"/>
        <v>0</v>
      </c>
    </row>
    <row r="197" spans="1:27" hidden="1" x14ac:dyDescent="0.35">
      <c r="A197" s="98"/>
      <c r="B197" s="98" t="s">
        <v>141</v>
      </c>
      <c r="C197" s="113">
        <f t="shared" ref="C197" si="104">SUM(C189:C190)</f>
        <v>0</v>
      </c>
      <c r="D197" s="113">
        <f t="shared" ref="D197:AA197" si="105">SUM(D189:D190)</f>
        <v>0</v>
      </c>
      <c r="E197" s="114">
        <f t="shared" si="105"/>
        <v>8.5116396599248159</v>
      </c>
      <c r="F197" s="114">
        <f t="shared" si="105"/>
        <v>14.604819592458618</v>
      </c>
      <c r="G197" s="114">
        <f t="shared" si="105"/>
        <v>24.982007137015803</v>
      </c>
      <c r="H197" s="114">
        <f t="shared" si="105"/>
        <v>209.66238508832387</v>
      </c>
      <c r="I197" s="114">
        <f t="shared" si="105"/>
        <v>181.05337256881512</v>
      </c>
      <c r="J197" s="114">
        <f t="shared" si="105"/>
        <v>506.3951345708154</v>
      </c>
      <c r="K197" s="114">
        <f t="shared" si="105"/>
        <v>325.96576780569944</v>
      </c>
      <c r="L197" s="114">
        <f t="shared" si="105"/>
        <v>0</v>
      </c>
      <c r="M197" s="115">
        <f t="shared" si="105"/>
        <v>0</v>
      </c>
      <c r="N197" s="115">
        <f t="shared" si="105"/>
        <v>0</v>
      </c>
      <c r="O197" s="225">
        <f t="shared" si="105"/>
        <v>0</v>
      </c>
      <c r="P197" s="225">
        <f t="shared" si="105"/>
        <v>0</v>
      </c>
      <c r="Q197" s="226">
        <f t="shared" si="105"/>
        <v>0</v>
      </c>
      <c r="R197" s="226">
        <f t="shared" si="105"/>
        <v>0</v>
      </c>
      <c r="S197" s="226">
        <f t="shared" si="105"/>
        <v>0</v>
      </c>
      <c r="T197" s="226">
        <f t="shared" si="105"/>
        <v>0</v>
      </c>
      <c r="U197" s="226">
        <f t="shared" si="105"/>
        <v>0</v>
      </c>
      <c r="V197" s="226">
        <f t="shared" si="105"/>
        <v>0</v>
      </c>
      <c r="W197" s="226">
        <f t="shared" si="105"/>
        <v>0</v>
      </c>
      <c r="X197" s="226">
        <f t="shared" si="105"/>
        <v>0</v>
      </c>
      <c r="Y197" s="227">
        <f t="shared" si="105"/>
        <v>0</v>
      </c>
      <c r="Z197" s="227">
        <f t="shared" si="105"/>
        <v>0</v>
      </c>
      <c r="AA197" s="225">
        <f t="shared" si="105"/>
        <v>0</v>
      </c>
    </row>
    <row r="198" spans="1:27" hidden="1" x14ac:dyDescent="0.35">
      <c r="A198" s="98"/>
      <c r="B198" s="98" t="s">
        <v>128</v>
      </c>
      <c r="C198" s="116">
        <f t="shared" ref="C198" si="106">SUM(C196:C197)</f>
        <v>0</v>
      </c>
      <c r="D198" s="116">
        <f t="shared" ref="D198:AA198" si="107">SUM(D196:D197)</f>
        <v>0</v>
      </c>
      <c r="E198" s="116">
        <f t="shared" si="107"/>
        <v>71.390043320047241</v>
      </c>
      <c r="F198" s="116">
        <f t="shared" si="107"/>
        <v>165.14027315982256</v>
      </c>
      <c r="G198" s="116">
        <f t="shared" si="107"/>
        <v>358.88339792868868</v>
      </c>
      <c r="H198" s="116">
        <f t="shared" si="107"/>
        <v>839.24193638076395</v>
      </c>
      <c r="I198" s="116">
        <f t="shared" si="107"/>
        <v>1850.0316489712197</v>
      </c>
      <c r="J198" s="116">
        <f t="shared" si="107"/>
        <v>2387.1280415062993</v>
      </c>
      <c r="K198" s="116">
        <f t="shared" si="107"/>
        <v>2616.0952033869826</v>
      </c>
      <c r="L198" s="116">
        <f t="shared" si="107"/>
        <v>0</v>
      </c>
      <c r="M198" s="117">
        <f t="shared" si="107"/>
        <v>0</v>
      </c>
      <c r="N198" s="117">
        <f t="shared" si="107"/>
        <v>0</v>
      </c>
      <c r="O198" s="228">
        <f t="shared" si="107"/>
        <v>0</v>
      </c>
      <c r="P198" s="228">
        <f t="shared" si="107"/>
        <v>0</v>
      </c>
      <c r="Q198" s="228">
        <f t="shared" si="107"/>
        <v>0</v>
      </c>
      <c r="R198" s="228">
        <f t="shared" si="107"/>
        <v>0</v>
      </c>
      <c r="S198" s="228">
        <f t="shared" si="107"/>
        <v>0</v>
      </c>
      <c r="T198" s="228">
        <f t="shared" si="107"/>
        <v>0</v>
      </c>
      <c r="U198" s="228">
        <f t="shared" si="107"/>
        <v>0</v>
      </c>
      <c r="V198" s="228">
        <f t="shared" si="107"/>
        <v>0</v>
      </c>
      <c r="W198" s="228">
        <f t="shared" si="107"/>
        <v>0</v>
      </c>
      <c r="X198" s="228">
        <f t="shared" si="107"/>
        <v>0</v>
      </c>
      <c r="Y198" s="229">
        <f t="shared" si="107"/>
        <v>0</v>
      </c>
      <c r="Z198" s="229">
        <f t="shared" si="107"/>
        <v>0</v>
      </c>
      <c r="AA198" s="228">
        <f t="shared" si="107"/>
        <v>0</v>
      </c>
    </row>
    <row r="199" spans="1:27" hidden="1" x14ac:dyDescent="0.35"/>
    <row r="200" spans="1:27" hidden="1" x14ac:dyDescent="0.35">
      <c r="B200" s="169" t="s">
        <v>240</v>
      </c>
      <c r="C200" s="373">
        <f>IF('YTD PROGRAM SUMMARY'!C4=0,0,C198-C73)</f>
        <v>0</v>
      </c>
      <c r="D200" s="373">
        <f>IF('YTD PROGRAM SUMMARY'!D4=0,0,D198-D73)</f>
        <v>0</v>
      </c>
      <c r="E200" s="373">
        <f>IF('YTD PROGRAM SUMMARY'!E4=0,0,E198-E73)</f>
        <v>-3.2787303779002741E-4</v>
      </c>
      <c r="F200" s="373">
        <f>IF('YTD PROGRAM SUMMARY'!F4=0,0,F198-F73)</f>
        <v>7.8807002600456144E-4</v>
      </c>
      <c r="G200" s="373">
        <f>IF('YTD PROGRAM SUMMARY'!G4=0,0,G198-G73)</f>
        <v>-9.8404745921243375E-4</v>
      </c>
      <c r="H200" s="373">
        <f>IF('YTD PROGRAM SUMMARY'!H4=0,0,H198-H73)</f>
        <v>-3.5354544638721563E-3</v>
      </c>
      <c r="I200" s="373">
        <f>IF('YTD PROGRAM SUMMARY'!I4=0,0,I198-I73)</f>
        <v>-2.2737367544323206E-13</v>
      </c>
      <c r="J200" s="373">
        <f>IF('YTD PROGRAM SUMMARY'!J4=0,0,J198-J73)</f>
        <v>0</v>
      </c>
      <c r="K200" s="373">
        <f>IF('YTD PROGRAM SUMMARY'!K4=0,0,K198-K73)</f>
        <v>0</v>
      </c>
      <c r="L200" s="373">
        <f>IF('YTD PROGRAM SUMMARY'!L4=0,0,L198-L73)</f>
        <v>-2094.0881327394559</v>
      </c>
      <c r="M200" s="373">
        <f>IF('YTD PROGRAM SUMMARY'!M4=0,0,M198-M73)</f>
        <v>-2296.0177687234277</v>
      </c>
      <c r="N200" s="373">
        <f>IF('YTD PROGRAM SUMMARY'!N4=0,0,N198-N73)</f>
        <v>-3838.8284921086088</v>
      </c>
    </row>
    <row r="201" spans="1:27" hidden="1" x14ac:dyDescent="0.35">
      <c r="B201" s="169"/>
      <c r="C201" s="169"/>
      <c r="D201" s="169"/>
      <c r="E201" s="169"/>
      <c r="F201" s="169"/>
      <c r="G201" s="169"/>
      <c r="H201" s="169"/>
      <c r="I201" s="169"/>
      <c r="J201" s="169"/>
      <c r="K201" s="169"/>
      <c r="L201" s="169"/>
      <c r="M201" s="169"/>
      <c r="N201" s="169"/>
    </row>
  </sheetData>
  <mergeCells count="14">
    <mergeCell ref="O108:Z108"/>
    <mergeCell ref="C125:N125"/>
    <mergeCell ref="O125:Z125"/>
    <mergeCell ref="A126:A139"/>
    <mergeCell ref="A161:A177"/>
    <mergeCell ref="A107:A122"/>
    <mergeCell ref="A92:A105"/>
    <mergeCell ref="A77:A90"/>
    <mergeCell ref="B108:N108"/>
    <mergeCell ref="A4:A19"/>
    <mergeCell ref="A22:A37"/>
    <mergeCell ref="A40:A55"/>
    <mergeCell ref="A58:A74"/>
    <mergeCell ref="A142:A158"/>
  </mergeCells>
  <pageMargins left="0.7" right="0.7" top="0.75" bottom="0.75" header="0.3" footer="0.3"/>
  <pageSetup orientation="portrait" r:id="rId1"/>
  <headerFooter>
    <oddFooter>&amp;RSchedule JNG-D7.G</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tabColor rgb="FF7030A0"/>
  </sheetPr>
  <dimension ref="A1:AA231"/>
  <sheetViews>
    <sheetView zoomScale="80" zoomScaleNormal="80" workbookViewId="0">
      <pane xSplit="2" topLeftCell="C1" activePane="topRight" state="frozen"/>
      <selection activeCell="CS42" sqref="CR42:CS43"/>
      <selection pane="topRight" activeCell="C25" sqref="C25"/>
    </sheetView>
  </sheetViews>
  <sheetFormatPr defaultRowHeight="14.5" x14ac:dyDescent="0.35"/>
  <cols>
    <col min="1" max="1" width="9.6328125" customWidth="1"/>
    <col min="2" max="2" width="24.6328125" customWidth="1"/>
    <col min="3" max="3" width="15.6328125" bestFit="1" customWidth="1"/>
    <col min="4" max="10" width="13.6328125" customWidth="1"/>
    <col min="11" max="11" width="15.36328125" customWidth="1"/>
    <col min="12" max="27" width="13.6328125" customWidth="1"/>
    <col min="38" max="38" width="9.36328125" customWidth="1"/>
  </cols>
  <sheetData>
    <row r="1" spans="1:27" s="2" customFormat="1" ht="15" thickBot="1" x14ac:dyDescent="0.4">
      <c r="A1" s="18"/>
      <c r="B1" s="18"/>
      <c r="C1" s="18"/>
      <c r="D1" s="18"/>
      <c r="E1" s="18"/>
      <c r="F1" s="18"/>
      <c r="G1" s="18"/>
      <c r="H1" s="18"/>
      <c r="I1" s="18"/>
      <c r="J1" s="18"/>
      <c r="K1" s="18"/>
      <c r="L1" s="18"/>
      <c r="M1" s="18"/>
      <c r="N1" s="18"/>
      <c r="O1" s="18"/>
      <c r="P1" s="18"/>
      <c r="Q1" s="18"/>
      <c r="R1" s="18"/>
      <c r="S1" s="18"/>
      <c r="T1" s="18"/>
      <c r="U1" s="18"/>
      <c r="V1" s="18"/>
      <c r="W1" s="18"/>
      <c r="X1" s="18"/>
      <c r="Y1" s="18"/>
      <c r="Z1" s="18"/>
      <c r="AA1" s="18"/>
    </row>
    <row r="2" spans="1:27" ht="15" thickBot="1" x14ac:dyDescent="0.4">
      <c r="A2" s="18"/>
      <c r="B2" s="28" t="s">
        <v>13</v>
      </c>
      <c r="C2" s="349">
        <f>' 1M - RES'!C2</f>
        <v>0.82499999999999996</v>
      </c>
      <c r="D2" s="349">
        <f>C2</f>
        <v>0.82499999999999996</v>
      </c>
      <c r="E2" s="343">
        <f t="shared" ref="E2:AA2" si="0">D2</f>
        <v>0.82499999999999996</v>
      </c>
      <c r="F2" s="351">
        <f t="shared" si="0"/>
        <v>0.82499999999999996</v>
      </c>
      <c r="G2" s="351">
        <f t="shared" si="0"/>
        <v>0.82499999999999996</v>
      </c>
      <c r="H2" s="351">
        <f t="shared" si="0"/>
        <v>0.82499999999999996</v>
      </c>
      <c r="I2" s="351">
        <f t="shared" si="0"/>
        <v>0.82499999999999996</v>
      </c>
      <c r="J2" s="351">
        <f t="shared" si="0"/>
        <v>0.82499999999999996</v>
      </c>
      <c r="K2" s="351">
        <f t="shared" si="0"/>
        <v>0.82499999999999996</v>
      </c>
      <c r="L2" s="351">
        <f t="shared" si="0"/>
        <v>0.82499999999999996</v>
      </c>
      <c r="M2" s="351">
        <f t="shared" si="0"/>
        <v>0.82499999999999996</v>
      </c>
      <c r="N2" s="351">
        <f t="shared" si="0"/>
        <v>0.82499999999999996</v>
      </c>
      <c r="O2" s="351">
        <f t="shared" si="0"/>
        <v>0.82499999999999996</v>
      </c>
      <c r="P2" s="351">
        <f t="shared" si="0"/>
        <v>0.82499999999999996</v>
      </c>
      <c r="Q2" s="351">
        <f t="shared" si="0"/>
        <v>0.82499999999999996</v>
      </c>
      <c r="R2" s="351">
        <f t="shared" si="0"/>
        <v>0.82499999999999996</v>
      </c>
      <c r="S2" s="351">
        <f t="shared" si="0"/>
        <v>0.82499999999999996</v>
      </c>
      <c r="T2" s="351">
        <f t="shared" si="0"/>
        <v>0.82499999999999996</v>
      </c>
      <c r="U2" s="351">
        <f t="shared" si="0"/>
        <v>0.82499999999999996</v>
      </c>
      <c r="V2" s="351">
        <f t="shared" si="0"/>
        <v>0.82499999999999996</v>
      </c>
      <c r="W2" s="351">
        <f t="shared" si="0"/>
        <v>0.82499999999999996</v>
      </c>
      <c r="X2" s="351">
        <f t="shared" si="0"/>
        <v>0.82499999999999996</v>
      </c>
      <c r="Y2" s="351">
        <f t="shared" si="0"/>
        <v>0.82499999999999996</v>
      </c>
      <c r="Z2" s="351">
        <f t="shared" si="0"/>
        <v>0.82499999999999996</v>
      </c>
      <c r="AA2" s="351">
        <f t="shared" si="0"/>
        <v>0.82499999999999996</v>
      </c>
    </row>
    <row r="3" spans="1:27" s="7" customFormat="1" ht="15" thickBot="1" x14ac:dyDescent="0.4">
      <c r="B3" s="18"/>
      <c r="C3" s="18"/>
      <c r="D3" s="18"/>
      <c r="E3" s="18"/>
      <c r="F3" s="18"/>
      <c r="G3" s="18"/>
      <c r="H3" s="18"/>
      <c r="I3" s="18"/>
      <c r="J3" s="18"/>
      <c r="K3" s="18"/>
      <c r="L3" s="18"/>
      <c r="M3" s="18"/>
      <c r="N3" s="18"/>
      <c r="O3" s="18"/>
      <c r="P3" s="18"/>
      <c r="Q3" s="18"/>
      <c r="R3" s="18"/>
      <c r="S3" s="18"/>
      <c r="T3" s="18"/>
      <c r="U3" s="18"/>
      <c r="V3" s="18"/>
      <c r="W3" s="18"/>
      <c r="X3" s="18"/>
      <c r="Y3" s="18"/>
      <c r="Z3" s="18"/>
      <c r="AA3" s="18"/>
    </row>
    <row r="4" spans="1:27" ht="15.75" customHeight="1" thickBot="1" x14ac:dyDescent="0.4">
      <c r="A4" s="677" t="s">
        <v>14</v>
      </c>
      <c r="B4" s="17" t="s">
        <v>10</v>
      </c>
      <c r="C4" s="145">
        <f>' 1M - RES'!C4</f>
        <v>44927</v>
      </c>
      <c r="D4" s="145">
        <f>' 1M - RES'!D4</f>
        <v>44958</v>
      </c>
      <c r="E4" s="145">
        <f>' 1M - RES'!E4</f>
        <v>44986</v>
      </c>
      <c r="F4" s="145">
        <f>' 1M - RES'!F4</f>
        <v>45017</v>
      </c>
      <c r="G4" s="145">
        <f>' 1M - RES'!G4</f>
        <v>45047</v>
      </c>
      <c r="H4" s="145">
        <f>' 1M - RES'!H4</f>
        <v>45078</v>
      </c>
      <c r="I4" s="145">
        <f>' 1M - RES'!I4</f>
        <v>45108</v>
      </c>
      <c r="J4" s="145">
        <f>' 1M - RES'!J4</f>
        <v>45139</v>
      </c>
      <c r="K4" s="145">
        <f>' 1M - RES'!K4</f>
        <v>45170</v>
      </c>
      <c r="L4" s="145">
        <f>' 1M - RES'!L4</f>
        <v>45200</v>
      </c>
      <c r="M4" s="145">
        <f>' 1M - RES'!M4</f>
        <v>45231</v>
      </c>
      <c r="N4" s="145">
        <f>' 1M - RES'!N4</f>
        <v>45261</v>
      </c>
      <c r="O4" s="145">
        <f>' 1M - RES'!O4</f>
        <v>45292</v>
      </c>
      <c r="P4" s="145">
        <f>' 1M - RES'!P4</f>
        <v>45323</v>
      </c>
      <c r="Q4" s="145">
        <f>' 1M - RES'!Q4</f>
        <v>45352</v>
      </c>
      <c r="R4" s="145">
        <f>' 1M - RES'!R4</f>
        <v>45383</v>
      </c>
      <c r="S4" s="145">
        <f>' 1M - RES'!S4</f>
        <v>45413</v>
      </c>
      <c r="T4" s="145">
        <f>' 1M - RES'!T4</f>
        <v>45444</v>
      </c>
      <c r="U4" s="145">
        <f>' 1M - RES'!U4</f>
        <v>45474</v>
      </c>
      <c r="V4" s="145">
        <f>' 1M - RES'!V4</f>
        <v>45505</v>
      </c>
      <c r="W4" s="145">
        <f>' 1M - RES'!W4</f>
        <v>45536</v>
      </c>
      <c r="X4" s="145">
        <f>' 1M - RES'!X4</f>
        <v>45566</v>
      </c>
      <c r="Y4" s="145">
        <f>' 1M - RES'!Y4</f>
        <v>45597</v>
      </c>
      <c r="Z4" s="145">
        <f>' 1M - RES'!Z4</f>
        <v>45627</v>
      </c>
      <c r="AA4" s="145">
        <f>' 1M - RES'!AA4</f>
        <v>45658</v>
      </c>
    </row>
    <row r="5" spans="1:27" ht="15" customHeight="1" x14ac:dyDescent="0.35">
      <c r="A5" s="678"/>
      <c r="B5" s="11" t="s">
        <v>20</v>
      </c>
      <c r="C5" s="3">
        <f>'BIZ kWh ENTRY'!AI180</f>
        <v>0</v>
      </c>
      <c r="D5" s="3">
        <f>'BIZ kWh ENTRY'!AJ180</f>
        <v>0</v>
      </c>
      <c r="E5" s="3">
        <f>'BIZ kWh ENTRY'!AK180</f>
        <v>0</v>
      </c>
      <c r="F5" s="3">
        <f>'BIZ kWh ENTRY'!AL180</f>
        <v>0</v>
      </c>
      <c r="G5" s="3">
        <f>'BIZ kWh ENTRY'!AM180</f>
        <v>0</v>
      </c>
      <c r="H5" s="3">
        <f>'BIZ kWh ENTRY'!AN180</f>
        <v>0</v>
      </c>
      <c r="I5" s="3">
        <f>'BIZ kWh ENTRY'!AO180</f>
        <v>0</v>
      </c>
      <c r="J5" s="3">
        <f>'BIZ kWh ENTRY'!AP180</f>
        <v>0</v>
      </c>
      <c r="K5" s="3">
        <f>'BIZ kWh ENTRY'!AQ180</f>
        <v>0</v>
      </c>
      <c r="L5" s="3">
        <f>'BIZ kWh ENTRY'!AR180</f>
        <v>0</v>
      </c>
      <c r="M5" s="3">
        <f>'BIZ kWh ENTRY'!AS180</f>
        <v>0</v>
      </c>
      <c r="N5" s="3">
        <f>'BIZ kWh ENTRY'!AT180</f>
        <v>0</v>
      </c>
      <c r="O5" s="153"/>
      <c r="P5" s="153"/>
      <c r="Q5" s="153"/>
      <c r="R5" s="153"/>
      <c r="S5" s="153"/>
      <c r="T5" s="153"/>
      <c r="U5" s="153"/>
      <c r="V5" s="153"/>
      <c r="W5" s="153"/>
      <c r="X5" s="153"/>
      <c r="Y5" s="153"/>
      <c r="Z5" s="153"/>
      <c r="AA5" s="153"/>
    </row>
    <row r="6" spans="1:27" x14ac:dyDescent="0.35">
      <c r="A6" s="678"/>
      <c r="B6" s="12" t="s">
        <v>0</v>
      </c>
      <c r="C6" s="3">
        <f>'BIZ kWh ENTRY'!AI181</f>
        <v>0</v>
      </c>
      <c r="D6" s="3">
        <f>'BIZ kWh ENTRY'!AJ181</f>
        <v>0</v>
      </c>
      <c r="E6" s="3">
        <f>'BIZ kWh ENTRY'!AK181</f>
        <v>0</v>
      </c>
      <c r="F6" s="3">
        <f>'BIZ kWh ENTRY'!AL181</f>
        <v>0</v>
      </c>
      <c r="G6" s="3">
        <f>'BIZ kWh ENTRY'!AM181</f>
        <v>0</v>
      </c>
      <c r="H6" s="3">
        <f>'BIZ kWh ENTRY'!AN181</f>
        <v>0</v>
      </c>
      <c r="I6" s="3">
        <f>'BIZ kWh ENTRY'!AO181</f>
        <v>0</v>
      </c>
      <c r="J6" s="3">
        <f>'BIZ kWh ENTRY'!AP181</f>
        <v>0</v>
      </c>
      <c r="K6" s="3">
        <f>'BIZ kWh ENTRY'!AQ181</f>
        <v>0</v>
      </c>
      <c r="L6" s="3">
        <f>'BIZ kWh ENTRY'!AR181</f>
        <v>0</v>
      </c>
      <c r="M6" s="3">
        <f>'BIZ kWh ENTRY'!AS181</f>
        <v>0</v>
      </c>
      <c r="N6" s="3">
        <f>'BIZ kWh ENTRY'!AT181</f>
        <v>0</v>
      </c>
      <c r="O6" s="153"/>
      <c r="P6" s="153"/>
      <c r="Q6" s="153"/>
      <c r="R6" s="153"/>
      <c r="S6" s="153"/>
      <c r="T6" s="153"/>
      <c r="U6" s="153"/>
      <c r="V6" s="153"/>
      <c r="W6" s="153"/>
      <c r="X6" s="153"/>
      <c r="Y6" s="153"/>
      <c r="Z6" s="153"/>
      <c r="AA6" s="153"/>
    </row>
    <row r="7" spans="1:27" x14ac:dyDescent="0.35">
      <c r="A7" s="678"/>
      <c r="B7" s="11" t="s">
        <v>21</v>
      </c>
      <c r="C7" s="3">
        <f>'BIZ kWh ENTRY'!AI182</f>
        <v>0</v>
      </c>
      <c r="D7" s="3">
        <f>'BIZ kWh ENTRY'!AJ182</f>
        <v>0</v>
      </c>
      <c r="E7" s="3">
        <f>'BIZ kWh ENTRY'!AK182</f>
        <v>0</v>
      </c>
      <c r="F7" s="3">
        <f>'BIZ kWh ENTRY'!AL182</f>
        <v>0</v>
      </c>
      <c r="G7" s="3">
        <f>'BIZ kWh ENTRY'!AM182</f>
        <v>0</v>
      </c>
      <c r="H7" s="3">
        <f>'BIZ kWh ENTRY'!AN182</f>
        <v>0</v>
      </c>
      <c r="I7" s="3">
        <f>'BIZ kWh ENTRY'!AO182</f>
        <v>0</v>
      </c>
      <c r="J7" s="3">
        <f>'BIZ kWh ENTRY'!AP182</f>
        <v>0</v>
      </c>
      <c r="K7" s="3">
        <f>'BIZ kWh ENTRY'!AQ182</f>
        <v>0</v>
      </c>
      <c r="L7" s="3">
        <f>'BIZ kWh ENTRY'!AR182</f>
        <v>0</v>
      </c>
      <c r="M7" s="3">
        <f>'BIZ kWh ENTRY'!AS182</f>
        <v>0</v>
      </c>
      <c r="N7" s="3">
        <f>'BIZ kWh ENTRY'!AT182</f>
        <v>0</v>
      </c>
      <c r="O7" s="153"/>
      <c r="P7" s="153"/>
      <c r="Q7" s="153"/>
      <c r="R7" s="153"/>
      <c r="S7" s="153"/>
      <c r="T7" s="153"/>
      <c r="U7" s="153"/>
      <c r="V7" s="153"/>
      <c r="W7" s="153"/>
      <c r="X7" s="153"/>
      <c r="Y7" s="153"/>
      <c r="Z7" s="153"/>
      <c r="AA7" s="153"/>
    </row>
    <row r="8" spans="1:27" x14ac:dyDescent="0.35">
      <c r="A8" s="678"/>
      <c r="B8" s="11" t="s">
        <v>1</v>
      </c>
      <c r="C8" s="3">
        <f>'BIZ kWh ENTRY'!AI183</f>
        <v>0</v>
      </c>
      <c r="D8" s="3">
        <f>'BIZ kWh ENTRY'!AJ183</f>
        <v>0</v>
      </c>
      <c r="E8" s="3">
        <f>'BIZ kWh ENTRY'!AK183</f>
        <v>0</v>
      </c>
      <c r="F8" s="3">
        <f>'BIZ kWh ENTRY'!AL183</f>
        <v>0</v>
      </c>
      <c r="G8" s="3">
        <f>'BIZ kWh ENTRY'!AM183</f>
        <v>0</v>
      </c>
      <c r="H8" s="3">
        <f>'BIZ kWh ENTRY'!AN183</f>
        <v>0</v>
      </c>
      <c r="I8" s="3">
        <f>'BIZ kWh ENTRY'!AO183</f>
        <v>0</v>
      </c>
      <c r="J8" s="3">
        <f>'BIZ kWh ENTRY'!AP183</f>
        <v>0</v>
      </c>
      <c r="K8" s="3">
        <f>'BIZ kWh ENTRY'!AQ183</f>
        <v>0</v>
      </c>
      <c r="L8" s="3">
        <f>'BIZ kWh ENTRY'!AR183</f>
        <v>0</v>
      </c>
      <c r="M8" s="3">
        <f>'BIZ kWh ENTRY'!AS183</f>
        <v>0</v>
      </c>
      <c r="N8" s="3">
        <f>'BIZ kWh ENTRY'!AT183</f>
        <v>0</v>
      </c>
      <c r="O8" s="153"/>
      <c r="P8" s="153"/>
      <c r="Q8" s="153"/>
      <c r="R8" s="153"/>
      <c r="S8" s="153"/>
      <c r="T8" s="153"/>
      <c r="U8" s="153"/>
      <c r="V8" s="153"/>
      <c r="W8" s="153"/>
      <c r="X8" s="153"/>
      <c r="Y8" s="153"/>
      <c r="Z8" s="153"/>
      <c r="AA8" s="153"/>
    </row>
    <row r="9" spans="1:27" x14ac:dyDescent="0.35">
      <c r="A9" s="678"/>
      <c r="B9" s="12" t="s">
        <v>22</v>
      </c>
      <c r="C9" s="3">
        <f>'BIZ kWh ENTRY'!AI184</f>
        <v>0</v>
      </c>
      <c r="D9" s="3">
        <f>'BIZ kWh ENTRY'!AJ184</f>
        <v>0</v>
      </c>
      <c r="E9" s="3">
        <f>'BIZ kWh ENTRY'!AK184</f>
        <v>0</v>
      </c>
      <c r="F9" s="3">
        <f>'BIZ kWh ENTRY'!AL184</f>
        <v>0</v>
      </c>
      <c r="G9" s="3">
        <f>'BIZ kWh ENTRY'!AM184</f>
        <v>0</v>
      </c>
      <c r="H9" s="3">
        <f>'BIZ kWh ENTRY'!AN184</f>
        <v>0</v>
      </c>
      <c r="I9" s="3">
        <f>'BIZ kWh ENTRY'!AO184</f>
        <v>0</v>
      </c>
      <c r="J9" s="3">
        <f>'BIZ kWh ENTRY'!AP184</f>
        <v>0</v>
      </c>
      <c r="K9" s="3">
        <f>'BIZ kWh ENTRY'!AQ184</f>
        <v>0</v>
      </c>
      <c r="L9" s="3">
        <f>'BIZ kWh ENTRY'!AR184</f>
        <v>0</v>
      </c>
      <c r="M9" s="3">
        <f>'BIZ kWh ENTRY'!AS184</f>
        <v>0</v>
      </c>
      <c r="N9" s="3">
        <f>'BIZ kWh ENTRY'!AT184</f>
        <v>0</v>
      </c>
      <c r="O9" s="153"/>
      <c r="P9" s="153"/>
      <c r="Q9" s="153"/>
      <c r="R9" s="153"/>
      <c r="S9" s="153"/>
      <c r="T9" s="153"/>
      <c r="U9" s="153"/>
      <c r="V9" s="153"/>
      <c r="W9" s="153"/>
      <c r="X9" s="153"/>
      <c r="Y9" s="153"/>
      <c r="Z9" s="153"/>
      <c r="AA9" s="153"/>
    </row>
    <row r="10" spans="1:27" x14ac:dyDescent="0.35">
      <c r="A10" s="678"/>
      <c r="B10" s="11" t="s">
        <v>9</v>
      </c>
      <c r="C10" s="3">
        <f>'BIZ kWh ENTRY'!AI185</f>
        <v>0</v>
      </c>
      <c r="D10" s="3">
        <f>'BIZ kWh ENTRY'!AJ185</f>
        <v>0</v>
      </c>
      <c r="E10" s="3">
        <f>'BIZ kWh ENTRY'!AK185</f>
        <v>0</v>
      </c>
      <c r="F10" s="3">
        <f>'BIZ kWh ENTRY'!AL185</f>
        <v>0</v>
      </c>
      <c r="G10" s="3">
        <f>'BIZ kWh ENTRY'!AM185</f>
        <v>0</v>
      </c>
      <c r="H10" s="3">
        <f>'BIZ kWh ENTRY'!AN185</f>
        <v>0</v>
      </c>
      <c r="I10" s="3">
        <f>'BIZ kWh ENTRY'!AO185</f>
        <v>0</v>
      </c>
      <c r="J10" s="3">
        <f>'BIZ kWh ENTRY'!AP185</f>
        <v>0</v>
      </c>
      <c r="K10" s="3">
        <f>'BIZ kWh ENTRY'!AQ185</f>
        <v>0</v>
      </c>
      <c r="L10" s="3">
        <f>'BIZ kWh ENTRY'!AR185</f>
        <v>0</v>
      </c>
      <c r="M10" s="3">
        <f>'BIZ kWh ENTRY'!AS185</f>
        <v>0</v>
      </c>
      <c r="N10" s="3">
        <f>'BIZ kWh ENTRY'!AT185</f>
        <v>0</v>
      </c>
      <c r="O10" s="153"/>
      <c r="P10" s="153"/>
      <c r="Q10" s="153"/>
      <c r="R10" s="153"/>
      <c r="S10" s="153"/>
      <c r="T10" s="153"/>
      <c r="U10" s="153"/>
      <c r="V10" s="153"/>
      <c r="W10" s="153"/>
      <c r="X10" s="153"/>
      <c r="Y10" s="153"/>
      <c r="Z10" s="153"/>
      <c r="AA10" s="153"/>
    </row>
    <row r="11" spans="1:27" x14ac:dyDescent="0.35">
      <c r="A11" s="678"/>
      <c r="B11" s="11" t="s">
        <v>3</v>
      </c>
      <c r="C11" s="3">
        <f>'BIZ kWh ENTRY'!AI186</f>
        <v>0</v>
      </c>
      <c r="D11" s="3">
        <f>'BIZ kWh ENTRY'!AJ186</f>
        <v>0</v>
      </c>
      <c r="E11" s="3">
        <f>'BIZ kWh ENTRY'!AK186</f>
        <v>0</v>
      </c>
      <c r="F11" s="3">
        <f>'BIZ kWh ENTRY'!AL186</f>
        <v>0</v>
      </c>
      <c r="G11" s="3">
        <f>'BIZ kWh ENTRY'!AM186</f>
        <v>0</v>
      </c>
      <c r="H11" s="3">
        <f>'BIZ kWh ENTRY'!AN186</f>
        <v>0</v>
      </c>
      <c r="I11" s="3">
        <f>'BIZ kWh ENTRY'!AO186</f>
        <v>0</v>
      </c>
      <c r="J11" s="3">
        <f>'BIZ kWh ENTRY'!AP186</f>
        <v>0</v>
      </c>
      <c r="K11" s="3">
        <f>'BIZ kWh ENTRY'!AQ186</f>
        <v>0</v>
      </c>
      <c r="L11" s="3">
        <f>'BIZ kWh ENTRY'!AR186</f>
        <v>0</v>
      </c>
      <c r="M11" s="3">
        <f>'BIZ kWh ENTRY'!AS186</f>
        <v>0</v>
      </c>
      <c r="N11" s="3">
        <f>'BIZ kWh ENTRY'!AT186</f>
        <v>0</v>
      </c>
      <c r="O11" s="153"/>
      <c r="P11" s="153"/>
      <c r="Q11" s="153"/>
      <c r="R11" s="153"/>
      <c r="S11" s="153"/>
      <c r="T11" s="153"/>
      <c r="U11" s="153"/>
      <c r="V11" s="153"/>
      <c r="W11" s="153"/>
      <c r="X11" s="153"/>
      <c r="Y11" s="153"/>
      <c r="Z11" s="153"/>
      <c r="AA11" s="153"/>
    </row>
    <row r="12" spans="1:27" x14ac:dyDescent="0.35">
      <c r="A12" s="678"/>
      <c r="B12" s="11" t="s">
        <v>4</v>
      </c>
      <c r="C12" s="3">
        <f>'BIZ kWh ENTRY'!AI187</f>
        <v>0</v>
      </c>
      <c r="D12" s="3">
        <f>'BIZ kWh ENTRY'!AJ187</f>
        <v>0</v>
      </c>
      <c r="E12" s="3">
        <f>'BIZ kWh ENTRY'!AK187</f>
        <v>0</v>
      </c>
      <c r="F12" s="3">
        <f>'BIZ kWh ENTRY'!AL187</f>
        <v>0</v>
      </c>
      <c r="G12" s="3">
        <f>'BIZ kWh ENTRY'!AM187</f>
        <v>0</v>
      </c>
      <c r="H12" s="3">
        <f>'BIZ kWh ENTRY'!AN187</f>
        <v>0</v>
      </c>
      <c r="I12" s="3">
        <f>'BIZ kWh ENTRY'!AO187</f>
        <v>0</v>
      </c>
      <c r="J12" s="3">
        <f>'BIZ kWh ENTRY'!AP187</f>
        <v>0</v>
      </c>
      <c r="K12" s="3">
        <f>'BIZ kWh ENTRY'!AQ187</f>
        <v>0</v>
      </c>
      <c r="L12" s="3">
        <f>'BIZ kWh ENTRY'!AR187</f>
        <v>0</v>
      </c>
      <c r="M12" s="3">
        <f>'BIZ kWh ENTRY'!AS187</f>
        <v>0</v>
      </c>
      <c r="N12" s="3">
        <f>'BIZ kWh ENTRY'!AT187</f>
        <v>0</v>
      </c>
      <c r="O12" s="153"/>
      <c r="P12" s="153"/>
      <c r="Q12" s="153"/>
      <c r="R12" s="153"/>
      <c r="S12" s="153"/>
      <c r="T12" s="153"/>
      <c r="U12" s="153"/>
      <c r="V12" s="153"/>
      <c r="W12" s="153"/>
      <c r="X12" s="153"/>
      <c r="Y12" s="153"/>
      <c r="Z12" s="153"/>
      <c r="AA12" s="153"/>
    </row>
    <row r="13" spans="1:27" x14ac:dyDescent="0.35">
      <c r="A13" s="678"/>
      <c r="B13" s="11" t="s">
        <v>5</v>
      </c>
      <c r="C13" s="3">
        <f>'BIZ kWh ENTRY'!AI188</f>
        <v>0</v>
      </c>
      <c r="D13" s="3">
        <f>'BIZ kWh ENTRY'!AJ188</f>
        <v>0</v>
      </c>
      <c r="E13" s="3">
        <f>'BIZ kWh ENTRY'!AK188</f>
        <v>0</v>
      </c>
      <c r="F13" s="3">
        <f>'BIZ kWh ENTRY'!AL188</f>
        <v>0</v>
      </c>
      <c r="G13" s="3">
        <f>'BIZ kWh ENTRY'!AM188</f>
        <v>0</v>
      </c>
      <c r="H13" s="3">
        <f>'BIZ kWh ENTRY'!AN188</f>
        <v>0</v>
      </c>
      <c r="I13" s="3">
        <f>'BIZ kWh ENTRY'!AO188</f>
        <v>0</v>
      </c>
      <c r="J13" s="3">
        <f>'BIZ kWh ENTRY'!AP188</f>
        <v>0</v>
      </c>
      <c r="K13" s="3">
        <f>'BIZ kWh ENTRY'!AQ188</f>
        <v>0</v>
      </c>
      <c r="L13" s="3">
        <f>'BIZ kWh ENTRY'!AR188</f>
        <v>0</v>
      </c>
      <c r="M13" s="3">
        <f>'BIZ kWh ENTRY'!AS188</f>
        <v>0</v>
      </c>
      <c r="N13" s="3">
        <f>'BIZ kWh ENTRY'!AT188</f>
        <v>0</v>
      </c>
      <c r="O13" s="153"/>
      <c r="P13" s="153"/>
      <c r="Q13" s="153"/>
      <c r="R13" s="153"/>
      <c r="S13" s="153"/>
      <c r="T13" s="153"/>
      <c r="U13" s="153"/>
      <c r="V13" s="153"/>
      <c r="W13" s="153"/>
      <c r="X13" s="153"/>
      <c r="Y13" s="153"/>
      <c r="Z13" s="153"/>
      <c r="AA13" s="153"/>
    </row>
    <row r="14" spans="1:27" x14ac:dyDescent="0.35">
      <c r="A14" s="678"/>
      <c r="B14" s="11" t="s">
        <v>23</v>
      </c>
      <c r="C14" s="3">
        <f>'BIZ kWh ENTRY'!AI189</f>
        <v>0</v>
      </c>
      <c r="D14" s="3">
        <f>'BIZ kWh ENTRY'!AJ189</f>
        <v>0</v>
      </c>
      <c r="E14" s="3">
        <f>'BIZ kWh ENTRY'!AK189</f>
        <v>0</v>
      </c>
      <c r="F14" s="3">
        <f>'BIZ kWh ENTRY'!AL189</f>
        <v>0</v>
      </c>
      <c r="G14" s="3">
        <f>'BIZ kWh ENTRY'!AM189</f>
        <v>0</v>
      </c>
      <c r="H14" s="3">
        <f>'BIZ kWh ENTRY'!AN189</f>
        <v>0</v>
      </c>
      <c r="I14" s="3">
        <f>'BIZ kWh ENTRY'!AO189</f>
        <v>0</v>
      </c>
      <c r="J14" s="3">
        <f>'BIZ kWh ENTRY'!AP189</f>
        <v>0</v>
      </c>
      <c r="K14" s="3">
        <f>'BIZ kWh ENTRY'!AQ189</f>
        <v>0</v>
      </c>
      <c r="L14" s="3">
        <f>'BIZ kWh ENTRY'!AR189</f>
        <v>0</v>
      </c>
      <c r="M14" s="3">
        <f>'BIZ kWh ENTRY'!AS189</f>
        <v>0</v>
      </c>
      <c r="N14" s="3">
        <f>'BIZ kWh ENTRY'!AT189</f>
        <v>0</v>
      </c>
      <c r="O14" s="153"/>
      <c r="P14" s="153"/>
      <c r="Q14" s="153"/>
      <c r="R14" s="153"/>
      <c r="S14" s="153"/>
      <c r="T14" s="153"/>
      <c r="U14" s="153"/>
      <c r="V14" s="153"/>
      <c r="W14" s="153"/>
      <c r="X14" s="153"/>
      <c r="Y14" s="153"/>
      <c r="Z14" s="153"/>
      <c r="AA14" s="153"/>
    </row>
    <row r="15" spans="1:27" x14ac:dyDescent="0.35">
      <c r="A15" s="678"/>
      <c r="B15" s="11" t="s">
        <v>24</v>
      </c>
      <c r="C15" s="3">
        <f>'BIZ kWh ENTRY'!AI190</f>
        <v>0</v>
      </c>
      <c r="D15" s="3">
        <f>'BIZ kWh ENTRY'!AJ190</f>
        <v>0</v>
      </c>
      <c r="E15" s="3">
        <f>'BIZ kWh ENTRY'!AK190</f>
        <v>0</v>
      </c>
      <c r="F15" s="3">
        <f>'BIZ kWh ENTRY'!AL190</f>
        <v>0</v>
      </c>
      <c r="G15" s="3">
        <f>'BIZ kWh ENTRY'!AM190</f>
        <v>0</v>
      </c>
      <c r="H15" s="3">
        <f>'BIZ kWh ENTRY'!AN190</f>
        <v>0</v>
      </c>
      <c r="I15" s="3">
        <f>'BIZ kWh ENTRY'!AO190</f>
        <v>0</v>
      </c>
      <c r="J15" s="3">
        <f>'BIZ kWh ENTRY'!AP190</f>
        <v>0</v>
      </c>
      <c r="K15" s="3">
        <f>'BIZ kWh ENTRY'!AQ190</f>
        <v>0</v>
      </c>
      <c r="L15" s="3">
        <f>'BIZ kWh ENTRY'!AR190</f>
        <v>0</v>
      </c>
      <c r="M15" s="3">
        <f>'BIZ kWh ENTRY'!AS190</f>
        <v>0</v>
      </c>
      <c r="N15" s="3">
        <f>'BIZ kWh ENTRY'!AT190</f>
        <v>0</v>
      </c>
      <c r="O15" s="153"/>
      <c r="P15" s="153"/>
      <c r="Q15" s="153"/>
      <c r="R15" s="153"/>
      <c r="S15" s="153"/>
      <c r="T15" s="153"/>
      <c r="U15" s="153"/>
      <c r="V15" s="153"/>
      <c r="W15" s="153"/>
      <c r="X15" s="153"/>
      <c r="Y15" s="153"/>
      <c r="Z15" s="153"/>
      <c r="AA15" s="153"/>
    </row>
    <row r="16" spans="1:27" x14ac:dyDescent="0.35">
      <c r="A16" s="678"/>
      <c r="B16" s="11" t="s">
        <v>7</v>
      </c>
      <c r="C16" s="3">
        <f>'BIZ kWh ENTRY'!AI191</f>
        <v>0</v>
      </c>
      <c r="D16" s="3">
        <f>'BIZ kWh ENTRY'!AJ191</f>
        <v>0</v>
      </c>
      <c r="E16" s="3">
        <f>'BIZ kWh ENTRY'!AK191</f>
        <v>0</v>
      </c>
      <c r="F16" s="3">
        <f>'BIZ kWh ENTRY'!AL191</f>
        <v>0</v>
      </c>
      <c r="G16" s="3">
        <f>'BIZ kWh ENTRY'!AM191</f>
        <v>0</v>
      </c>
      <c r="H16" s="3">
        <f>'BIZ kWh ENTRY'!AN191</f>
        <v>0</v>
      </c>
      <c r="I16" s="3">
        <f>'BIZ kWh ENTRY'!AO191</f>
        <v>0</v>
      </c>
      <c r="J16" s="3">
        <f>'BIZ kWh ENTRY'!AP191</f>
        <v>0</v>
      </c>
      <c r="K16" s="3">
        <f>'BIZ kWh ENTRY'!AQ191</f>
        <v>0</v>
      </c>
      <c r="L16" s="3">
        <f>'BIZ kWh ENTRY'!AR191</f>
        <v>0</v>
      </c>
      <c r="M16" s="3">
        <f>'BIZ kWh ENTRY'!AS191</f>
        <v>0</v>
      </c>
      <c r="N16" s="3">
        <f>'BIZ kWh ENTRY'!AT191</f>
        <v>0</v>
      </c>
      <c r="O16" s="153"/>
      <c r="P16" s="153"/>
      <c r="Q16" s="153"/>
      <c r="R16" s="153"/>
      <c r="S16" s="153"/>
      <c r="T16" s="153"/>
      <c r="U16" s="153"/>
      <c r="V16" s="153"/>
      <c r="W16" s="153"/>
      <c r="X16" s="153"/>
      <c r="Y16" s="153"/>
      <c r="Z16" s="153"/>
      <c r="AA16" s="153"/>
    </row>
    <row r="17" spans="1:27" x14ac:dyDescent="0.35">
      <c r="A17" s="678"/>
      <c r="B17" s="11" t="s">
        <v>8</v>
      </c>
      <c r="C17" s="3">
        <f>'BIZ kWh ENTRY'!AI192</f>
        <v>0</v>
      </c>
      <c r="D17" s="3">
        <f>'BIZ kWh ENTRY'!AJ192</f>
        <v>0</v>
      </c>
      <c r="E17" s="3">
        <f>'BIZ kWh ENTRY'!AK192</f>
        <v>0</v>
      </c>
      <c r="F17" s="3">
        <f>'BIZ kWh ENTRY'!AL192</f>
        <v>0</v>
      </c>
      <c r="G17" s="3">
        <f>'BIZ kWh ENTRY'!AM192</f>
        <v>0</v>
      </c>
      <c r="H17" s="3">
        <f>'BIZ kWh ENTRY'!AN192</f>
        <v>0</v>
      </c>
      <c r="I17" s="3">
        <f>'BIZ kWh ENTRY'!AO192</f>
        <v>0</v>
      </c>
      <c r="J17" s="3">
        <f>'BIZ kWh ENTRY'!AP192</f>
        <v>0</v>
      </c>
      <c r="K17" s="3">
        <f>'BIZ kWh ENTRY'!AQ192</f>
        <v>0</v>
      </c>
      <c r="L17" s="3">
        <f>'BIZ kWh ENTRY'!AR192</f>
        <v>0</v>
      </c>
      <c r="M17" s="3">
        <f>'BIZ kWh ENTRY'!AS192</f>
        <v>0</v>
      </c>
      <c r="N17" s="3">
        <f>'BIZ kWh ENTRY'!AT192</f>
        <v>0</v>
      </c>
      <c r="O17" s="153"/>
      <c r="P17" s="153"/>
      <c r="Q17" s="153"/>
      <c r="R17" s="153"/>
      <c r="S17" s="153"/>
      <c r="T17" s="153"/>
      <c r="U17" s="153"/>
      <c r="V17" s="153"/>
      <c r="W17" s="153"/>
      <c r="X17" s="153"/>
      <c r="Y17" s="153"/>
      <c r="Z17" s="153"/>
      <c r="AA17" s="153"/>
    </row>
    <row r="18" spans="1:27" x14ac:dyDescent="0.35">
      <c r="A18" s="678"/>
      <c r="B18" s="11" t="s">
        <v>11</v>
      </c>
      <c r="C18" s="3"/>
      <c r="D18" s="3"/>
      <c r="E18" s="231"/>
      <c r="F18" s="231"/>
      <c r="G18" s="231"/>
      <c r="H18" s="231"/>
      <c r="I18" s="231"/>
      <c r="J18" s="231"/>
      <c r="K18" s="231"/>
      <c r="L18" s="231"/>
      <c r="M18" s="231"/>
      <c r="N18" s="231"/>
      <c r="O18" s="153"/>
      <c r="P18" s="153"/>
      <c r="Q18" s="153"/>
      <c r="R18" s="153"/>
      <c r="S18" s="153"/>
      <c r="T18" s="153"/>
      <c r="U18" s="153"/>
      <c r="V18" s="153"/>
      <c r="W18" s="153"/>
      <c r="X18" s="153"/>
      <c r="Y18" s="153"/>
      <c r="Z18" s="153"/>
      <c r="AA18" s="153"/>
    </row>
    <row r="19" spans="1:27" ht="15" thickBot="1" x14ac:dyDescent="0.4">
      <c r="A19" s="679"/>
      <c r="B19" s="188" t="str">
        <f>' LI 1M - RES'!B16</f>
        <v>Monthly kWh</v>
      </c>
      <c r="C19" s="232">
        <f>SUM(C5:C18)</f>
        <v>0</v>
      </c>
      <c r="D19" s="232">
        <f t="shared" ref="D19:AA19" si="1">SUM(D5:D18)</f>
        <v>0</v>
      </c>
      <c r="E19" s="232">
        <f t="shared" si="1"/>
        <v>0</v>
      </c>
      <c r="F19" s="232">
        <f t="shared" si="1"/>
        <v>0</v>
      </c>
      <c r="G19" s="232">
        <f t="shared" si="1"/>
        <v>0</v>
      </c>
      <c r="H19" s="232">
        <f t="shared" si="1"/>
        <v>0</v>
      </c>
      <c r="I19" s="232">
        <f t="shared" si="1"/>
        <v>0</v>
      </c>
      <c r="J19" s="232">
        <f t="shared" si="1"/>
        <v>0</v>
      </c>
      <c r="K19" s="232">
        <f t="shared" si="1"/>
        <v>0</v>
      </c>
      <c r="L19" s="232">
        <f t="shared" si="1"/>
        <v>0</v>
      </c>
      <c r="M19" s="232">
        <f t="shared" si="1"/>
        <v>0</v>
      </c>
      <c r="N19" s="232">
        <f t="shared" si="1"/>
        <v>0</v>
      </c>
      <c r="O19" s="233">
        <f t="shared" si="1"/>
        <v>0</v>
      </c>
      <c r="P19" s="233">
        <f t="shared" si="1"/>
        <v>0</v>
      </c>
      <c r="Q19" s="233">
        <f t="shared" si="1"/>
        <v>0</v>
      </c>
      <c r="R19" s="233">
        <f t="shared" si="1"/>
        <v>0</v>
      </c>
      <c r="S19" s="233">
        <f t="shared" si="1"/>
        <v>0</v>
      </c>
      <c r="T19" s="233">
        <f t="shared" si="1"/>
        <v>0</v>
      </c>
      <c r="U19" s="233">
        <f t="shared" si="1"/>
        <v>0</v>
      </c>
      <c r="V19" s="233">
        <f t="shared" si="1"/>
        <v>0</v>
      </c>
      <c r="W19" s="233">
        <f t="shared" si="1"/>
        <v>0</v>
      </c>
      <c r="X19" s="233">
        <f t="shared" si="1"/>
        <v>0</v>
      </c>
      <c r="Y19" s="233">
        <f t="shared" si="1"/>
        <v>0</v>
      </c>
      <c r="Z19" s="233">
        <f t="shared" si="1"/>
        <v>0</v>
      </c>
      <c r="AA19" s="233">
        <f t="shared" si="1"/>
        <v>0</v>
      </c>
    </row>
    <row r="20" spans="1:27" x14ac:dyDescent="0.35">
      <c r="A20" s="251"/>
      <c r="B20" s="252"/>
      <c r="C20" s="9"/>
      <c r="D20" s="252"/>
      <c r="E20" s="9"/>
      <c r="F20" s="252"/>
      <c r="G20" s="252"/>
      <c r="H20" s="9"/>
      <c r="I20" s="252"/>
      <c r="J20" s="252"/>
      <c r="K20" s="9"/>
      <c r="L20" s="252"/>
      <c r="M20" s="252"/>
      <c r="N20" s="9"/>
      <c r="O20" s="252"/>
      <c r="P20" s="252"/>
      <c r="Q20" s="9"/>
      <c r="R20" s="252"/>
      <c r="S20" s="252"/>
      <c r="T20" s="9"/>
      <c r="U20" s="252"/>
      <c r="V20" s="252"/>
      <c r="W20" s="9"/>
      <c r="X20" s="252"/>
      <c r="Y20" s="252"/>
      <c r="Z20" s="9"/>
      <c r="AA20" s="252"/>
    </row>
    <row r="21" spans="1:27" ht="15" thickBot="1" x14ac:dyDescent="0.4">
      <c r="C21" s="129"/>
      <c r="D21" s="129"/>
      <c r="E21" s="129"/>
      <c r="F21" s="129"/>
      <c r="G21" s="129"/>
      <c r="H21" s="129"/>
      <c r="I21" s="129"/>
      <c r="J21" s="129"/>
      <c r="K21" s="129"/>
      <c r="L21" s="129"/>
      <c r="M21" s="129"/>
      <c r="N21" s="129"/>
      <c r="O21" s="129"/>
      <c r="P21" s="129"/>
      <c r="Q21" s="129"/>
      <c r="R21" s="129"/>
      <c r="S21" s="129"/>
      <c r="T21" s="129"/>
      <c r="U21" s="129"/>
      <c r="V21" s="129"/>
      <c r="W21" s="129"/>
      <c r="X21" s="129"/>
      <c r="Y21" s="129"/>
      <c r="Z21" s="129"/>
      <c r="AA21" s="129"/>
    </row>
    <row r="22" spans="1:27" ht="16" thickBot="1" x14ac:dyDescent="0.4">
      <c r="A22" s="680" t="s">
        <v>15</v>
      </c>
      <c r="B22" s="17" t="str">
        <f t="shared" ref="B22" si="2">B4</f>
        <v>End Use</v>
      </c>
      <c r="C22" s="145">
        <f>C$4</f>
        <v>44927</v>
      </c>
      <c r="D22" s="145">
        <f t="shared" ref="D22:AA22" si="3">D$4</f>
        <v>44958</v>
      </c>
      <c r="E22" s="145">
        <f t="shared" si="3"/>
        <v>44986</v>
      </c>
      <c r="F22" s="145">
        <f t="shared" si="3"/>
        <v>45017</v>
      </c>
      <c r="G22" s="145">
        <f t="shared" si="3"/>
        <v>45047</v>
      </c>
      <c r="H22" s="145">
        <f t="shared" si="3"/>
        <v>45078</v>
      </c>
      <c r="I22" s="145">
        <f t="shared" si="3"/>
        <v>45108</v>
      </c>
      <c r="J22" s="145">
        <f t="shared" si="3"/>
        <v>45139</v>
      </c>
      <c r="K22" s="145">
        <f t="shared" si="3"/>
        <v>45170</v>
      </c>
      <c r="L22" s="145">
        <f t="shared" si="3"/>
        <v>45200</v>
      </c>
      <c r="M22" s="145">
        <f t="shared" si="3"/>
        <v>45231</v>
      </c>
      <c r="N22" s="145">
        <f t="shared" si="3"/>
        <v>45261</v>
      </c>
      <c r="O22" s="145">
        <f t="shared" si="3"/>
        <v>45292</v>
      </c>
      <c r="P22" s="145">
        <f t="shared" si="3"/>
        <v>45323</v>
      </c>
      <c r="Q22" s="145">
        <f t="shared" si="3"/>
        <v>45352</v>
      </c>
      <c r="R22" s="145">
        <f t="shared" si="3"/>
        <v>45383</v>
      </c>
      <c r="S22" s="145">
        <f t="shared" si="3"/>
        <v>45413</v>
      </c>
      <c r="T22" s="145">
        <f t="shared" si="3"/>
        <v>45444</v>
      </c>
      <c r="U22" s="145">
        <f t="shared" si="3"/>
        <v>45474</v>
      </c>
      <c r="V22" s="145">
        <f t="shared" si="3"/>
        <v>45505</v>
      </c>
      <c r="W22" s="145">
        <f t="shared" si="3"/>
        <v>45536</v>
      </c>
      <c r="X22" s="145">
        <f t="shared" si="3"/>
        <v>45566</v>
      </c>
      <c r="Y22" s="145">
        <f t="shared" si="3"/>
        <v>45597</v>
      </c>
      <c r="Z22" s="145">
        <f t="shared" si="3"/>
        <v>45627</v>
      </c>
      <c r="AA22" s="145">
        <f t="shared" si="3"/>
        <v>45658</v>
      </c>
    </row>
    <row r="23" spans="1:27" ht="15" customHeight="1" x14ac:dyDescent="0.35">
      <c r="A23" s="681"/>
      <c r="B23" s="11" t="str">
        <f t="shared" ref="B23:C37" si="4">B5</f>
        <v>Air Comp</v>
      </c>
      <c r="C23" s="3">
        <f>C5</f>
        <v>0</v>
      </c>
      <c r="D23" s="3">
        <f>IF(SUM($C$19:$N$19)=0,0,C23+D5)</f>
        <v>0</v>
      </c>
      <c r="E23" s="3">
        <f t="shared" ref="E23:AA23" si="5">IF(SUM($C$19:$N$19)=0,0,D23+E5)</f>
        <v>0</v>
      </c>
      <c r="F23" s="3">
        <f t="shared" si="5"/>
        <v>0</v>
      </c>
      <c r="G23" s="3">
        <f t="shared" si="5"/>
        <v>0</v>
      </c>
      <c r="H23" s="3">
        <f t="shared" si="5"/>
        <v>0</v>
      </c>
      <c r="I23" s="3">
        <f t="shared" si="5"/>
        <v>0</v>
      </c>
      <c r="J23" s="3">
        <f t="shared" si="5"/>
        <v>0</v>
      </c>
      <c r="K23" s="3">
        <f t="shared" si="5"/>
        <v>0</v>
      </c>
      <c r="L23" s="3">
        <f t="shared" si="5"/>
        <v>0</v>
      </c>
      <c r="M23" s="3">
        <f t="shared" si="5"/>
        <v>0</v>
      </c>
      <c r="N23" s="3">
        <f t="shared" si="5"/>
        <v>0</v>
      </c>
      <c r="O23" s="3">
        <f t="shared" si="5"/>
        <v>0</v>
      </c>
      <c r="P23" s="3">
        <f t="shared" si="5"/>
        <v>0</v>
      </c>
      <c r="Q23" s="3">
        <f t="shared" si="5"/>
        <v>0</v>
      </c>
      <c r="R23" s="3">
        <f t="shared" si="5"/>
        <v>0</v>
      </c>
      <c r="S23" s="3">
        <f t="shared" si="5"/>
        <v>0</v>
      </c>
      <c r="T23" s="3">
        <f t="shared" si="5"/>
        <v>0</v>
      </c>
      <c r="U23" s="3">
        <f t="shared" si="5"/>
        <v>0</v>
      </c>
      <c r="V23" s="3">
        <f t="shared" si="5"/>
        <v>0</v>
      </c>
      <c r="W23" s="3">
        <f t="shared" si="5"/>
        <v>0</v>
      </c>
      <c r="X23" s="3">
        <f t="shared" si="5"/>
        <v>0</v>
      </c>
      <c r="Y23" s="3">
        <f t="shared" si="5"/>
        <v>0</v>
      </c>
      <c r="Z23" s="3">
        <f t="shared" si="5"/>
        <v>0</v>
      </c>
      <c r="AA23" s="3">
        <f t="shared" si="5"/>
        <v>0</v>
      </c>
    </row>
    <row r="24" spans="1:27" x14ac:dyDescent="0.35">
      <c r="A24" s="681"/>
      <c r="B24" s="12" t="str">
        <f t="shared" si="4"/>
        <v>Building Shell</v>
      </c>
      <c r="C24" s="3">
        <f t="shared" si="4"/>
        <v>0</v>
      </c>
      <c r="D24" s="3">
        <f t="shared" ref="D24:AA24" si="6">IF(SUM($C$19:$N$19)=0,0,C24+D6)</f>
        <v>0</v>
      </c>
      <c r="E24" s="3">
        <f t="shared" si="6"/>
        <v>0</v>
      </c>
      <c r="F24" s="3">
        <f t="shared" si="6"/>
        <v>0</v>
      </c>
      <c r="G24" s="3">
        <f t="shared" si="6"/>
        <v>0</v>
      </c>
      <c r="H24" s="3">
        <f t="shared" si="6"/>
        <v>0</v>
      </c>
      <c r="I24" s="3">
        <f t="shared" si="6"/>
        <v>0</v>
      </c>
      <c r="J24" s="3">
        <f t="shared" si="6"/>
        <v>0</v>
      </c>
      <c r="K24" s="3">
        <f t="shared" si="6"/>
        <v>0</v>
      </c>
      <c r="L24" s="3">
        <f t="shared" si="6"/>
        <v>0</v>
      </c>
      <c r="M24" s="3">
        <f t="shared" si="6"/>
        <v>0</v>
      </c>
      <c r="N24" s="3">
        <f t="shared" si="6"/>
        <v>0</v>
      </c>
      <c r="O24" s="3">
        <f t="shared" si="6"/>
        <v>0</v>
      </c>
      <c r="P24" s="3">
        <f t="shared" si="6"/>
        <v>0</v>
      </c>
      <c r="Q24" s="3">
        <f t="shared" si="6"/>
        <v>0</v>
      </c>
      <c r="R24" s="3">
        <f t="shared" si="6"/>
        <v>0</v>
      </c>
      <c r="S24" s="3">
        <f t="shared" si="6"/>
        <v>0</v>
      </c>
      <c r="T24" s="3">
        <f t="shared" si="6"/>
        <v>0</v>
      </c>
      <c r="U24" s="3">
        <f t="shared" si="6"/>
        <v>0</v>
      </c>
      <c r="V24" s="3">
        <f t="shared" si="6"/>
        <v>0</v>
      </c>
      <c r="W24" s="3">
        <f t="shared" si="6"/>
        <v>0</v>
      </c>
      <c r="X24" s="3">
        <f t="shared" si="6"/>
        <v>0</v>
      </c>
      <c r="Y24" s="3">
        <f t="shared" si="6"/>
        <v>0</v>
      </c>
      <c r="Z24" s="3">
        <f t="shared" si="6"/>
        <v>0</v>
      </c>
      <c r="AA24" s="3">
        <f t="shared" si="6"/>
        <v>0</v>
      </c>
    </row>
    <row r="25" spans="1:27" x14ac:dyDescent="0.35">
      <c r="A25" s="681"/>
      <c r="B25" s="11" t="str">
        <f t="shared" si="4"/>
        <v>Cooking</v>
      </c>
      <c r="C25" s="3">
        <f t="shared" si="4"/>
        <v>0</v>
      </c>
      <c r="D25" s="3">
        <f t="shared" ref="D25:AA25" si="7">IF(SUM($C$19:$N$19)=0,0,C25+D7)</f>
        <v>0</v>
      </c>
      <c r="E25" s="3">
        <f t="shared" si="7"/>
        <v>0</v>
      </c>
      <c r="F25" s="3">
        <f t="shared" si="7"/>
        <v>0</v>
      </c>
      <c r="G25" s="3">
        <f t="shared" si="7"/>
        <v>0</v>
      </c>
      <c r="H25" s="3">
        <f t="shared" si="7"/>
        <v>0</v>
      </c>
      <c r="I25" s="3">
        <f t="shared" si="7"/>
        <v>0</v>
      </c>
      <c r="J25" s="3">
        <f t="shared" si="7"/>
        <v>0</v>
      </c>
      <c r="K25" s="3">
        <f t="shared" si="7"/>
        <v>0</v>
      </c>
      <c r="L25" s="3">
        <f t="shared" si="7"/>
        <v>0</v>
      </c>
      <c r="M25" s="3">
        <f t="shared" si="7"/>
        <v>0</v>
      </c>
      <c r="N25" s="3">
        <f t="shared" si="7"/>
        <v>0</v>
      </c>
      <c r="O25" s="3">
        <f t="shared" si="7"/>
        <v>0</v>
      </c>
      <c r="P25" s="3">
        <f t="shared" si="7"/>
        <v>0</v>
      </c>
      <c r="Q25" s="3">
        <f t="shared" si="7"/>
        <v>0</v>
      </c>
      <c r="R25" s="3">
        <f t="shared" si="7"/>
        <v>0</v>
      </c>
      <c r="S25" s="3">
        <f t="shared" si="7"/>
        <v>0</v>
      </c>
      <c r="T25" s="3">
        <f t="shared" si="7"/>
        <v>0</v>
      </c>
      <c r="U25" s="3">
        <f t="shared" si="7"/>
        <v>0</v>
      </c>
      <c r="V25" s="3">
        <f t="shared" si="7"/>
        <v>0</v>
      </c>
      <c r="W25" s="3">
        <f t="shared" si="7"/>
        <v>0</v>
      </c>
      <c r="X25" s="3">
        <f t="shared" si="7"/>
        <v>0</v>
      </c>
      <c r="Y25" s="3">
        <f t="shared" si="7"/>
        <v>0</v>
      </c>
      <c r="Z25" s="3">
        <f t="shared" si="7"/>
        <v>0</v>
      </c>
      <c r="AA25" s="3">
        <f t="shared" si="7"/>
        <v>0</v>
      </c>
    </row>
    <row r="26" spans="1:27" x14ac:dyDescent="0.35">
      <c r="A26" s="681"/>
      <c r="B26" s="11" t="str">
        <f t="shared" si="4"/>
        <v>Cooling</v>
      </c>
      <c r="C26" s="3">
        <f t="shared" si="4"/>
        <v>0</v>
      </c>
      <c r="D26" s="3">
        <f t="shared" ref="D26:AA26" si="8">IF(SUM($C$19:$N$19)=0,0,C26+D8)</f>
        <v>0</v>
      </c>
      <c r="E26" s="3">
        <f t="shared" si="8"/>
        <v>0</v>
      </c>
      <c r="F26" s="3">
        <f t="shared" si="8"/>
        <v>0</v>
      </c>
      <c r="G26" s="3">
        <f t="shared" si="8"/>
        <v>0</v>
      </c>
      <c r="H26" s="3">
        <f t="shared" si="8"/>
        <v>0</v>
      </c>
      <c r="I26" s="3">
        <f t="shared" si="8"/>
        <v>0</v>
      </c>
      <c r="J26" s="3">
        <f t="shared" si="8"/>
        <v>0</v>
      </c>
      <c r="K26" s="3">
        <f t="shared" si="8"/>
        <v>0</v>
      </c>
      <c r="L26" s="3">
        <f t="shared" si="8"/>
        <v>0</v>
      </c>
      <c r="M26" s="3">
        <f t="shared" si="8"/>
        <v>0</v>
      </c>
      <c r="N26" s="3">
        <f t="shared" si="8"/>
        <v>0</v>
      </c>
      <c r="O26" s="3">
        <f t="shared" si="8"/>
        <v>0</v>
      </c>
      <c r="P26" s="3">
        <f t="shared" si="8"/>
        <v>0</v>
      </c>
      <c r="Q26" s="3">
        <f t="shared" si="8"/>
        <v>0</v>
      </c>
      <c r="R26" s="3">
        <f t="shared" si="8"/>
        <v>0</v>
      </c>
      <c r="S26" s="3">
        <f t="shared" si="8"/>
        <v>0</v>
      </c>
      <c r="T26" s="3">
        <f t="shared" si="8"/>
        <v>0</v>
      </c>
      <c r="U26" s="3">
        <f t="shared" si="8"/>
        <v>0</v>
      </c>
      <c r="V26" s="3">
        <f t="shared" si="8"/>
        <v>0</v>
      </c>
      <c r="W26" s="3">
        <f t="shared" si="8"/>
        <v>0</v>
      </c>
      <c r="X26" s="3">
        <f t="shared" si="8"/>
        <v>0</v>
      </c>
      <c r="Y26" s="3">
        <f t="shared" si="8"/>
        <v>0</v>
      </c>
      <c r="Z26" s="3">
        <f t="shared" si="8"/>
        <v>0</v>
      </c>
      <c r="AA26" s="3">
        <f t="shared" si="8"/>
        <v>0</v>
      </c>
    </row>
    <row r="27" spans="1:27" x14ac:dyDescent="0.35">
      <c r="A27" s="681"/>
      <c r="B27" s="12" t="str">
        <f t="shared" si="4"/>
        <v>Ext Lighting</v>
      </c>
      <c r="C27" s="3">
        <f t="shared" si="4"/>
        <v>0</v>
      </c>
      <c r="D27" s="3">
        <f t="shared" ref="D27:AA27" si="9">IF(SUM($C$19:$N$19)=0,0,C27+D9)</f>
        <v>0</v>
      </c>
      <c r="E27" s="3">
        <f t="shared" si="9"/>
        <v>0</v>
      </c>
      <c r="F27" s="3">
        <f t="shared" si="9"/>
        <v>0</v>
      </c>
      <c r="G27" s="3">
        <f t="shared" si="9"/>
        <v>0</v>
      </c>
      <c r="H27" s="3">
        <f t="shared" si="9"/>
        <v>0</v>
      </c>
      <c r="I27" s="3">
        <f t="shared" si="9"/>
        <v>0</v>
      </c>
      <c r="J27" s="3">
        <f t="shared" si="9"/>
        <v>0</v>
      </c>
      <c r="K27" s="3">
        <f t="shared" si="9"/>
        <v>0</v>
      </c>
      <c r="L27" s="3">
        <f t="shared" si="9"/>
        <v>0</v>
      </c>
      <c r="M27" s="3">
        <f t="shared" si="9"/>
        <v>0</v>
      </c>
      <c r="N27" s="3">
        <f t="shared" si="9"/>
        <v>0</v>
      </c>
      <c r="O27" s="3">
        <f t="shared" si="9"/>
        <v>0</v>
      </c>
      <c r="P27" s="3">
        <f t="shared" si="9"/>
        <v>0</v>
      </c>
      <c r="Q27" s="3">
        <f t="shared" si="9"/>
        <v>0</v>
      </c>
      <c r="R27" s="3">
        <f t="shared" si="9"/>
        <v>0</v>
      </c>
      <c r="S27" s="3">
        <f t="shared" si="9"/>
        <v>0</v>
      </c>
      <c r="T27" s="3">
        <f t="shared" si="9"/>
        <v>0</v>
      </c>
      <c r="U27" s="3">
        <f t="shared" si="9"/>
        <v>0</v>
      </c>
      <c r="V27" s="3">
        <f t="shared" si="9"/>
        <v>0</v>
      </c>
      <c r="W27" s="3">
        <f t="shared" si="9"/>
        <v>0</v>
      </c>
      <c r="X27" s="3">
        <f t="shared" si="9"/>
        <v>0</v>
      </c>
      <c r="Y27" s="3">
        <f t="shared" si="9"/>
        <v>0</v>
      </c>
      <c r="Z27" s="3">
        <f t="shared" si="9"/>
        <v>0</v>
      </c>
      <c r="AA27" s="3">
        <f t="shared" si="9"/>
        <v>0</v>
      </c>
    </row>
    <row r="28" spans="1:27" x14ac:dyDescent="0.35">
      <c r="A28" s="681"/>
      <c r="B28" s="11" t="str">
        <f t="shared" si="4"/>
        <v>Heating</v>
      </c>
      <c r="C28" s="3">
        <f t="shared" si="4"/>
        <v>0</v>
      </c>
      <c r="D28" s="3">
        <f t="shared" ref="D28:AA28" si="10">IF(SUM($C$19:$N$19)=0,0,C28+D10)</f>
        <v>0</v>
      </c>
      <c r="E28" s="3">
        <f t="shared" si="10"/>
        <v>0</v>
      </c>
      <c r="F28" s="3">
        <f t="shared" si="10"/>
        <v>0</v>
      </c>
      <c r="G28" s="3">
        <f t="shared" si="10"/>
        <v>0</v>
      </c>
      <c r="H28" s="3">
        <f t="shared" si="10"/>
        <v>0</v>
      </c>
      <c r="I28" s="3">
        <f t="shared" si="10"/>
        <v>0</v>
      </c>
      <c r="J28" s="3">
        <f t="shared" si="10"/>
        <v>0</v>
      </c>
      <c r="K28" s="3">
        <f t="shared" si="10"/>
        <v>0</v>
      </c>
      <c r="L28" s="3">
        <f t="shared" si="10"/>
        <v>0</v>
      </c>
      <c r="M28" s="3">
        <f t="shared" si="10"/>
        <v>0</v>
      </c>
      <c r="N28" s="3">
        <f t="shared" si="10"/>
        <v>0</v>
      </c>
      <c r="O28" s="3">
        <f t="shared" si="10"/>
        <v>0</v>
      </c>
      <c r="P28" s="3">
        <f t="shared" si="10"/>
        <v>0</v>
      </c>
      <c r="Q28" s="3">
        <f t="shared" si="10"/>
        <v>0</v>
      </c>
      <c r="R28" s="3">
        <f t="shared" si="10"/>
        <v>0</v>
      </c>
      <c r="S28" s="3">
        <f t="shared" si="10"/>
        <v>0</v>
      </c>
      <c r="T28" s="3">
        <f t="shared" si="10"/>
        <v>0</v>
      </c>
      <c r="U28" s="3">
        <f t="shared" si="10"/>
        <v>0</v>
      </c>
      <c r="V28" s="3">
        <f t="shared" si="10"/>
        <v>0</v>
      </c>
      <c r="W28" s="3">
        <f t="shared" si="10"/>
        <v>0</v>
      </c>
      <c r="X28" s="3">
        <f t="shared" si="10"/>
        <v>0</v>
      </c>
      <c r="Y28" s="3">
        <f t="shared" si="10"/>
        <v>0</v>
      </c>
      <c r="Z28" s="3">
        <f t="shared" si="10"/>
        <v>0</v>
      </c>
      <c r="AA28" s="3">
        <f t="shared" si="10"/>
        <v>0</v>
      </c>
    </row>
    <row r="29" spans="1:27" x14ac:dyDescent="0.35">
      <c r="A29" s="681"/>
      <c r="B29" s="11" t="str">
        <f t="shared" si="4"/>
        <v>HVAC</v>
      </c>
      <c r="C29" s="3">
        <f t="shared" si="4"/>
        <v>0</v>
      </c>
      <c r="D29" s="3">
        <f t="shared" ref="D29:AA29" si="11">IF(SUM($C$19:$N$19)=0,0,C29+D11)</f>
        <v>0</v>
      </c>
      <c r="E29" s="3">
        <f t="shared" si="11"/>
        <v>0</v>
      </c>
      <c r="F29" s="3">
        <f t="shared" si="11"/>
        <v>0</v>
      </c>
      <c r="G29" s="3">
        <f t="shared" si="11"/>
        <v>0</v>
      </c>
      <c r="H29" s="3">
        <f t="shared" si="11"/>
        <v>0</v>
      </c>
      <c r="I29" s="3">
        <f t="shared" si="11"/>
        <v>0</v>
      </c>
      <c r="J29" s="3">
        <f t="shared" si="11"/>
        <v>0</v>
      </c>
      <c r="K29" s="3">
        <f t="shared" si="11"/>
        <v>0</v>
      </c>
      <c r="L29" s="3">
        <f t="shared" si="11"/>
        <v>0</v>
      </c>
      <c r="M29" s="3">
        <f t="shared" si="11"/>
        <v>0</v>
      </c>
      <c r="N29" s="3">
        <f t="shared" si="11"/>
        <v>0</v>
      </c>
      <c r="O29" s="3">
        <f t="shared" si="11"/>
        <v>0</v>
      </c>
      <c r="P29" s="3">
        <f t="shared" si="11"/>
        <v>0</v>
      </c>
      <c r="Q29" s="3">
        <f t="shared" si="11"/>
        <v>0</v>
      </c>
      <c r="R29" s="3">
        <f t="shared" si="11"/>
        <v>0</v>
      </c>
      <c r="S29" s="3">
        <f t="shared" si="11"/>
        <v>0</v>
      </c>
      <c r="T29" s="3">
        <f t="shared" si="11"/>
        <v>0</v>
      </c>
      <c r="U29" s="3">
        <f t="shared" si="11"/>
        <v>0</v>
      </c>
      <c r="V29" s="3">
        <f t="shared" si="11"/>
        <v>0</v>
      </c>
      <c r="W29" s="3">
        <f t="shared" si="11"/>
        <v>0</v>
      </c>
      <c r="X29" s="3">
        <f t="shared" si="11"/>
        <v>0</v>
      </c>
      <c r="Y29" s="3">
        <f t="shared" si="11"/>
        <v>0</v>
      </c>
      <c r="Z29" s="3">
        <f t="shared" si="11"/>
        <v>0</v>
      </c>
      <c r="AA29" s="3">
        <f t="shared" si="11"/>
        <v>0</v>
      </c>
    </row>
    <row r="30" spans="1:27" x14ac:dyDescent="0.35">
      <c r="A30" s="681"/>
      <c r="B30" s="11" t="str">
        <f t="shared" si="4"/>
        <v>Lighting</v>
      </c>
      <c r="C30" s="3">
        <f t="shared" si="4"/>
        <v>0</v>
      </c>
      <c r="D30" s="3">
        <f t="shared" ref="D30:AA30" si="12">IF(SUM($C$19:$N$19)=0,0,C30+D12)</f>
        <v>0</v>
      </c>
      <c r="E30" s="3">
        <f t="shared" si="12"/>
        <v>0</v>
      </c>
      <c r="F30" s="3">
        <f t="shared" si="12"/>
        <v>0</v>
      </c>
      <c r="G30" s="3">
        <f t="shared" si="12"/>
        <v>0</v>
      </c>
      <c r="H30" s="3">
        <f t="shared" si="12"/>
        <v>0</v>
      </c>
      <c r="I30" s="3">
        <f t="shared" si="12"/>
        <v>0</v>
      </c>
      <c r="J30" s="3">
        <f t="shared" si="12"/>
        <v>0</v>
      </c>
      <c r="K30" s="3">
        <f t="shared" si="12"/>
        <v>0</v>
      </c>
      <c r="L30" s="3">
        <f t="shared" si="12"/>
        <v>0</v>
      </c>
      <c r="M30" s="3">
        <f t="shared" si="12"/>
        <v>0</v>
      </c>
      <c r="N30" s="3">
        <f t="shared" si="12"/>
        <v>0</v>
      </c>
      <c r="O30" s="3">
        <f t="shared" si="12"/>
        <v>0</v>
      </c>
      <c r="P30" s="3">
        <f t="shared" si="12"/>
        <v>0</v>
      </c>
      <c r="Q30" s="3">
        <f t="shared" si="12"/>
        <v>0</v>
      </c>
      <c r="R30" s="3">
        <f t="shared" si="12"/>
        <v>0</v>
      </c>
      <c r="S30" s="3">
        <f t="shared" si="12"/>
        <v>0</v>
      </c>
      <c r="T30" s="3">
        <f t="shared" si="12"/>
        <v>0</v>
      </c>
      <c r="U30" s="3">
        <f t="shared" si="12"/>
        <v>0</v>
      </c>
      <c r="V30" s="3">
        <f t="shared" si="12"/>
        <v>0</v>
      </c>
      <c r="W30" s="3">
        <f t="shared" si="12"/>
        <v>0</v>
      </c>
      <c r="X30" s="3">
        <f t="shared" si="12"/>
        <v>0</v>
      </c>
      <c r="Y30" s="3">
        <f t="shared" si="12"/>
        <v>0</v>
      </c>
      <c r="Z30" s="3">
        <f t="shared" si="12"/>
        <v>0</v>
      </c>
      <c r="AA30" s="3">
        <f t="shared" si="12"/>
        <v>0</v>
      </c>
    </row>
    <row r="31" spans="1:27" x14ac:dyDescent="0.35">
      <c r="A31" s="681"/>
      <c r="B31" s="11" t="str">
        <f t="shared" si="4"/>
        <v>Miscellaneous</v>
      </c>
      <c r="C31" s="3">
        <f t="shared" si="4"/>
        <v>0</v>
      </c>
      <c r="D31" s="3">
        <f t="shared" ref="D31:AA31" si="13">IF(SUM($C$19:$N$19)=0,0,C31+D13)</f>
        <v>0</v>
      </c>
      <c r="E31" s="3">
        <f t="shared" si="13"/>
        <v>0</v>
      </c>
      <c r="F31" s="3">
        <f t="shared" si="13"/>
        <v>0</v>
      </c>
      <c r="G31" s="3">
        <f t="shared" si="13"/>
        <v>0</v>
      </c>
      <c r="H31" s="3">
        <f t="shared" si="13"/>
        <v>0</v>
      </c>
      <c r="I31" s="3">
        <f t="shared" si="13"/>
        <v>0</v>
      </c>
      <c r="J31" s="3">
        <f t="shared" si="13"/>
        <v>0</v>
      </c>
      <c r="K31" s="3">
        <f t="shared" si="13"/>
        <v>0</v>
      </c>
      <c r="L31" s="3">
        <f t="shared" si="13"/>
        <v>0</v>
      </c>
      <c r="M31" s="3">
        <f t="shared" si="13"/>
        <v>0</v>
      </c>
      <c r="N31" s="3">
        <f t="shared" si="13"/>
        <v>0</v>
      </c>
      <c r="O31" s="3">
        <f t="shared" si="13"/>
        <v>0</v>
      </c>
      <c r="P31" s="3">
        <f t="shared" si="13"/>
        <v>0</v>
      </c>
      <c r="Q31" s="3">
        <f t="shared" si="13"/>
        <v>0</v>
      </c>
      <c r="R31" s="3">
        <f t="shared" si="13"/>
        <v>0</v>
      </c>
      <c r="S31" s="3">
        <f t="shared" si="13"/>
        <v>0</v>
      </c>
      <c r="T31" s="3">
        <f t="shared" si="13"/>
        <v>0</v>
      </c>
      <c r="U31" s="3">
        <f t="shared" si="13"/>
        <v>0</v>
      </c>
      <c r="V31" s="3">
        <f t="shared" si="13"/>
        <v>0</v>
      </c>
      <c r="W31" s="3">
        <f t="shared" si="13"/>
        <v>0</v>
      </c>
      <c r="X31" s="3">
        <f t="shared" si="13"/>
        <v>0</v>
      </c>
      <c r="Y31" s="3">
        <f t="shared" si="13"/>
        <v>0</v>
      </c>
      <c r="Z31" s="3">
        <f t="shared" si="13"/>
        <v>0</v>
      </c>
      <c r="AA31" s="3">
        <f t="shared" si="13"/>
        <v>0</v>
      </c>
    </row>
    <row r="32" spans="1:27" ht="15" customHeight="1" x14ac:dyDescent="0.35">
      <c r="A32" s="681"/>
      <c r="B32" s="11" t="str">
        <f t="shared" si="4"/>
        <v>Motors</v>
      </c>
      <c r="C32" s="3">
        <f t="shared" si="4"/>
        <v>0</v>
      </c>
      <c r="D32" s="3">
        <f t="shared" ref="D32:AA32" si="14">IF(SUM($C$19:$N$19)=0,0,C32+D14)</f>
        <v>0</v>
      </c>
      <c r="E32" s="3">
        <f t="shared" si="14"/>
        <v>0</v>
      </c>
      <c r="F32" s="3">
        <f t="shared" si="14"/>
        <v>0</v>
      </c>
      <c r="G32" s="3">
        <f t="shared" si="14"/>
        <v>0</v>
      </c>
      <c r="H32" s="3">
        <f t="shared" si="14"/>
        <v>0</v>
      </c>
      <c r="I32" s="3">
        <f t="shared" si="14"/>
        <v>0</v>
      </c>
      <c r="J32" s="3">
        <f t="shared" si="14"/>
        <v>0</v>
      </c>
      <c r="K32" s="3">
        <f t="shared" si="14"/>
        <v>0</v>
      </c>
      <c r="L32" s="3">
        <f t="shared" si="14"/>
        <v>0</v>
      </c>
      <c r="M32" s="3">
        <f t="shared" si="14"/>
        <v>0</v>
      </c>
      <c r="N32" s="3">
        <f t="shared" si="14"/>
        <v>0</v>
      </c>
      <c r="O32" s="3">
        <f t="shared" si="14"/>
        <v>0</v>
      </c>
      <c r="P32" s="3">
        <f t="shared" si="14"/>
        <v>0</v>
      </c>
      <c r="Q32" s="3">
        <f t="shared" si="14"/>
        <v>0</v>
      </c>
      <c r="R32" s="3">
        <f t="shared" si="14"/>
        <v>0</v>
      </c>
      <c r="S32" s="3">
        <f t="shared" si="14"/>
        <v>0</v>
      </c>
      <c r="T32" s="3">
        <f t="shared" si="14"/>
        <v>0</v>
      </c>
      <c r="U32" s="3">
        <f t="shared" si="14"/>
        <v>0</v>
      </c>
      <c r="V32" s="3">
        <f t="shared" si="14"/>
        <v>0</v>
      </c>
      <c r="W32" s="3">
        <f t="shared" si="14"/>
        <v>0</v>
      </c>
      <c r="X32" s="3">
        <f t="shared" si="14"/>
        <v>0</v>
      </c>
      <c r="Y32" s="3">
        <f t="shared" si="14"/>
        <v>0</v>
      </c>
      <c r="Z32" s="3">
        <f t="shared" si="14"/>
        <v>0</v>
      </c>
      <c r="AA32" s="3">
        <f t="shared" si="14"/>
        <v>0</v>
      </c>
    </row>
    <row r="33" spans="1:27" x14ac:dyDescent="0.35">
      <c r="A33" s="681"/>
      <c r="B33" s="11" t="str">
        <f t="shared" si="4"/>
        <v>Process</v>
      </c>
      <c r="C33" s="3">
        <f t="shared" si="4"/>
        <v>0</v>
      </c>
      <c r="D33" s="3">
        <f t="shared" ref="D33:AA33" si="15">IF(SUM($C$19:$N$19)=0,0,C33+D15)</f>
        <v>0</v>
      </c>
      <c r="E33" s="3">
        <f t="shared" si="15"/>
        <v>0</v>
      </c>
      <c r="F33" s="3">
        <f t="shared" si="15"/>
        <v>0</v>
      </c>
      <c r="G33" s="3">
        <f t="shared" si="15"/>
        <v>0</v>
      </c>
      <c r="H33" s="3">
        <f t="shared" si="15"/>
        <v>0</v>
      </c>
      <c r="I33" s="3">
        <f t="shared" si="15"/>
        <v>0</v>
      </c>
      <c r="J33" s="3">
        <f t="shared" si="15"/>
        <v>0</v>
      </c>
      <c r="K33" s="3">
        <f t="shared" si="15"/>
        <v>0</v>
      </c>
      <c r="L33" s="3">
        <f t="shared" si="15"/>
        <v>0</v>
      </c>
      <c r="M33" s="3">
        <f t="shared" si="15"/>
        <v>0</v>
      </c>
      <c r="N33" s="3">
        <f t="shared" si="15"/>
        <v>0</v>
      </c>
      <c r="O33" s="3">
        <f t="shared" si="15"/>
        <v>0</v>
      </c>
      <c r="P33" s="3">
        <f t="shared" si="15"/>
        <v>0</v>
      </c>
      <c r="Q33" s="3">
        <f t="shared" si="15"/>
        <v>0</v>
      </c>
      <c r="R33" s="3">
        <f t="shared" si="15"/>
        <v>0</v>
      </c>
      <c r="S33" s="3">
        <f t="shared" si="15"/>
        <v>0</v>
      </c>
      <c r="T33" s="3">
        <f t="shared" si="15"/>
        <v>0</v>
      </c>
      <c r="U33" s="3">
        <f t="shared" si="15"/>
        <v>0</v>
      </c>
      <c r="V33" s="3">
        <f t="shared" si="15"/>
        <v>0</v>
      </c>
      <c r="W33" s="3">
        <f t="shared" si="15"/>
        <v>0</v>
      </c>
      <c r="X33" s="3">
        <f t="shared" si="15"/>
        <v>0</v>
      </c>
      <c r="Y33" s="3">
        <f t="shared" si="15"/>
        <v>0</v>
      </c>
      <c r="Z33" s="3">
        <f t="shared" si="15"/>
        <v>0</v>
      </c>
      <c r="AA33" s="3">
        <f t="shared" si="15"/>
        <v>0</v>
      </c>
    </row>
    <row r="34" spans="1:27" x14ac:dyDescent="0.35">
      <c r="A34" s="681"/>
      <c r="B34" s="11" t="str">
        <f t="shared" si="4"/>
        <v>Refrigeration</v>
      </c>
      <c r="C34" s="3">
        <f t="shared" si="4"/>
        <v>0</v>
      </c>
      <c r="D34" s="3">
        <f t="shared" ref="D34:AA34" si="16">IF(SUM($C$19:$N$19)=0,0,C34+D16)</f>
        <v>0</v>
      </c>
      <c r="E34" s="3">
        <f t="shared" si="16"/>
        <v>0</v>
      </c>
      <c r="F34" s="3">
        <f t="shared" si="16"/>
        <v>0</v>
      </c>
      <c r="G34" s="3">
        <f t="shared" si="16"/>
        <v>0</v>
      </c>
      <c r="H34" s="3">
        <f t="shared" si="16"/>
        <v>0</v>
      </c>
      <c r="I34" s="3">
        <f t="shared" si="16"/>
        <v>0</v>
      </c>
      <c r="J34" s="3">
        <f t="shared" si="16"/>
        <v>0</v>
      </c>
      <c r="K34" s="3">
        <f t="shared" si="16"/>
        <v>0</v>
      </c>
      <c r="L34" s="3">
        <f t="shared" si="16"/>
        <v>0</v>
      </c>
      <c r="M34" s="3">
        <f t="shared" si="16"/>
        <v>0</v>
      </c>
      <c r="N34" s="3">
        <f t="shared" si="16"/>
        <v>0</v>
      </c>
      <c r="O34" s="3">
        <f t="shared" si="16"/>
        <v>0</v>
      </c>
      <c r="P34" s="3">
        <f t="shared" si="16"/>
        <v>0</v>
      </c>
      <c r="Q34" s="3">
        <f t="shared" si="16"/>
        <v>0</v>
      </c>
      <c r="R34" s="3">
        <f t="shared" si="16"/>
        <v>0</v>
      </c>
      <c r="S34" s="3">
        <f t="shared" si="16"/>
        <v>0</v>
      </c>
      <c r="T34" s="3">
        <f t="shared" si="16"/>
        <v>0</v>
      </c>
      <c r="U34" s="3">
        <f t="shared" si="16"/>
        <v>0</v>
      </c>
      <c r="V34" s="3">
        <f t="shared" si="16"/>
        <v>0</v>
      </c>
      <c r="W34" s="3">
        <f t="shared" si="16"/>
        <v>0</v>
      </c>
      <c r="X34" s="3">
        <f t="shared" si="16"/>
        <v>0</v>
      </c>
      <c r="Y34" s="3">
        <f t="shared" si="16"/>
        <v>0</v>
      </c>
      <c r="Z34" s="3">
        <f t="shared" si="16"/>
        <v>0</v>
      </c>
      <c r="AA34" s="3">
        <f t="shared" si="16"/>
        <v>0</v>
      </c>
    </row>
    <row r="35" spans="1:27" x14ac:dyDescent="0.35">
      <c r="A35" s="681"/>
      <c r="B35" s="11" t="str">
        <f t="shared" si="4"/>
        <v>Water Heating</v>
      </c>
      <c r="C35" s="3">
        <f t="shared" si="4"/>
        <v>0</v>
      </c>
      <c r="D35" s="3">
        <f t="shared" ref="D35:AA35" si="17">IF(SUM($C$19:$N$19)=0,0,C35+D17)</f>
        <v>0</v>
      </c>
      <c r="E35" s="3">
        <f t="shared" si="17"/>
        <v>0</v>
      </c>
      <c r="F35" s="3">
        <f t="shared" si="17"/>
        <v>0</v>
      </c>
      <c r="G35" s="3">
        <f t="shared" si="17"/>
        <v>0</v>
      </c>
      <c r="H35" s="3">
        <f t="shared" si="17"/>
        <v>0</v>
      </c>
      <c r="I35" s="3">
        <f t="shared" si="17"/>
        <v>0</v>
      </c>
      <c r="J35" s="3">
        <f t="shared" si="17"/>
        <v>0</v>
      </c>
      <c r="K35" s="3">
        <f t="shared" si="17"/>
        <v>0</v>
      </c>
      <c r="L35" s="3">
        <f t="shared" si="17"/>
        <v>0</v>
      </c>
      <c r="M35" s="3">
        <f t="shared" si="17"/>
        <v>0</v>
      </c>
      <c r="N35" s="3">
        <f t="shared" si="17"/>
        <v>0</v>
      </c>
      <c r="O35" s="3">
        <f t="shared" si="17"/>
        <v>0</v>
      </c>
      <c r="P35" s="3">
        <f t="shared" si="17"/>
        <v>0</v>
      </c>
      <c r="Q35" s="3">
        <f t="shared" si="17"/>
        <v>0</v>
      </c>
      <c r="R35" s="3">
        <f t="shared" si="17"/>
        <v>0</v>
      </c>
      <c r="S35" s="3">
        <f t="shared" si="17"/>
        <v>0</v>
      </c>
      <c r="T35" s="3">
        <f t="shared" si="17"/>
        <v>0</v>
      </c>
      <c r="U35" s="3">
        <f t="shared" si="17"/>
        <v>0</v>
      </c>
      <c r="V35" s="3">
        <f t="shared" si="17"/>
        <v>0</v>
      </c>
      <c r="W35" s="3">
        <f t="shared" si="17"/>
        <v>0</v>
      </c>
      <c r="X35" s="3">
        <f t="shared" si="17"/>
        <v>0</v>
      </c>
      <c r="Y35" s="3">
        <f t="shared" si="17"/>
        <v>0</v>
      </c>
      <c r="Z35" s="3">
        <f t="shared" si="17"/>
        <v>0</v>
      </c>
      <c r="AA35" s="3">
        <f t="shared" si="17"/>
        <v>0</v>
      </c>
    </row>
    <row r="36" spans="1:27" ht="15" customHeight="1" x14ac:dyDescent="0.35">
      <c r="A36" s="681"/>
      <c r="B36" s="11" t="str">
        <f t="shared" si="4"/>
        <v xml:space="preserve"> </v>
      </c>
      <c r="C36" s="3"/>
      <c r="D36" s="3"/>
      <c r="E36" s="3"/>
      <c r="F36" s="3"/>
      <c r="G36" s="3"/>
      <c r="H36" s="3"/>
      <c r="I36" s="3"/>
      <c r="J36" s="3"/>
      <c r="K36" s="3"/>
      <c r="L36" s="3"/>
      <c r="M36" s="3"/>
      <c r="N36" s="3"/>
      <c r="O36" s="3"/>
      <c r="P36" s="3"/>
      <c r="Q36" s="3"/>
      <c r="R36" s="3"/>
      <c r="S36" s="3"/>
      <c r="T36" s="3"/>
      <c r="U36" s="3"/>
      <c r="V36" s="3"/>
      <c r="W36" s="3"/>
      <c r="X36" s="3"/>
      <c r="Y36" s="3"/>
      <c r="Z36" s="3"/>
      <c r="AA36" s="3"/>
    </row>
    <row r="37" spans="1:27" ht="15" customHeight="1" thickBot="1" x14ac:dyDescent="0.4">
      <c r="A37" s="682"/>
      <c r="B37" s="188" t="str">
        <f t="shared" si="4"/>
        <v>Monthly kWh</v>
      </c>
      <c r="C37" s="232">
        <f>SUM(C23:C36)</f>
        <v>0</v>
      </c>
      <c r="D37" s="232">
        <f t="shared" ref="D37:AA37" si="18">SUM(D23:D36)</f>
        <v>0</v>
      </c>
      <c r="E37" s="232">
        <f t="shared" si="18"/>
        <v>0</v>
      </c>
      <c r="F37" s="232">
        <f t="shared" si="18"/>
        <v>0</v>
      </c>
      <c r="G37" s="232">
        <f t="shared" si="18"/>
        <v>0</v>
      </c>
      <c r="H37" s="232">
        <f t="shared" si="18"/>
        <v>0</v>
      </c>
      <c r="I37" s="232">
        <f t="shared" si="18"/>
        <v>0</v>
      </c>
      <c r="J37" s="232">
        <f t="shared" si="18"/>
        <v>0</v>
      </c>
      <c r="K37" s="232">
        <f t="shared" si="18"/>
        <v>0</v>
      </c>
      <c r="L37" s="232">
        <f t="shared" si="18"/>
        <v>0</v>
      </c>
      <c r="M37" s="232">
        <f t="shared" si="18"/>
        <v>0</v>
      </c>
      <c r="N37" s="232">
        <f t="shared" si="18"/>
        <v>0</v>
      </c>
      <c r="O37" s="232">
        <f t="shared" si="18"/>
        <v>0</v>
      </c>
      <c r="P37" s="232">
        <f t="shared" si="18"/>
        <v>0</v>
      </c>
      <c r="Q37" s="232">
        <f t="shared" si="18"/>
        <v>0</v>
      </c>
      <c r="R37" s="232">
        <f t="shared" si="18"/>
        <v>0</v>
      </c>
      <c r="S37" s="232">
        <f t="shared" si="18"/>
        <v>0</v>
      </c>
      <c r="T37" s="232">
        <f t="shared" si="18"/>
        <v>0</v>
      </c>
      <c r="U37" s="232">
        <f t="shared" si="18"/>
        <v>0</v>
      </c>
      <c r="V37" s="232">
        <f t="shared" si="18"/>
        <v>0</v>
      </c>
      <c r="W37" s="232">
        <f t="shared" si="18"/>
        <v>0</v>
      </c>
      <c r="X37" s="232">
        <f t="shared" si="18"/>
        <v>0</v>
      </c>
      <c r="Y37" s="232">
        <f t="shared" si="18"/>
        <v>0</v>
      </c>
      <c r="Z37" s="232">
        <f t="shared" si="18"/>
        <v>0</v>
      </c>
      <c r="AA37" s="232">
        <f t="shared" si="18"/>
        <v>0</v>
      </c>
    </row>
    <row r="38" spans="1:27" x14ac:dyDescent="0.35">
      <c r="A38" s="8"/>
      <c r="B38" s="252"/>
      <c r="C38" s="9"/>
      <c r="D38" s="252"/>
      <c r="E38" s="9"/>
      <c r="F38" s="252"/>
      <c r="G38" s="252"/>
      <c r="H38" s="9"/>
      <c r="I38" s="252"/>
      <c r="J38" s="252"/>
      <c r="K38" s="9"/>
      <c r="L38" s="252"/>
      <c r="M38" s="252"/>
      <c r="N38" s="300" t="s">
        <v>201</v>
      </c>
      <c r="O38" s="299">
        <f>SUM(C5:N18)</f>
        <v>0</v>
      </c>
      <c r="P38" s="252"/>
      <c r="Q38" s="9"/>
      <c r="R38" s="252"/>
      <c r="S38" s="252"/>
      <c r="T38" s="9"/>
      <c r="U38" s="252"/>
      <c r="V38" s="252"/>
      <c r="W38" s="9"/>
      <c r="X38" s="252"/>
      <c r="Y38" s="252"/>
      <c r="Z38" s="9"/>
      <c r="AA38" s="252"/>
    </row>
    <row r="39" spans="1:27" ht="15" thickBot="1" x14ac:dyDescent="0.4">
      <c r="C39" s="129"/>
      <c r="D39" s="129"/>
      <c r="E39" s="129"/>
      <c r="F39" s="129"/>
      <c r="G39" s="129"/>
      <c r="H39" s="129"/>
      <c r="I39" s="129"/>
      <c r="J39" s="129"/>
      <c r="K39" s="129"/>
      <c r="L39" s="129"/>
      <c r="M39" s="129"/>
      <c r="N39" s="129"/>
      <c r="O39" s="129"/>
      <c r="P39" s="129"/>
      <c r="Q39" s="129"/>
      <c r="R39" s="129"/>
      <c r="S39" s="129"/>
      <c r="T39" s="129"/>
      <c r="U39" s="129"/>
      <c r="V39" s="129"/>
      <c r="W39" s="129"/>
      <c r="X39" s="129"/>
      <c r="Y39" s="129"/>
      <c r="Z39" s="129"/>
      <c r="AA39" s="129"/>
    </row>
    <row r="40" spans="1:27" ht="16" thickBot="1" x14ac:dyDescent="0.4">
      <c r="A40" s="683" t="s">
        <v>16</v>
      </c>
      <c r="B40" s="17" t="str">
        <f t="shared" ref="B40:B55" si="19">B22</f>
        <v>End Use</v>
      </c>
      <c r="C40" s="145">
        <f>C$4</f>
        <v>44927</v>
      </c>
      <c r="D40" s="145">
        <f t="shared" ref="D40:AA40" si="20">D$4</f>
        <v>44958</v>
      </c>
      <c r="E40" s="145">
        <f t="shared" si="20"/>
        <v>44986</v>
      </c>
      <c r="F40" s="145">
        <f t="shared" si="20"/>
        <v>45017</v>
      </c>
      <c r="G40" s="145">
        <f t="shared" si="20"/>
        <v>45047</v>
      </c>
      <c r="H40" s="145">
        <f t="shared" si="20"/>
        <v>45078</v>
      </c>
      <c r="I40" s="145">
        <f t="shared" si="20"/>
        <v>45108</v>
      </c>
      <c r="J40" s="145">
        <f t="shared" si="20"/>
        <v>45139</v>
      </c>
      <c r="K40" s="145">
        <f t="shared" si="20"/>
        <v>45170</v>
      </c>
      <c r="L40" s="145">
        <f t="shared" si="20"/>
        <v>45200</v>
      </c>
      <c r="M40" s="145">
        <f t="shared" si="20"/>
        <v>45231</v>
      </c>
      <c r="N40" s="145">
        <f t="shared" si="20"/>
        <v>45261</v>
      </c>
      <c r="O40" s="145">
        <f t="shared" si="20"/>
        <v>45292</v>
      </c>
      <c r="P40" s="145">
        <f t="shared" si="20"/>
        <v>45323</v>
      </c>
      <c r="Q40" s="145">
        <f t="shared" si="20"/>
        <v>45352</v>
      </c>
      <c r="R40" s="145">
        <f t="shared" si="20"/>
        <v>45383</v>
      </c>
      <c r="S40" s="145">
        <f t="shared" si="20"/>
        <v>45413</v>
      </c>
      <c r="T40" s="145">
        <f t="shared" si="20"/>
        <v>45444</v>
      </c>
      <c r="U40" s="145">
        <f t="shared" si="20"/>
        <v>45474</v>
      </c>
      <c r="V40" s="145">
        <f t="shared" si="20"/>
        <v>45505</v>
      </c>
      <c r="W40" s="145">
        <f t="shared" si="20"/>
        <v>45536</v>
      </c>
      <c r="X40" s="145">
        <f t="shared" si="20"/>
        <v>45566</v>
      </c>
      <c r="Y40" s="145">
        <f t="shared" si="20"/>
        <v>45597</v>
      </c>
      <c r="Z40" s="145">
        <f t="shared" si="20"/>
        <v>45627</v>
      </c>
      <c r="AA40" s="145">
        <f t="shared" si="20"/>
        <v>45658</v>
      </c>
    </row>
    <row r="41" spans="1:27" ht="15" customHeight="1" x14ac:dyDescent="0.35">
      <c r="A41" s="684"/>
      <c r="B41" s="11" t="str">
        <f t="shared" si="19"/>
        <v>Air Comp</v>
      </c>
      <c r="C41" s="3">
        <v>0</v>
      </c>
      <c r="D41" s="3">
        <v>0</v>
      </c>
      <c r="E41" s="3">
        <v>0</v>
      </c>
      <c r="F41" s="3">
        <v>0</v>
      </c>
      <c r="G41" s="3">
        <f>F41</f>
        <v>0</v>
      </c>
      <c r="H41" s="3">
        <f t="shared" ref="H41:AA41" si="21">G41</f>
        <v>0</v>
      </c>
      <c r="I41" s="3">
        <f t="shared" si="21"/>
        <v>0</v>
      </c>
      <c r="J41" s="3">
        <f t="shared" si="21"/>
        <v>0</v>
      </c>
      <c r="K41" s="3">
        <f t="shared" si="21"/>
        <v>0</v>
      </c>
      <c r="L41" s="3">
        <f t="shared" si="21"/>
        <v>0</v>
      </c>
      <c r="M41" s="3">
        <f t="shared" si="21"/>
        <v>0</v>
      </c>
      <c r="N41" s="3">
        <f t="shared" si="21"/>
        <v>0</v>
      </c>
      <c r="O41" s="3">
        <f t="shared" si="21"/>
        <v>0</v>
      </c>
      <c r="P41" s="3">
        <f t="shared" si="21"/>
        <v>0</v>
      </c>
      <c r="Q41" s="3">
        <f t="shared" si="21"/>
        <v>0</v>
      </c>
      <c r="R41" s="3">
        <f t="shared" si="21"/>
        <v>0</v>
      </c>
      <c r="S41" s="3">
        <f t="shared" si="21"/>
        <v>0</v>
      </c>
      <c r="T41" s="3">
        <f t="shared" si="21"/>
        <v>0</v>
      </c>
      <c r="U41" s="3">
        <f t="shared" si="21"/>
        <v>0</v>
      </c>
      <c r="V41" s="3">
        <f t="shared" si="21"/>
        <v>0</v>
      </c>
      <c r="W41" s="3">
        <f t="shared" si="21"/>
        <v>0</v>
      </c>
      <c r="X41" s="3">
        <f t="shared" si="21"/>
        <v>0</v>
      </c>
      <c r="Y41" s="3">
        <f t="shared" si="21"/>
        <v>0</v>
      </c>
      <c r="Z41" s="3">
        <f t="shared" si="21"/>
        <v>0</v>
      </c>
      <c r="AA41" s="3">
        <f t="shared" si="21"/>
        <v>0</v>
      </c>
    </row>
    <row r="42" spans="1:27" x14ac:dyDescent="0.35">
      <c r="A42" s="684"/>
      <c r="B42" s="12" t="str">
        <f t="shared" si="19"/>
        <v>Building Shell</v>
      </c>
      <c r="C42" s="3">
        <v>0</v>
      </c>
      <c r="D42" s="3">
        <v>0</v>
      </c>
      <c r="E42" s="3">
        <v>0</v>
      </c>
      <c r="F42" s="3">
        <v>0</v>
      </c>
      <c r="G42" s="3">
        <f t="shared" ref="G42:AA42" si="22">F42</f>
        <v>0</v>
      </c>
      <c r="H42" s="3">
        <f t="shared" si="22"/>
        <v>0</v>
      </c>
      <c r="I42" s="3">
        <f t="shared" si="22"/>
        <v>0</v>
      </c>
      <c r="J42" s="3">
        <f t="shared" si="22"/>
        <v>0</v>
      </c>
      <c r="K42" s="3">
        <f t="shared" si="22"/>
        <v>0</v>
      </c>
      <c r="L42" s="3">
        <f t="shared" si="22"/>
        <v>0</v>
      </c>
      <c r="M42" s="3">
        <f t="shared" si="22"/>
        <v>0</v>
      </c>
      <c r="N42" s="3">
        <f t="shared" si="22"/>
        <v>0</v>
      </c>
      <c r="O42" s="3">
        <f t="shared" si="22"/>
        <v>0</v>
      </c>
      <c r="P42" s="3">
        <f t="shared" si="22"/>
        <v>0</v>
      </c>
      <c r="Q42" s="3">
        <f t="shared" si="22"/>
        <v>0</v>
      </c>
      <c r="R42" s="3">
        <f t="shared" si="22"/>
        <v>0</v>
      </c>
      <c r="S42" s="3">
        <f t="shared" si="22"/>
        <v>0</v>
      </c>
      <c r="T42" s="3">
        <f t="shared" si="22"/>
        <v>0</v>
      </c>
      <c r="U42" s="3">
        <f t="shared" si="22"/>
        <v>0</v>
      </c>
      <c r="V42" s="3">
        <f t="shared" si="22"/>
        <v>0</v>
      </c>
      <c r="W42" s="3">
        <f t="shared" si="22"/>
        <v>0</v>
      </c>
      <c r="X42" s="3">
        <f t="shared" si="22"/>
        <v>0</v>
      </c>
      <c r="Y42" s="3">
        <f t="shared" si="22"/>
        <v>0</v>
      </c>
      <c r="Z42" s="3">
        <f t="shared" si="22"/>
        <v>0</v>
      </c>
      <c r="AA42" s="3">
        <f t="shared" si="22"/>
        <v>0</v>
      </c>
    </row>
    <row r="43" spans="1:27" x14ac:dyDescent="0.35">
      <c r="A43" s="684"/>
      <c r="B43" s="11" t="str">
        <f t="shared" si="19"/>
        <v>Cooking</v>
      </c>
      <c r="C43" s="3">
        <v>0</v>
      </c>
      <c r="D43" s="3">
        <v>0</v>
      </c>
      <c r="E43" s="3">
        <v>0</v>
      </c>
      <c r="F43" s="3">
        <v>0</v>
      </c>
      <c r="G43" s="3">
        <f t="shared" ref="G43:AA43" si="23">F43</f>
        <v>0</v>
      </c>
      <c r="H43" s="3">
        <f t="shared" si="23"/>
        <v>0</v>
      </c>
      <c r="I43" s="3">
        <f t="shared" si="23"/>
        <v>0</v>
      </c>
      <c r="J43" s="3">
        <f t="shared" si="23"/>
        <v>0</v>
      </c>
      <c r="K43" s="3">
        <f t="shared" si="23"/>
        <v>0</v>
      </c>
      <c r="L43" s="3">
        <f t="shared" si="23"/>
        <v>0</v>
      </c>
      <c r="M43" s="3">
        <f t="shared" si="23"/>
        <v>0</v>
      </c>
      <c r="N43" s="3">
        <f t="shared" si="23"/>
        <v>0</v>
      </c>
      <c r="O43" s="3">
        <f t="shared" si="23"/>
        <v>0</v>
      </c>
      <c r="P43" s="3">
        <f t="shared" si="23"/>
        <v>0</v>
      </c>
      <c r="Q43" s="3">
        <f t="shared" si="23"/>
        <v>0</v>
      </c>
      <c r="R43" s="3">
        <f t="shared" si="23"/>
        <v>0</v>
      </c>
      <c r="S43" s="3">
        <f t="shared" si="23"/>
        <v>0</v>
      </c>
      <c r="T43" s="3">
        <f t="shared" si="23"/>
        <v>0</v>
      </c>
      <c r="U43" s="3">
        <f t="shared" si="23"/>
        <v>0</v>
      </c>
      <c r="V43" s="3">
        <f t="shared" si="23"/>
        <v>0</v>
      </c>
      <c r="W43" s="3">
        <f t="shared" si="23"/>
        <v>0</v>
      </c>
      <c r="X43" s="3">
        <f t="shared" si="23"/>
        <v>0</v>
      </c>
      <c r="Y43" s="3">
        <f t="shared" si="23"/>
        <v>0</v>
      </c>
      <c r="Z43" s="3">
        <f t="shared" si="23"/>
        <v>0</v>
      </c>
      <c r="AA43" s="3">
        <f t="shared" si="23"/>
        <v>0</v>
      </c>
    </row>
    <row r="44" spans="1:27" x14ac:dyDescent="0.35">
      <c r="A44" s="684"/>
      <c r="B44" s="11" t="str">
        <f t="shared" si="19"/>
        <v>Cooling</v>
      </c>
      <c r="C44" s="3">
        <v>0</v>
      </c>
      <c r="D44" s="3">
        <v>0</v>
      </c>
      <c r="E44" s="3">
        <v>0</v>
      </c>
      <c r="F44" s="3">
        <v>0</v>
      </c>
      <c r="G44" s="3">
        <f t="shared" ref="G44:AA44" si="24">F44</f>
        <v>0</v>
      </c>
      <c r="H44" s="3">
        <f t="shared" si="24"/>
        <v>0</v>
      </c>
      <c r="I44" s="3">
        <f t="shared" si="24"/>
        <v>0</v>
      </c>
      <c r="J44" s="3">
        <f t="shared" si="24"/>
        <v>0</v>
      </c>
      <c r="K44" s="3">
        <f t="shared" si="24"/>
        <v>0</v>
      </c>
      <c r="L44" s="3">
        <f t="shared" si="24"/>
        <v>0</v>
      </c>
      <c r="M44" s="3">
        <f t="shared" si="24"/>
        <v>0</v>
      </c>
      <c r="N44" s="3">
        <f t="shared" si="24"/>
        <v>0</v>
      </c>
      <c r="O44" s="3">
        <f t="shared" si="24"/>
        <v>0</v>
      </c>
      <c r="P44" s="3">
        <f t="shared" si="24"/>
        <v>0</v>
      </c>
      <c r="Q44" s="3">
        <f t="shared" si="24"/>
        <v>0</v>
      </c>
      <c r="R44" s="3">
        <f t="shared" si="24"/>
        <v>0</v>
      </c>
      <c r="S44" s="3">
        <f t="shared" si="24"/>
        <v>0</v>
      </c>
      <c r="T44" s="3">
        <f t="shared" si="24"/>
        <v>0</v>
      </c>
      <c r="U44" s="3">
        <f t="shared" si="24"/>
        <v>0</v>
      </c>
      <c r="V44" s="3">
        <f t="shared" si="24"/>
        <v>0</v>
      </c>
      <c r="W44" s="3">
        <f t="shared" si="24"/>
        <v>0</v>
      </c>
      <c r="X44" s="3">
        <f t="shared" si="24"/>
        <v>0</v>
      </c>
      <c r="Y44" s="3">
        <f t="shared" si="24"/>
        <v>0</v>
      </c>
      <c r="Z44" s="3">
        <f t="shared" si="24"/>
        <v>0</v>
      </c>
      <c r="AA44" s="3">
        <f t="shared" si="24"/>
        <v>0</v>
      </c>
    </row>
    <row r="45" spans="1:27" x14ac:dyDescent="0.35">
      <c r="A45" s="684"/>
      <c r="B45" s="12" t="str">
        <f t="shared" si="19"/>
        <v>Ext Lighting</v>
      </c>
      <c r="C45" s="3">
        <v>0</v>
      </c>
      <c r="D45" s="3">
        <v>0</v>
      </c>
      <c r="E45" s="3">
        <v>0</v>
      </c>
      <c r="F45" s="3">
        <v>0</v>
      </c>
      <c r="G45" s="3">
        <f t="shared" ref="G45:AA45" si="25">F45</f>
        <v>0</v>
      </c>
      <c r="H45" s="3">
        <f t="shared" si="25"/>
        <v>0</v>
      </c>
      <c r="I45" s="3">
        <f t="shared" si="25"/>
        <v>0</v>
      </c>
      <c r="J45" s="3">
        <f t="shared" si="25"/>
        <v>0</v>
      </c>
      <c r="K45" s="3">
        <f t="shared" si="25"/>
        <v>0</v>
      </c>
      <c r="L45" s="3">
        <f t="shared" si="25"/>
        <v>0</v>
      </c>
      <c r="M45" s="3">
        <f t="shared" si="25"/>
        <v>0</v>
      </c>
      <c r="N45" s="3">
        <f t="shared" si="25"/>
        <v>0</v>
      </c>
      <c r="O45" s="3">
        <f t="shared" si="25"/>
        <v>0</v>
      </c>
      <c r="P45" s="3">
        <f t="shared" si="25"/>
        <v>0</v>
      </c>
      <c r="Q45" s="3">
        <f t="shared" si="25"/>
        <v>0</v>
      </c>
      <c r="R45" s="3">
        <f t="shared" si="25"/>
        <v>0</v>
      </c>
      <c r="S45" s="3">
        <f t="shared" si="25"/>
        <v>0</v>
      </c>
      <c r="T45" s="3">
        <f t="shared" si="25"/>
        <v>0</v>
      </c>
      <c r="U45" s="3">
        <f t="shared" si="25"/>
        <v>0</v>
      </c>
      <c r="V45" s="3">
        <f t="shared" si="25"/>
        <v>0</v>
      </c>
      <c r="W45" s="3">
        <f t="shared" si="25"/>
        <v>0</v>
      </c>
      <c r="X45" s="3">
        <f t="shared" si="25"/>
        <v>0</v>
      </c>
      <c r="Y45" s="3">
        <f t="shared" si="25"/>
        <v>0</v>
      </c>
      <c r="Z45" s="3">
        <f t="shared" si="25"/>
        <v>0</v>
      </c>
      <c r="AA45" s="3">
        <f t="shared" si="25"/>
        <v>0</v>
      </c>
    </row>
    <row r="46" spans="1:27" x14ac:dyDescent="0.35">
      <c r="A46" s="684"/>
      <c r="B46" s="11" t="str">
        <f t="shared" si="19"/>
        <v>Heating</v>
      </c>
      <c r="C46" s="3">
        <v>0</v>
      </c>
      <c r="D46" s="3">
        <v>0</v>
      </c>
      <c r="E46" s="3">
        <v>0</v>
      </c>
      <c r="F46" s="3">
        <v>0</v>
      </c>
      <c r="G46" s="3">
        <f t="shared" ref="G46:AA46" si="26">F46</f>
        <v>0</v>
      </c>
      <c r="H46" s="3">
        <f t="shared" si="26"/>
        <v>0</v>
      </c>
      <c r="I46" s="3">
        <f t="shared" si="26"/>
        <v>0</v>
      </c>
      <c r="J46" s="3">
        <f t="shared" si="26"/>
        <v>0</v>
      </c>
      <c r="K46" s="3">
        <f t="shared" si="26"/>
        <v>0</v>
      </c>
      <c r="L46" s="3">
        <f t="shared" si="26"/>
        <v>0</v>
      </c>
      <c r="M46" s="3">
        <f t="shared" si="26"/>
        <v>0</v>
      </c>
      <c r="N46" s="3">
        <f t="shared" si="26"/>
        <v>0</v>
      </c>
      <c r="O46" s="3">
        <f t="shared" si="26"/>
        <v>0</v>
      </c>
      <c r="P46" s="3">
        <f t="shared" si="26"/>
        <v>0</v>
      </c>
      <c r="Q46" s="3">
        <f t="shared" si="26"/>
        <v>0</v>
      </c>
      <c r="R46" s="3">
        <f t="shared" si="26"/>
        <v>0</v>
      </c>
      <c r="S46" s="3">
        <f t="shared" si="26"/>
        <v>0</v>
      </c>
      <c r="T46" s="3">
        <f t="shared" si="26"/>
        <v>0</v>
      </c>
      <c r="U46" s="3">
        <f t="shared" si="26"/>
        <v>0</v>
      </c>
      <c r="V46" s="3">
        <f t="shared" si="26"/>
        <v>0</v>
      </c>
      <c r="W46" s="3">
        <f t="shared" si="26"/>
        <v>0</v>
      </c>
      <c r="X46" s="3">
        <f t="shared" si="26"/>
        <v>0</v>
      </c>
      <c r="Y46" s="3">
        <f t="shared" si="26"/>
        <v>0</v>
      </c>
      <c r="Z46" s="3">
        <f t="shared" si="26"/>
        <v>0</v>
      </c>
      <c r="AA46" s="3">
        <f t="shared" si="26"/>
        <v>0</v>
      </c>
    </row>
    <row r="47" spans="1:27" x14ac:dyDescent="0.35">
      <c r="A47" s="684"/>
      <c r="B47" s="11" t="str">
        <f t="shared" si="19"/>
        <v>HVAC</v>
      </c>
      <c r="C47" s="3">
        <v>0</v>
      </c>
      <c r="D47" s="3">
        <v>0</v>
      </c>
      <c r="E47" s="3">
        <v>0</v>
      </c>
      <c r="F47" s="3">
        <v>0</v>
      </c>
      <c r="G47" s="3">
        <f t="shared" ref="G47:AA47" si="27">F47</f>
        <v>0</v>
      </c>
      <c r="H47" s="3">
        <f t="shared" si="27"/>
        <v>0</v>
      </c>
      <c r="I47" s="3">
        <f t="shared" si="27"/>
        <v>0</v>
      </c>
      <c r="J47" s="3">
        <f t="shared" si="27"/>
        <v>0</v>
      </c>
      <c r="K47" s="3">
        <f t="shared" si="27"/>
        <v>0</v>
      </c>
      <c r="L47" s="3">
        <f t="shared" si="27"/>
        <v>0</v>
      </c>
      <c r="M47" s="3">
        <f t="shared" si="27"/>
        <v>0</v>
      </c>
      <c r="N47" s="3">
        <f t="shared" si="27"/>
        <v>0</v>
      </c>
      <c r="O47" s="3">
        <f t="shared" si="27"/>
        <v>0</v>
      </c>
      <c r="P47" s="3">
        <f t="shared" si="27"/>
        <v>0</v>
      </c>
      <c r="Q47" s="3">
        <f t="shared" si="27"/>
        <v>0</v>
      </c>
      <c r="R47" s="3">
        <f t="shared" si="27"/>
        <v>0</v>
      </c>
      <c r="S47" s="3">
        <f t="shared" si="27"/>
        <v>0</v>
      </c>
      <c r="T47" s="3">
        <f t="shared" si="27"/>
        <v>0</v>
      </c>
      <c r="U47" s="3">
        <f t="shared" si="27"/>
        <v>0</v>
      </c>
      <c r="V47" s="3">
        <f t="shared" si="27"/>
        <v>0</v>
      </c>
      <c r="W47" s="3">
        <f t="shared" si="27"/>
        <v>0</v>
      </c>
      <c r="X47" s="3">
        <f t="shared" si="27"/>
        <v>0</v>
      </c>
      <c r="Y47" s="3">
        <f t="shared" si="27"/>
        <v>0</v>
      </c>
      <c r="Z47" s="3">
        <f t="shared" si="27"/>
        <v>0</v>
      </c>
      <c r="AA47" s="3">
        <f t="shared" si="27"/>
        <v>0</v>
      </c>
    </row>
    <row r="48" spans="1:27" x14ac:dyDescent="0.35">
      <c r="A48" s="684"/>
      <c r="B48" s="11" t="str">
        <f t="shared" si="19"/>
        <v>Lighting</v>
      </c>
      <c r="C48" s="3">
        <v>0</v>
      </c>
      <c r="D48" s="3">
        <v>0</v>
      </c>
      <c r="E48" s="3">
        <v>0</v>
      </c>
      <c r="F48" s="3">
        <v>0</v>
      </c>
      <c r="G48" s="3">
        <f t="shared" ref="G48:AA48" si="28">F48</f>
        <v>0</v>
      </c>
      <c r="H48" s="3">
        <f t="shared" si="28"/>
        <v>0</v>
      </c>
      <c r="I48" s="3">
        <f t="shared" si="28"/>
        <v>0</v>
      </c>
      <c r="J48" s="3">
        <f t="shared" si="28"/>
        <v>0</v>
      </c>
      <c r="K48" s="3">
        <f t="shared" si="28"/>
        <v>0</v>
      </c>
      <c r="L48" s="3">
        <f t="shared" si="28"/>
        <v>0</v>
      </c>
      <c r="M48" s="3">
        <f t="shared" si="28"/>
        <v>0</v>
      </c>
      <c r="N48" s="3">
        <f t="shared" si="28"/>
        <v>0</v>
      </c>
      <c r="O48" s="3">
        <f t="shared" si="28"/>
        <v>0</v>
      </c>
      <c r="P48" s="3">
        <f t="shared" si="28"/>
        <v>0</v>
      </c>
      <c r="Q48" s="3">
        <f t="shared" si="28"/>
        <v>0</v>
      </c>
      <c r="R48" s="3">
        <f t="shared" si="28"/>
        <v>0</v>
      </c>
      <c r="S48" s="3">
        <f t="shared" si="28"/>
        <v>0</v>
      </c>
      <c r="T48" s="3">
        <f t="shared" si="28"/>
        <v>0</v>
      </c>
      <c r="U48" s="3">
        <f t="shared" si="28"/>
        <v>0</v>
      </c>
      <c r="V48" s="3">
        <f t="shared" si="28"/>
        <v>0</v>
      </c>
      <c r="W48" s="3">
        <f t="shared" si="28"/>
        <v>0</v>
      </c>
      <c r="X48" s="3">
        <f t="shared" si="28"/>
        <v>0</v>
      </c>
      <c r="Y48" s="3">
        <f t="shared" si="28"/>
        <v>0</v>
      </c>
      <c r="Z48" s="3">
        <f t="shared" si="28"/>
        <v>0</v>
      </c>
      <c r="AA48" s="3">
        <f t="shared" si="28"/>
        <v>0</v>
      </c>
    </row>
    <row r="49" spans="1:27" x14ac:dyDescent="0.35">
      <c r="A49" s="684"/>
      <c r="B49" s="11" t="str">
        <f t="shared" si="19"/>
        <v>Miscellaneous</v>
      </c>
      <c r="C49" s="3">
        <v>0</v>
      </c>
      <c r="D49" s="3">
        <v>0</v>
      </c>
      <c r="E49" s="3">
        <v>0</v>
      </c>
      <c r="F49" s="3">
        <v>0</v>
      </c>
      <c r="G49" s="3">
        <f t="shared" ref="G49:AA49" si="29">F49</f>
        <v>0</v>
      </c>
      <c r="H49" s="3">
        <f t="shared" si="29"/>
        <v>0</v>
      </c>
      <c r="I49" s="3">
        <f t="shared" si="29"/>
        <v>0</v>
      </c>
      <c r="J49" s="3">
        <f t="shared" si="29"/>
        <v>0</v>
      </c>
      <c r="K49" s="3">
        <f t="shared" si="29"/>
        <v>0</v>
      </c>
      <c r="L49" s="3">
        <f t="shared" si="29"/>
        <v>0</v>
      </c>
      <c r="M49" s="3">
        <f t="shared" si="29"/>
        <v>0</v>
      </c>
      <c r="N49" s="3">
        <f t="shared" si="29"/>
        <v>0</v>
      </c>
      <c r="O49" s="3">
        <f t="shared" si="29"/>
        <v>0</v>
      </c>
      <c r="P49" s="3">
        <f t="shared" si="29"/>
        <v>0</v>
      </c>
      <c r="Q49" s="3">
        <f t="shared" si="29"/>
        <v>0</v>
      </c>
      <c r="R49" s="3">
        <f t="shared" si="29"/>
        <v>0</v>
      </c>
      <c r="S49" s="3">
        <f t="shared" si="29"/>
        <v>0</v>
      </c>
      <c r="T49" s="3">
        <f t="shared" si="29"/>
        <v>0</v>
      </c>
      <c r="U49" s="3">
        <f t="shared" si="29"/>
        <v>0</v>
      </c>
      <c r="V49" s="3">
        <f t="shared" si="29"/>
        <v>0</v>
      </c>
      <c r="W49" s="3">
        <f t="shared" si="29"/>
        <v>0</v>
      </c>
      <c r="X49" s="3">
        <f t="shared" si="29"/>
        <v>0</v>
      </c>
      <c r="Y49" s="3">
        <f t="shared" si="29"/>
        <v>0</v>
      </c>
      <c r="Z49" s="3">
        <f t="shared" si="29"/>
        <v>0</v>
      </c>
      <c r="AA49" s="3">
        <f t="shared" si="29"/>
        <v>0</v>
      </c>
    </row>
    <row r="50" spans="1:27" ht="15" customHeight="1" x14ac:dyDescent="0.35">
      <c r="A50" s="684"/>
      <c r="B50" s="11" t="str">
        <f t="shared" si="19"/>
        <v>Motors</v>
      </c>
      <c r="C50" s="3">
        <v>0</v>
      </c>
      <c r="D50" s="3">
        <v>0</v>
      </c>
      <c r="E50" s="3">
        <v>0</v>
      </c>
      <c r="F50" s="3">
        <v>0</v>
      </c>
      <c r="G50" s="3">
        <f t="shared" ref="G50:AA50" si="30">F50</f>
        <v>0</v>
      </c>
      <c r="H50" s="3">
        <f t="shared" si="30"/>
        <v>0</v>
      </c>
      <c r="I50" s="3">
        <f t="shared" si="30"/>
        <v>0</v>
      </c>
      <c r="J50" s="3">
        <f t="shared" si="30"/>
        <v>0</v>
      </c>
      <c r="K50" s="3">
        <f t="shared" si="30"/>
        <v>0</v>
      </c>
      <c r="L50" s="3">
        <f t="shared" si="30"/>
        <v>0</v>
      </c>
      <c r="M50" s="3">
        <f t="shared" si="30"/>
        <v>0</v>
      </c>
      <c r="N50" s="3">
        <f t="shared" si="30"/>
        <v>0</v>
      </c>
      <c r="O50" s="3">
        <f t="shared" si="30"/>
        <v>0</v>
      </c>
      <c r="P50" s="3">
        <f t="shared" si="30"/>
        <v>0</v>
      </c>
      <c r="Q50" s="3">
        <f t="shared" si="30"/>
        <v>0</v>
      </c>
      <c r="R50" s="3">
        <f t="shared" si="30"/>
        <v>0</v>
      </c>
      <c r="S50" s="3">
        <f t="shared" si="30"/>
        <v>0</v>
      </c>
      <c r="T50" s="3">
        <f t="shared" si="30"/>
        <v>0</v>
      </c>
      <c r="U50" s="3">
        <f t="shared" si="30"/>
        <v>0</v>
      </c>
      <c r="V50" s="3">
        <f t="shared" si="30"/>
        <v>0</v>
      </c>
      <c r="W50" s="3">
        <f t="shared" si="30"/>
        <v>0</v>
      </c>
      <c r="X50" s="3">
        <f t="shared" si="30"/>
        <v>0</v>
      </c>
      <c r="Y50" s="3">
        <f t="shared" si="30"/>
        <v>0</v>
      </c>
      <c r="Z50" s="3">
        <f t="shared" si="30"/>
        <v>0</v>
      </c>
      <c r="AA50" s="3">
        <f t="shared" si="30"/>
        <v>0</v>
      </c>
    </row>
    <row r="51" spans="1:27" x14ac:dyDescent="0.35">
      <c r="A51" s="684"/>
      <c r="B51" s="11" t="str">
        <f t="shared" si="19"/>
        <v>Process</v>
      </c>
      <c r="C51" s="3">
        <v>0</v>
      </c>
      <c r="D51" s="3">
        <v>0</v>
      </c>
      <c r="E51" s="3">
        <v>0</v>
      </c>
      <c r="F51" s="3">
        <v>0</v>
      </c>
      <c r="G51" s="3">
        <f t="shared" ref="G51:AA51" si="31">F51</f>
        <v>0</v>
      </c>
      <c r="H51" s="3">
        <f t="shared" si="31"/>
        <v>0</v>
      </c>
      <c r="I51" s="3">
        <f t="shared" si="31"/>
        <v>0</v>
      </c>
      <c r="J51" s="3">
        <f t="shared" si="31"/>
        <v>0</v>
      </c>
      <c r="K51" s="3">
        <f t="shared" si="31"/>
        <v>0</v>
      </c>
      <c r="L51" s="3">
        <f t="shared" si="31"/>
        <v>0</v>
      </c>
      <c r="M51" s="3">
        <f t="shared" si="31"/>
        <v>0</v>
      </c>
      <c r="N51" s="3">
        <f t="shared" si="31"/>
        <v>0</v>
      </c>
      <c r="O51" s="3">
        <f t="shared" si="31"/>
        <v>0</v>
      </c>
      <c r="P51" s="3">
        <f t="shared" si="31"/>
        <v>0</v>
      </c>
      <c r="Q51" s="3">
        <f t="shared" si="31"/>
        <v>0</v>
      </c>
      <c r="R51" s="3">
        <f t="shared" si="31"/>
        <v>0</v>
      </c>
      <c r="S51" s="3">
        <f t="shared" si="31"/>
        <v>0</v>
      </c>
      <c r="T51" s="3">
        <f t="shared" si="31"/>
        <v>0</v>
      </c>
      <c r="U51" s="3">
        <f t="shared" si="31"/>
        <v>0</v>
      </c>
      <c r="V51" s="3">
        <f t="shared" si="31"/>
        <v>0</v>
      </c>
      <c r="W51" s="3">
        <f t="shared" si="31"/>
        <v>0</v>
      </c>
      <c r="X51" s="3">
        <f t="shared" si="31"/>
        <v>0</v>
      </c>
      <c r="Y51" s="3">
        <f t="shared" si="31"/>
        <v>0</v>
      </c>
      <c r="Z51" s="3">
        <f t="shared" si="31"/>
        <v>0</v>
      </c>
      <c r="AA51" s="3">
        <f t="shared" si="31"/>
        <v>0</v>
      </c>
    </row>
    <row r="52" spans="1:27" x14ac:dyDescent="0.35">
      <c r="A52" s="684"/>
      <c r="B52" s="11" t="str">
        <f t="shared" si="19"/>
        <v>Refrigeration</v>
      </c>
      <c r="C52" s="3">
        <v>0</v>
      </c>
      <c r="D52" s="3">
        <v>0</v>
      </c>
      <c r="E52" s="3">
        <v>0</v>
      </c>
      <c r="F52" s="3">
        <v>0</v>
      </c>
      <c r="G52" s="3">
        <f t="shared" ref="G52:AA52" si="32">F52</f>
        <v>0</v>
      </c>
      <c r="H52" s="3">
        <f t="shared" si="32"/>
        <v>0</v>
      </c>
      <c r="I52" s="3">
        <f t="shared" si="32"/>
        <v>0</v>
      </c>
      <c r="J52" s="3">
        <f t="shared" si="32"/>
        <v>0</v>
      </c>
      <c r="K52" s="3">
        <f t="shared" si="32"/>
        <v>0</v>
      </c>
      <c r="L52" s="3">
        <f t="shared" si="32"/>
        <v>0</v>
      </c>
      <c r="M52" s="3">
        <f t="shared" si="32"/>
        <v>0</v>
      </c>
      <c r="N52" s="3">
        <f t="shared" si="32"/>
        <v>0</v>
      </c>
      <c r="O52" s="3">
        <f t="shared" si="32"/>
        <v>0</v>
      </c>
      <c r="P52" s="3">
        <f t="shared" si="32"/>
        <v>0</v>
      </c>
      <c r="Q52" s="3">
        <f t="shared" si="32"/>
        <v>0</v>
      </c>
      <c r="R52" s="3">
        <f t="shared" si="32"/>
        <v>0</v>
      </c>
      <c r="S52" s="3">
        <f t="shared" si="32"/>
        <v>0</v>
      </c>
      <c r="T52" s="3">
        <f t="shared" si="32"/>
        <v>0</v>
      </c>
      <c r="U52" s="3">
        <f t="shared" si="32"/>
        <v>0</v>
      </c>
      <c r="V52" s="3">
        <f t="shared" si="32"/>
        <v>0</v>
      </c>
      <c r="W52" s="3">
        <f t="shared" si="32"/>
        <v>0</v>
      </c>
      <c r="X52" s="3">
        <f t="shared" si="32"/>
        <v>0</v>
      </c>
      <c r="Y52" s="3">
        <f t="shared" si="32"/>
        <v>0</v>
      </c>
      <c r="Z52" s="3">
        <f t="shared" si="32"/>
        <v>0</v>
      </c>
      <c r="AA52" s="3">
        <f t="shared" si="32"/>
        <v>0</v>
      </c>
    </row>
    <row r="53" spans="1:27" x14ac:dyDescent="0.35">
      <c r="A53" s="684"/>
      <c r="B53" s="11" t="str">
        <f t="shared" si="19"/>
        <v>Water Heating</v>
      </c>
      <c r="C53" s="3">
        <v>0</v>
      </c>
      <c r="D53" s="3">
        <v>0</v>
      </c>
      <c r="E53" s="3">
        <v>0</v>
      </c>
      <c r="F53" s="3">
        <v>0</v>
      </c>
      <c r="G53" s="3">
        <f t="shared" ref="G53:AA53" si="33">F53</f>
        <v>0</v>
      </c>
      <c r="H53" s="3">
        <f t="shared" si="33"/>
        <v>0</v>
      </c>
      <c r="I53" s="3">
        <f t="shared" si="33"/>
        <v>0</v>
      </c>
      <c r="J53" s="3">
        <f t="shared" si="33"/>
        <v>0</v>
      </c>
      <c r="K53" s="3">
        <f t="shared" si="33"/>
        <v>0</v>
      </c>
      <c r="L53" s="3">
        <f t="shared" si="33"/>
        <v>0</v>
      </c>
      <c r="M53" s="3">
        <f t="shared" si="33"/>
        <v>0</v>
      </c>
      <c r="N53" s="3">
        <f t="shared" si="33"/>
        <v>0</v>
      </c>
      <c r="O53" s="3">
        <f t="shared" si="33"/>
        <v>0</v>
      </c>
      <c r="P53" s="3">
        <f t="shared" si="33"/>
        <v>0</v>
      </c>
      <c r="Q53" s="3">
        <f t="shared" si="33"/>
        <v>0</v>
      </c>
      <c r="R53" s="3">
        <f t="shared" si="33"/>
        <v>0</v>
      </c>
      <c r="S53" s="3">
        <f t="shared" si="33"/>
        <v>0</v>
      </c>
      <c r="T53" s="3">
        <f t="shared" si="33"/>
        <v>0</v>
      </c>
      <c r="U53" s="3">
        <f t="shared" si="33"/>
        <v>0</v>
      </c>
      <c r="V53" s="3">
        <f t="shared" si="33"/>
        <v>0</v>
      </c>
      <c r="W53" s="3">
        <f t="shared" si="33"/>
        <v>0</v>
      </c>
      <c r="X53" s="3">
        <f t="shared" si="33"/>
        <v>0</v>
      </c>
      <c r="Y53" s="3">
        <f t="shared" si="33"/>
        <v>0</v>
      </c>
      <c r="Z53" s="3">
        <f t="shared" si="33"/>
        <v>0</v>
      </c>
      <c r="AA53" s="3">
        <f t="shared" si="33"/>
        <v>0</v>
      </c>
    </row>
    <row r="54" spans="1:27" ht="15" customHeight="1" x14ac:dyDescent="0.35">
      <c r="A54" s="684"/>
      <c r="B54" s="11" t="str">
        <f t="shared" si="19"/>
        <v xml:space="preserve"> </v>
      </c>
      <c r="C54" s="3"/>
      <c r="D54" s="3"/>
      <c r="E54" s="3"/>
      <c r="F54" s="3"/>
      <c r="G54" s="3"/>
      <c r="H54" s="3"/>
      <c r="I54" s="3"/>
      <c r="J54" s="3"/>
      <c r="K54" s="3"/>
      <c r="L54" s="3"/>
      <c r="M54" s="3"/>
      <c r="N54" s="3"/>
      <c r="O54" s="3"/>
      <c r="P54" s="3"/>
      <c r="Q54" s="3"/>
      <c r="R54" s="3"/>
      <c r="S54" s="3"/>
      <c r="T54" s="3"/>
      <c r="U54" s="3"/>
      <c r="V54" s="3"/>
      <c r="W54" s="3"/>
      <c r="X54" s="3"/>
      <c r="Y54" s="3"/>
      <c r="Z54" s="3"/>
      <c r="AA54" s="3"/>
    </row>
    <row r="55" spans="1:27" ht="15" customHeight="1" thickBot="1" x14ac:dyDescent="0.4">
      <c r="A55" s="685"/>
      <c r="B55" s="188" t="str">
        <f t="shared" si="19"/>
        <v>Monthly kWh</v>
      </c>
      <c r="C55" s="232">
        <f>SUM(C41:C54)</f>
        <v>0</v>
      </c>
      <c r="D55" s="232">
        <f t="shared" ref="D55:AA55" si="34">SUM(D41:D54)</f>
        <v>0</v>
      </c>
      <c r="E55" s="232">
        <f t="shared" si="34"/>
        <v>0</v>
      </c>
      <c r="F55" s="232">
        <f t="shared" si="34"/>
        <v>0</v>
      </c>
      <c r="G55" s="232">
        <f t="shared" si="34"/>
        <v>0</v>
      </c>
      <c r="H55" s="232">
        <f t="shared" si="34"/>
        <v>0</v>
      </c>
      <c r="I55" s="232">
        <f t="shared" si="34"/>
        <v>0</v>
      </c>
      <c r="J55" s="232">
        <f t="shared" si="34"/>
        <v>0</v>
      </c>
      <c r="K55" s="232">
        <f t="shared" si="34"/>
        <v>0</v>
      </c>
      <c r="L55" s="232">
        <f t="shared" si="34"/>
        <v>0</v>
      </c>
      <c r="M55" s="232">
        <f t="shared" si="34"/>
        <v>0</v>
      </c>
      <c r="N55" s="232">
        <f t="shared" si="34"/>
        <v>0</v>
      </c>
      <c r="O55" s="232">
        <f t="shared" si="34"/>
        <v>0</v>
      </c>
      <c r="P55" s="232">
        <f t="shared" si="34"/>
        <v>0</v>
      </c>
      <c r="Q55" s="232">
        <f t="shared" si="34"/>
        <v>0</v>
      </c>
      <c r="R55" s="232">
        <f t="shared" si="34"/>
        <v>0</v>
      </c>
      <c r="S55" s="232">
        <f t="shared" si="34"/>
        <v>0</v>
      </c>
      <c r="T55" s="232">
        <f t="shared" si="34"/>
        <v>0</v>
      </c>
      <c r="U55" s="232">
        <f t="shared" si="34"/>
        <v>0</v>
      </c>
      <c r="V55" s="232">
        <f t="shared" si="34"/>
        <v>0</v>
      </c>
      <c r="W55" s="232">
        <f t="shared" si="34"/>
        <v>0</v>
      </c>
      <c r="X55" s="232">
        <f t="shared" si="34"/>
        <v>0</v>
      </c>
      <c r="Y55" s="232">
        <f t="shared" si="34"/>
        <v>0</v>
      </c>
      <c r="Z55" s="232">
        <f t="shared" si="34"/>
        <v>0</v>
      </c>
      <c r="AA55" s="232">
        <f t="shared" si="34"/>
        <v>0</v>
      </c>
    </row>
    <row r="56" spans="1:27" x14ac:dyDescent="0.35">
      <c r="A56" s="8"/>
      <c r="B56" s="252"/>
      <c r="C56" s="9"/>
      <c r="D56" s="252"/>
      <c r="E56" s="9"/>
      <c r="F56" s="252"/>
      <c r="G56" s="252"/>
      <c r="H56" s="9"/>
      <c r="I56" s="252"/>
      <c r="J56" s="252"/>
      <c r="K56" s="9"/>
      <c r="L56" s="252"/>
      <c r="M56" s="252"/>
      <c r="N56" s="9"/>
      <c r="O56" s="252"/>
      <c r="P56" s="252"/>
      <c r="Q56" s="9"/>
      <c r="R56" s="252"/>
      <c r="S56" s="252"/>
      <c r="T56" s="9"/>
      <c r="U56" s="252"/>
      <c r="V56" s="252"/>
      <c r="W56" s="9"/>
      <c r="X56" s="252"/>
      <c r="Y56" s="252"/>
      <c r="Z56" s="9"/>
      <c r="AA56" s="252"/>
    </row>
    <row r="57" spans="1:27" ht="15" thickBot="1" x14ac:dyDescent="0.4">
      <c r="A57" s="203" t="s">
        <v>182</v>
      </c>
      <c r="B57" s="203"/>
      <c r="C57" s="203"/>
      <c r="D57" s="203"/>
      <c r="E57" s="203"/>
      <c r="F57" s="203"/>
      <c r="G57" s="203"/>
      <c r="H57" s="203"/>
      <c r="I57" s="203"/>
      <c r="J57" s="203"/>
      <c r="K57" s="129"/>
      <c r="L57" s="129"/>
      <c r="M57" s="129"/>
      <c r="N57" s="129"/>
      <c r="O57" s="129"/>
      <c r="P57" s="129"/>
      <c r="Q57" s="129"/>
      <c r="R57" s="129"/>
      <c r="S57" s="129"/>
      <c r="T57" s="129"/>
      <c r="U57" s="129"/>
      <c r="V57" s="129"/>
      <c r="W57" s="129"/>
      <c r="X57" s="129"/>
      <c r="Y57" s="129"/>
      <c r="Z57" s="129"/>
      <c r="AA57" s="129"/>
    </row>
    <row r="58" spans="1:27" ht="16" thickBot="1" x14ac:dyDescent="0.4">
      <c r="A58" s="686" t="s">
        <v>17</v>
      </c>
      <c r="B58" s="17" t="s">
        <v>10</v>
      </c>
      <c r="C58" s="145">
        <f>C$4</f>
        <v>44927</v>
      </c>
      <c r="D58" s="145">
        <f t="shared" ref="D58:AA58" si="35">D$4</f>
        <v>44958</v>
      </c>
      <c r="E58" s="145">
        <f t="shared" si="35"/>
        <v>44986</v>
      </c>
      <c r="F58" s="145">
        <f t="shared" si="35"/>
        <v>45017</v>
      </c>
      <c r="G58" s="145">
        <f t="shared" si="35"/>
        <v>45047</v>
      </c>
      <c r="H58" s="145">
        <f t="shared" si="35"/>
        <v>45078</v>
      </c>
      <c r="I58" s="145">
        <f t="shared" si="35"/>
        <v>45108</v>
      </c>
      <c r="J58" s="145">
        <f t="shared" si="35"/>
        <v>45139</v>
      </c>
      <c r="K58" s="145">
        <f t="shared" si="35"/>
        <v>45170</v>
      </c>
      <c r="L58" s="145">
        <f t="shared" si="35"/>
        <v>45200</v>
      </c>
      <c r="M58" s="145">
        <f t="shared" si="35"/>
        <v>45231</v>
      </c>
      <c r="N58" s="145">
        <f t="shared" si="35"/>
        <v>45261</v>
      </c>
      <c r="O58" s="145">
        <f t="shared" si="35"/>
        <v>45292</v>
      </c>
      <c r="P58" s="145">
        <f t="shared" si="35"/>
        <v>45323</v>
      </c>
      <c r="Q58" s="145">
        <f t="shared" si="35"/>
        <v>45352</v>
      </c>
      <c r="R58" s="145">
        <f t="shared" si="35"/>
        <v>45383</v>
      </c>
      <c r="S58" s="145">
        <f t="shared" si="35"/>
        <v>45413</v>
      </c>
      <c r="T58" s="145">
        <f t="shared" si="35"/>
        <v>45444</v>
      </c>
      <c r="U58" s="145">
        <f t="shared" si="35"/>
        <v>45474</v>
      </c>
      <c r="V58" s="145">
        <f t="shared" si="35"/>
        <v>45505</v>
      </c>
      <c r="W58" s="145">
        <f t="shared" si="35"/>
        <v>45536</v>
      </c>
      <c r="X58" s="145">
        <f t="shared" si="35"/>
        <v>45566</v>
      </c>
      <c r="Y58" s="145">
        <f t="shared" si="35"/>
        <v>45597</v>
      </c>
      <c r="Z58" s="145">
        <f t="shared" si="35"/>
        <v>45627</v>
      </c>
      <c r="AA58" s="145">
        <f t="shared" si="35"/>
        <v>45658</v>
      </c>
    </row>
    <row r="59" spans="1:27" ht="15" customHeight="1" x14ac:dyDescent="0.35">
      <c r="A59" s="687"/>
      <c r="B59" s="13" t="str">
        <f t="shared" ref="B59:B72" si="36">B41</f>
        <v>Air Comp</v>
      </c>
      <c r="C59" s="26">
        <f>((C5*0.5)-C41)*C78*C93*C$2</f>
        <v>0</v>
      </c>
      <c r="D59" s="26">
        <f>((D5*0.5)+C23-D41)*D78*D93*D$2</f>
        <v>0</v>
      </c>
      <c r="E59" s="26">
        <f t="shared" ref="E59:AA59" si="37">((E5*0.5)+D23-E41)*E78*E93*E$2</f>
        <v>0</v>
      </c>
      <c r="F59" s="26">
        <f t="shared" si="37"/>
        <v>0</v>
      </c>
      <c r="G59" s="26">
        <f t="shared" si="37"/>
        <v>0</v>
      </c>
      <c r="H59" s="26">
        <f t="shared" si="37"/>
        <v>0</v>
      </c>
      <c r="I59" s="26">
        <f t="shared" si="37"/>
        <v>0</v>
      </c>
      <c r="J59" s="26">
        <f t="shared" si="37"/>
        <v>0</v>
      </c>
      <c r="K59" s="26">
        <f t="shared" si="37"/>
        <v>0</v>
      </c>
      <c r="L59" s="26">
        <f t="shared" si="37"/>
        <v>0</v>
      </c>
      <c r="M59" s="26">
        <f t="shared" si="37"/>
        <v>0</v>
      </c>
      <c r="N59" s="26">
        <f t="shared" si="37"/>
        <v>0</v>
      </c>
      <c r="O59" s="26">
        <f t="shared" si="37"/>
        <v>0</v>
      </c>
      <c r="P59" s="26">
        <f t="shared" si="37"/>
        <v>0</v>
      </c>
      <c r="Q59" s="26">
        <f t="shared" si="37"/>
        <v>0</v>
      </c>
      <c r="R59" s="26">
        <f t="shared" si="37"/>
        <v>0</v>
      </c>
      <c r="S59" s="26">
        <f t="shared" si="37"/>
        <v>0</v>
      </c>
      <c r="T59" s="26">
        <f t="shared" si="37"/>
        <v>0</v>
      </c>
      <c r="U59" s="26">
        <f t="shared" si="37"/>
        <v>0</v>
      </c>
      <c r="V59" s="26">
        <f t="shared" si="37"/>
        <v>0</v>
      </c>
      <c r="W59" s="26">
        <f t="shared" si="37"/>
        <v>0</v>
      </c>
      <c r="X59" s="26">
        <f t="shared" si="37"/>
        <v>0</v>
      </c>
      <c r="Y59" s="26">
        <f t="shared" si="37"/>
        <v>0</v>
      </c>
      <c r="Z59" s="26">
        <f t="shared" si="37"/>
        <v>0</v>
      </c>
      <c r="AA59" s="26">
        <f t="shared" si="37"/>
        <v>0</v>
      </c>
    </row>
    <row r="60" spans="1:27" ht="15.5" x14ac:dyDescent="0.35">
      <c r="A60" s="687"/>
      <c r="B60" s="13" t="str">
        <f t="shared" si="36"/>
        <v>Building Shell</v>
      </c>
      <c r="C60" s="26">
        <f t="shared" ref="C60:C71" si="38">((C6*0.5)-C42)*C79*C94*C$2</f>
        <v>0</v>
      </c>
      <c r="D60" s="26">
        <f t="shared" ref="D60:AA60" si="39">((D6*0.5)+C24-D42)*D79*D94*D$2</f>
        <v>0</v>
      </c>
      <c r="E60" s="26">
        <f t="shared" si="39"/>
        <v>0</v>
      </c>
      <c r="F60" s="26">
        <f t="shared" si="39"/>
        <v>0</v>
      </c>
      <c r="G60" s="26">
        <f t="shared" si="39"/>
        <v>0</v>
      </c>
      <c r="H60" s="26">
        <f t="shared" si="39"/>
        <v>0</v>
      </c>
      <c r="I60" s="26">
        <f t="shared" si="39"/>
        <v>0</v>
      </c>
      <c r="J60" s="26">
        <f t="shared" si="39"/>
        <v>0</v>
      </c>
      <c r="K60" s="26">
        <f t="shared" si="39"/>
        <v>0</v>
      </c>
      <c r="L60" s="26">
        <f t="shared" si="39"/>
        <v>0</v>
      </c>
      <c r="M60" s="26">
        <f t="shared" si="39"/>
        <v>0</v>
      </c>
      <c r="N60" s="26">
        <f t="shared" si="39"/>
        <v>0</v>
      </c>
      <c r="O60" s="26">
        <f t="shared" si="39"/>
        <v>0</v>
      </c>
      <c r="P60" s="26">
        <f t="shared" si="39"/>
        <v>0</v>
      </c>
      <c r="Q60" s="26">
        <f t="shared" si="39"/>
        <v>0</v>
      </c>
      <c r="R60" s="26">
        <f t="shared" si="39"/>
        <v>0</v>
      </c>
      <c r="S60" s="26">
        <f t="shared" si="39"/>
        <v>0</v>
      </c>
      <c r="T60" s="26">
        <f t="shared" si="39"/>
        <v>0</v>
      </c>
      <c r="U60" s="26">
        <f t="shared" si="39"/>
        <v>0</v>
      </c>
      <c r="V60" s="26">
        <f t="shared" si="39"/>
        <v>0</v>
      </c>
      <c r="W60" s="26">
        <f t="shared" si="39"/>
        <v>0</v>
      </c>
      <c r="X60" s="26">
        <f t="shared" si="39"/>
        <v>0</v>
      </c>
      <c r="Y60" s="26">
        <f t="shared" si="39"/>
        <v>0</v>
      </c>
      <c r="Z60" s="26">
        <f t="shared" si="39"/>
        <v>0</v>
      </c>
      <c r="AA60" s="26">
        <f t="shared" si="39"/>
        <v>0</v>
      </c>
    </row>
    <row r="61" spans="1:27" ht="15.5" x14ac:dyDescent="0.35">
      <c r="A61" s="687"/>
      <c r="B61" s="13" t="str">
        <f t="shared" si="36"/>
        <v>Cooking</v>
      </c>
      <c r="C61" s="26">
        <f t="shared" si="38"/>
        <v>0</v>
      </c>
      <c r="D61" s="26">
        <f t="shared" ref="D61:AA61" si="40">((D7*0.5)+C25-D43)*D80*D95*D$2</f>
        <v>0</v>
      </c>
      <c r="E61" s="26">
        <f t="shared" si="40"/>
        <v>0</v>
      </c>
      <c r="F61" s="26">
        <f t="shared" si="40"/>
        <v>0</v>
      </c>
      <c r="G61" s="26">
        <f t="shared" si="40"/>
        <v>0</v>
      </c>
      <c r="H61" s="26">
        <f t="shared" si="40"/>
        <v>0</v>
      </c>
      <c r="I61" s="26">
        <f t="shared" si="40"/>
        <v>0</v>
      </c>
      <c r="J61" s="26">
        <f t="shared" si="40"/>
        <v>0</v>
      </c>
      <c r="K61" s="26">
        <f t="shared" si="40"/>
        <v>0</v>
      </c>
      <c r="L61" s="26">
        <f t="shared" si="40"/>
        <v>0</v>
      </c>
      <c r="M61" s="26">
        <f t="shared" si="40"/>
        <v>0</v>
      </c>
      <c r="N61" s="26">
        <f t="shared" si="40"/>
        <v>0</v>
      </c>
      <c r="O61" s="26">
        <f t="shared" si="40"/>
        <v>0</v>
      </c>
      <c r="P61" s="26">
        <f t="shared" si="40"/>
        <v>0</v>
      </c>
      <c r="Q61" s="26">
        <f t="shared" si="40"/>
        <v>0</v>
      </c>
      <c r="R61" s="26">
        <f t="shared" si="40"/>
        <v>0</v>
      </c>
      <c r="S61" s="26">
        <f t="shared" si="40"/>
        <v>0</v>
      </c>
      <c r="T61" s="26">
        <f t="shared" si="40"/>
        <v>0</v>
      </c>
      <c r="U61" s="26">
        <f t="shared" si="40"/>
        <v>0</v>
      </c>
      <c r="V61" s="26">
        <f t="shared" si="40"/>
        <v>0</v>
      </c>
      <c r="W61" s="26">
        <f t="shared" si="40"/>
        <v>0</v>
      </c>
      <c r="X61" s="26">
        <f t="shared" si="40"/>
        <v>0</v>
      </c>
      <c r="Y61" s="26">
        <f t="shared" si="40"/>
        <v>0</v>
      </c>
      <c r="Z61" s="26">
        <f t="shared" si="40"/>
        <v>0</v>
      </c>
      <c r="AA61" s="26">
        <f t="shared" si="40"/>
        <v>0</v>
      </c>
    </row>
    <row r="62" spans="1:27" ht="15.5" x14ac:dyDescent="0.35">
      <c r="A62" s="687"/>
      <c r="B62" s="13" t="str">
        <f t="shared" si="36"/>
        <v>Cooling</v>
      </c>
      <c r="C62" s="26">
        <f t="shared" si="38"/>
        <v>0</v>
      </c>
      <c r="D62" s="26">
        <f t="shared" ref="D62:AA62" si="41">((D8*0.5)+C26-D44)*D81*D96*D$2</f>
        <v>0</v>
      </c>
      <c r="E62" s="26">
        <f t="shared" si="41"/>
        <v>0</v>
      </c>
      <c r="F62" s="26">
        <f t="shared" si="41"/>
        <v>0</v>
      </c>
      <c r="G62" s="26">
        <f t="shared" si="41"/>
        <v>0</v>
      </c>
      <c r="H62" s="26">
        <f t="shared" si="41"/>
        <v>0</v>
      </c>
      <c r="I62" s="26">
        <f t="shared" si="41"/>
        <v>0</v>
      </c>
      <c r="J62" s="26">
        <f t="shared" si="41"/>
        <v>0</v>
      </c>
      <c r="K62" s="26">
        <f t="shared" si="41"/>
        <v>0</v>
      </c>
      <c r="L62" s="26">
        <f t="shared" si="41"/>
        <v>0</v>
      </c>
      <c r="M62" s="26">
        <f t="shared" si="41"/>
        <v>0</v>
      </c>
      <c r="N62" s="26">
        <f t="shared" si="41"/>
        <v>0</v>
      </c>
      <c r="O62" s="26">
        <f t="shared" si="41"/>
        <v>0</v>
      </c>
      <c r="P62" s="26">
        <f t="shared" si="41"/>
        <v>0</v>
      </c>
      <c r="Q62" s="26">
        <f t="shared" si="41"/>
        <v>0</v>
      </c>
      <c r="R62" s="26">
        <f t="shared" si="41"/>
        <v>0</v>
      </c>
      <c r="S62" s="26">
        <f t="shared" si="41"/>
        <v>0</v>
      </c>
      <c r="T62" s="26">
        <f t="shared" si="41"/>
        <v>0</v>
      </c>
      <c r="U62" s="26">
        <f t="shared" si="41"/>
        <v>0</v>
      </c>
      <c r="V62" s="26">
        <f t="shared" si="41"/>
        <v>0</v>
      </c>
      <c r="W62" s="26">
        <f t="shared" si="41"/>
        <v>0</v>
      </c>
      <c r="X62" s="26">
        <f t="shared" si="41"/>
        <v>0</v>
      </c>
      <c r="Y62" s="26">
        <f t="shared" si="41"/>
        <v>0</v>
      </c>
      <c r="Z62" s="26">
        <f t="shared" si="41"/>
        <v>0</v>
      </c>
      <c r="AA62" s="26">
        <f t="shared" si="41"/>
        <v>0</v>
      </c>
    </row>
    <row r="63" spans="1:27" ht="15.5" x14ac:dyDescent="0.35">
      <c r="A63" s="687"/>
      <c r="B63" s="13" t="str">
        <f t="shared" si="36"/>
        <v>Ext Lighting</v>
      </c>
      <c r="C63" s="26">
        <f t="shared" si="38"/>
        <v>0</v>
      </c>
      <c r="D63" s="26">
        <f t="shared" ref="D63:AA63" si="42">((D9*0.5)+C27-D45)*D82*D97*D$2</f>
        <v>0</v>
      </c>
      <c r="E63" s="26">
        <f t="shared" si="42"/>
        <v>0</v>
      </c>
      <c r="F63" s="26">
        <f t="shared" si="42"/>
        <v>0</v>
      </c>
      <c r="G63" s="26">
        <f t="shared" si="42"/>
        <v>0</v>
      </c>
      <c r="H63" s="26">
        <f t="shared" si="42"/>
        <v>0</v>
      </c>
      <c r="I63" s="26">
        <f t="shared" si="42"/>
        <v>0</v>
      </c>
      <c r="J63" s="26">
        <f t="shared" si="42"/>
        <v>0</v>
      </c>
      <c r="K63" s="26">
        <f t="shared" si="42"/>
        <v>0</v>
      </c>
      <c r="L63" s="26">
        <f t="shared" si="42"/>
        <v>0</v>
      </c>
      <c r="M63" s="26">
        <f t="shared" si="42"/>
        <v>0</v>
      </c>
      <c r="N63" s="26">
        <f t="shared" si="42"/>
        <v>0</v>
      </c>
      <c r="O63" s="26">
        <f t="shared" si="42"/>
        <v>0</v>
      </c>
      <c r="P63" s="26">
        <f t="shared" si="42"/>
        <v>0</v>
      </c>
      <c r="Q63" s="26">
        <f t="shared" si="42"/>
        <v>0</v>
      </c>
      <c r="R63" s="26">
        <f t="shared" si="42"/>
        <v>0</v>
      </c>
      <c r="S63" s="26">
        <f t="shared" si="42"/>
        <v>0</v>
      </c>
      <c r="T63" s="26">
        <f t="shared" si="42"/>
        <v>0</v>
      </c>
      <c r="U63" s="26">
        <f t="shared" si="42"/>
        <v>0</v>
      </c>
      <c r="V63" s="26">
        <f t="shared" si="42"/>
        <v>0</v>
      </c>
      <c r="W63" s="26">
        <f t="shared" si="42"/>
        <v>0</v>
      </c>
      <c r="X63" s="26">
        <f t="shared" si="42"/>
        <v>0</v>
      </c>
      <c r="Y63" s="26">
        <f t="shared" si="42"/>
        <v>0</v>
      </c>
      <c r="Z63" s="26">
        <f t="shared" si="42"/>
        <v>0</v>
      </c>
      <c r="AA63" s="26">
        <f t="shared" si="42"/>
        <v>0</v>
      </c>
    </row>
    <row r="64" spans="1:27" ht="15.5" x14ac:dyDescent="0.35">
      <c r="A64" s="687"/>
      <c r="B64" s="13" t="str">
        <f t="shared" si="36"/>
        <v>Heating</v>
      </c>
      <c r="C64" s="26">
        <f t="shared" si="38"/>
        <v>0</v>
      </c>
      <c r="D64" s="26">
        <f t="shared" ref="D64:AA64" si="43">((D10*0.5)+C28-D46)*D83*D98*D$2</f>
        <v>0</v>
      </c>
      <c r="E64" s="26">
        <f t="shared" si="43"/>
        <v>0</v>
      </c>
      <c r="F64" s="26">
        <f t="shared" si="43"/>
        <v>0</v>
      </c>
      <c r="G64" s="26">
        <f t="shared" si="43"/>
        <v>0</v>
      </c>
      <c r="H64" s="26">
        <f t="shared" si="43"/>
        <v>0</v>
      </c>
      <c r="I64" s="26">
        <f t="shared" si="43"/>
        <v>0</v>
      </c>
      <c r="J64" s="26">
        <f t="shared" si="43"/>
        <v>0</v>
      </c>
      <c r="K64" s="26">
        <f t="shared" si="43"/>
        <v>0</v>
      </c>
      <c r="L64" s="26">
        <f t="shared" si="43"/>
        <v>0</v>
      </c>
      <c r="M64" s="26">
        <f t="shared" si="43"/>
        <v>0</v>
      </c>
      <c r="N64" s="26">
        <f t="shared" si="43"/>
        <v>0</v>
      </c>
      <c r="O64" s="26">
        <f t="shared" si="43"/>
        <v>0</v>
      </c>
      <c r="P64" s="26">
        <f t="shared" si="43"/>
        <v>0</v>
      </c>
      <c r="Q64" s="26">
        <f t="shared" si="43"/>
        <v>0</v>
      </c>
      <c r="R64" s="26">
        <f t="shared" si="43"/>
        <v>0</v>
      </c>
      <c r="S64" s="26">
        <f t="shared" si="43"/>
        <v>0</v>
      </c>
      <c r="T64" s="26">
        <f t="shared" si="43"/>
        <v>0</v>
      </c>
      <c r="U64" s="26">
        <f t="shared" si="43"/>
        <v>0</v>
      </c>
      <c r="V64" s="26">
        <f t="shared" si="43"/>
        <v>0</v>
      </c>
      <c r="W64" s="26">
        <f t="shared" si="43"/>
        <v>0</v>
      </c>
      <c r="X64" s="26">
        <f t="shared" si="43"/>
        <v>0</v>
      </c>
      <c r="Y64" s="26">
        <f t="shared" si="43"/>
        <v>0</v>
      </c>
      <c r="Z64" s="26">
        <f t="shared" si="43"/>
        <v>0</v>
      </c>
      <c r="AA64" s="26">
        <f t="shared" si="43"/>
        <v>0</v>
      </c>
    </row>
    <row r="65" spans="1:27" ht="15.5" x14ac:dyDescent="0.35">
      <c r="A65" s="687"/>
      <c r="B65" s="13" t="str">
        <f t="shared" si="36"/>
        <v>HVAC</v>
      </c>
      <c r="C65" s="26">
        <f t="shared" si="38"/>
        <v>0</v>
      </c>
      <c r="D65" s="26">
        <f t="shared" ref="D65:AA65" si="44">((D11*0.5)+C29-D47)*D84*D99*D$2</f>
        <v>0</v>
      </c>
      <c r="E65" s="26">
        <f t="shared" si="44"/>
        <v>0</v>
      </c>
      <c r="F65" s="26">
        <f t="shared" si="44"/>
        <v>0</v>
      </c>
      <c r="G65" s="26">
        <f t="shared" si="44"/>
        <v>0</v>
      </c>
      <c r="H65" s="26">
        <f t="shared" si="44"/>
        <v>0</v>
      </c>
      <c r="I65" s="26">
        <f t="shared" si="44"/>
        <v>0</v>
      </c>
      <c r="J65" s="26">
        <f t="shared" si="44"/>
        <v>0</v>
      </c>
      <c r="K65" s="26">
        <f t="shared" si="44"/>
        <v>0</v>
      </c>
      <c r="L65" s="26">
        <f t="shared" si="44"/>
        <v>0</v>
      </c>
      <c r="M65" s="26">
        <f t="shared" si="44"/>
        <v>0</v>
      </c>
      <c r="N65" s="26">
        <f t="shared" si="44"/>
        <v>0</v>
      </c>
      <c r="O65" s="26">
        <f t="shared" si="44"/>
        <v>0</v>
      </c>
      <c r="P65" s="26">
        <f t="shared" si="44"/>
        <v>0</v>
      </c>
      <c r="Q65" s="26">
        <f t="shared" si="44"/>
        <v>0</v>
      </c>
      <c r="R65" s="26">
        <f t="shared" si="44"/>
        <v>0</v>
      </c>
      <c r="S65" s="26">
        <f t="shared" si="44"/>
        <v>0</v>
      </c>
      <c r="T65" s="26">
        <f t="shared" si="44"/>
        <v>0</v>
      </c>
      <c r="U65" s="26">
        <f t="shared" si="44"/>
        <v>0</v>
      </c>
      <c r="V65" s="26">
        <f t="shared" si="44"/>
        <v>0</v>
      </c>
      <c r="W65" s="26">
        <f t="shared" si="44"/>
        <v>0</v>
      </c>
      <c r="X65" s="26">
        <f t="shared" si="44"/>
        <v>0</v>
      </c>
      <c r="Y65" s="26">
        <f t="shared" si="44"/>
        <v>0</v>
      </c>
      <c r="Z65" s="26">
        <f t="shared" si="44"/>
        <v>0</v>
      </c>
      <c r="AA65" s="26">
        <f t="shared" si="44"/>
        <v>0</v>
      </c>
    </row>
    <row r="66" spans="1:27" ht="15.5" x14ac:dyDescent="0.35">
      <c r="A66" s="687"/>
      <c r="B66" s="13" t="str">
        <f t="shared" si="36"/>
        <v>Lighting</v>
      </c>
      <c r="C66" s="26">
        <f t="shared" si="38"/>
        <v>0</v>
      </c>
      <c r="D66" s="26">
        <f t="shared" ref="D66:AA66" si="45">((D12*0.5)+C30-D48)*D85*D100*D$2</f>
        <v>0</v>
      </c>
      <c r="E66" s="26">
        <f t="shared" si="45"/>
        <v>0</v>
      </c>
      <c r="F66" s="26">
        <f t="shared" si="45"/>
        <v>0</v>
      </c>
      <c r="G66" s="26">
        <f t="shared" si="45"/>
        <v>0</v>
      </c>
      <c r="H66" s="26">
        <f t="shared" si="45"/>
        <v>0</v>
      </c>
      <c r="I66" s="26">
        <f t="shared" si="45"/>
        <v>0</v>
      </c>
      <c r="J66" s="26">
        <f t="shared" si="45"/>
        <v>0</v>
      </c>
      <c r="K66" s="26">
        <f t="shared" si="45"/>
        <v>0</v>
      </c>
      <c r="L66" s="26">
        <f t="shared" si="45"/>
        <v>0</v>
      </c>
      <c r="M66" s="26">
        <f t="shared" si="45"/>
        <v>0</v>
      </c>
      <c r="N66" s="26">
        <f t="shared" si="45"/>
        <v>0</v>
      </c>
      <c r="O66" s="26">
        <f t="shared" si="45"/>
        <v>0</v>
      </c>
      <c r="P66" s="26">
        <f t="shared" si="45"/>
        <v>0</v>
      </c>
      <c r="Q66" s="26">
        <f t="shared" si="45"/>
        <v>0</v>
      </c>
      <c r="R66" s="26">
        <f t="shared" si="45"/>
        <v>0</v>
      </c>
      <c r="S66" s="26">
        <f t="shared" si="45"/>
        <v>0</v>
      </c>
      <c r="T66" s="26">
        <f t="shared" si="45"/>
        <v>0</v>
      </c>
      <c r="U66" s="26">
        <f t="shared" si="45"/>
        <v>0</v>
      </c>
      <c r="V66" s="26">
        <f t="shared" si="45"/>
        <v>0</v>
      </c>
      <c r="W66" s="26">
        <f t="shared" si="45"/>
        <v>0</v>
      </c>
      <c r="X66" s="26">
        <f t="shared" si="45"/>
        <v>0</v>
      </c>
      <c r="Y66" s="26">
        <f t="shared" si="45"/>
        <v>0</v>
      </c>
      <c r="Z66" s="26">
        <f t="shared" si="45"/>
        <v>0</v>
      </c>
      <c r="AA66" s="26">
        <f t="shared" si="45"/>
        <v>0</v>
      </c>
    </row>
    <row r="67" spans="1:27" ht="15.5" x14ac:dyDescent="0.35">
      <c r="A67" s="687"/>
      <c r="B67" s="13" t="str">
        <f t="shared" si="36"/>
        <v>Miscellaneous</v>
      </c>
      <c r="C67" s="26">
        <f t="shared" si="38"/>
        <v>0</v>
      </c>
      <c r="D67" s="26">
        <f t="shared" ref="D67:AA67" si="46">((D13*0.5)+C31-D49)*D86*D101*D$2</f>
        <v>0</v>
      </c>
      <c r="E67" s="26">
        <f t="shared" si="46"/>
        <v>0</v>
      </c>
      <c r="F67" s="26">
        <f t="shared" si="46"/>
        <v>0</v>
      </c>
      <c r="G67" s="26">
        <f t="shared" si="46"/>
        <v>0</v>
      </c>
      <c r="H67" s="26">
        <f t="shared" si="46"/>
        <v>0</v>
      </c>
      <c r="I67" s="26">
        <f t="shared" si="46"/>
        <v>0</v>
      </c>
      <c r="J67" s="26">
        <f t="shared" si="46"/>
        <v>0</v>
      </c>
      <c r="K67" s="26">
        <f t="shared" si="46"/>
        <v>0</v>
      </c>
      <c r="L67" s="26">
        <f t="shared" si="46"/>
        <v>0</v>
      </c>
      <c r="M67" s="26">
        <f t="shared" si="46"/>
        <v>0</v>
      </c>
      <c r="N67" s="26">
        <f t="shared" si="46"/>
        <v>0</v>
      </c>
      <c r="O67" s="26">
        <f t="shared" si="46"/>
        <v>0</v>
      </c>
      <c r="P67" s="26">
        <f t="shared" si="46"/>
        <v>0</v>
      </c>
      <c r="Q67" s="26">
        <f t="shared" si="46"/>
        <v>0</v>
      </c>
      <c r="R67" s="26">
        <f t="shared" si="46"/>
        <v>0</v>
      </c>
      <c r="S67" s="26">
        <f t="shared" si="46"/>
        <v>0</v>
      </c>
      <c r="T67" s="26">
        <f t="shared" si="46"/>
        <v>0</v>
      </c>
      <c r="U67" s="26">
        <f t="shared" si="46"/>
        <v>0</v>
      </c>
      <c r="V67" s="26">
        <f t="shared" si="46"/>
        <v>0</v>
      </c>
      <c r="W67" s="26">
        <f t="shared" si="46"/>
        <v>0</v>
      </c>
      <c r="X67" s="26">
        <f t="shared" si="46"/>
        <v>0</v>
      </c>
      <c r="Y67" s="26">
        <f t="shared" si="46"/>
        <v>0</v>
      </c>
      <c r="Z67" s="26">
        <f t="shared" si="46"/>
        <v>0</v>
      </c>
      <c r="AA67" s="26">
        <f t="shared" si="46"/>
        <v>0</v>
      </c>
    </row>
    <row r="68" spans="1:27" ht="15.75" customHeight="1" x14ac:dyDescent="0.35">
      <c r="A68" s="687"/>
      <c r="B68" s="13" t="str">
        <f t="shared" si="36"/>
        <v>Motors</v>
      </c>
      <c r="C68" s="26">
        <f t="shared" si="38"/>
        <v>0</v>
      </c>
      <c r="D68" s="26">
        <f t="shared" ref="D68:AA68" si="47">((D14*0.5)+C32-D50)*D87*D102*D$2</f>
        <v>0</v>
      </c>
      <c r="E68" s="26">
        <f t="shared" si="47"/>
        <v>0</v>
      </c>
      <c r="F68" s="26">
        <f t="shared" si="47"/>
        <v>0</v>
      </c>
      <c r="G68" s="26">
        <f t="shared" si="47"/>
        <v>0</v>
      </c>
      <c r="H68" s="26">
        <f t="shared" si="47"/>
        <v>0</v>
      </c>
      <c r="I68" s="26">
        <f t="shared" si="47"/>
        <v>0</v>
      </c>
      <c r="J68" s="26">
        <f t="shared" si="47"/>
        <v>0</v>
      </c>
      <c r="K68" s="26">
        <f t="shared" si="47"/>
        <v>0</v>
      </c>
      <c r="L68" s="26">
        <f t="shared" si="47"/>
        <v>0</v>
      </c>
      <c r="M68" s="26">
        <f t="shared" si="47"/>
        <v>0</v>
      </c>
      <c r="N68" s="26">
        <f t="shared" si="47"/>
        <v>0</v>
      </c>
      <c r="O68" s="26">
        <f t="shared" si="47"/>
        <v>0</v>
      </c>
      <c r="P68" s="26">
        <f t="shared" si="47"/>
        <v>0</v>
      </c>
      <c r="Q68" s="26">
        <f t="shared" si="47"/>
        <v>0</v>
      </c>
      <c r="R68" s="26">
        <f t="shared" si="47"/>
        <v>0</v>
      </c>
      <c r="S68" s="26">
        <f t="shared" si="47"/>
        <v>0</v>
      </c>
      <c r="T68" s="26">
        <f t="shared" si="47"/>
        <v>0</v>
      </c>
      <c r="U68" s="26">
        <f t="shared" si="47"/>
        <v>0</v>
      </c>
      <c r="V68" s="26">
        <f t="shared" si="47"/>
        <v>0</v>
      </c>
      <c r="W68" s="26">
        <f t="shared" si="47"/>
        <v>0</v>
      </c>
      <c r="X68" s="26">
        <f t="shared" si="47"/>
        <v>0</v>
      </c>
      <c r="Y68" s="26">
        <f t="shared" si="47"/>
        <v>0</v>
      </c>
      <c r="Z68" s="26">
        <f t="shared" si="47"/>
        <v>0</v>
      </c>
      <c r="AA68" s="26">
        <f t="shared" si="47"/>
        <v>0</v>
      </c>
    </row>
    <row r="69" spans="1:27" ht="15.5" x14ac:dyDescent="0.35">
      <c r="A69" s="687"/>
      <c r="B69" s="13" t="str">
        <f t="shared" si="36"/>
        <v>Process</v>
      </c>
      <c r="C69" s="26">
        <f t="shared" si="38"/>
        <v>0</v>
      </c>
      <c r="D69" s="26">
        <f t="shared" ref="D69:AA69" si="48">((D15*0.5)+C33-D51)*D88*D103*D$2</f>
        <v>0</v>
      </c>
      <c r="E69" s="26">
        <f t="shared" si="48"/>
        <v>0</v>
      </c>
      <c r="F69" s="26">
        <f t="shared" si="48"/>
        <v>0</v>
      </c>
      <c r="G69" s="26">
        <f t="shared" si="48"/>
        <v>0</v>
      </c>
      <c r="H69" s="26">
        <f t="shared" si="48"/>
        <v>0</v>
      </c>
      <c r="I69" s="26">
        <f t="shared" si="48"/>
        <v>0</v>
      </c>
      <c r="J69" s="26">
        <f t="shared" si="48"/>
        <v>0</v>
      </c>
      <c r="K69" s="26">
        <f t="shared" si="48"/>
        <v>0</v>
      </c>
      <c r="L69" s="26">
        <f t="shared" si="48"/>
        <v>0</v>
      </c>
      <c r="M69" s="26">
        <f t="shared" si="48"/>
        <v>0</v>
      </c>
      <c r="N69" s="26">
        <f t="shared" si="48"/>
        <v>0</v>
      </c>
      <c r="O69" s="26">
        <f t="shared" si="48"/>
        <v>0</v>
      </c>
      <c r="P69" s="26">
        <f t="shared" si="48"/>
        <v>0</v>
      </c>
      <c r="Q69" s="26">
        <f t="shared" si="48"/>
        <v>0</v>
      </c>
      <c r="R69" s="26">
        <f t="shared" si="48"/>
        <v>0</v>
      </c>
      <c r="S69" s="26">
        <f t="shared" si="48"/>
        <v>0</v>
      </c>
      <c r="T69" s="26">
        <f t="shared" si="48"/>
        <v>0</v>
      </c>
      <c r="U69" s="26">
        <f t="shared" si="48"/>
        <v>0</v>
      </c>
      <c r="V69" s="26">
        <f t="shared" si="48"/>
        <v>0</v>
      </c>
      <c r="W69" s="26">
        <f t="shared" si="48"/>
        <v>0</v>
      </c>
      <c r="X69" s="26">
        <f t="shared" si="48"/>
        <v>0</v>
      </c>
      <c r="Y69" s="26">
        <f t="shared" si="48"/>
        <v>0</v>
      </c>
      <c r="Z69" s="26">
        <f t="shared" si="48"/>
        <v>0</v>
      </c>
      <c r="AA69" s="26">
        <f t="shared" si="48"/>
        <v>0</v>
      </c>
    </row>
    <row r="70" spans="1:27" ht="15.5" x14ac:dyDescent="0.35">
      <c r="A70" s="687"/>
      <c r="B70" s="13" t="str">
        <f t="shared" si="36"/>
        <v>Refrigeration</v>
      </c>
      <c r="C70" s="26">
        <f t="shared" si="38"/>
        <v>0</v>
      </c>
      <c r="D70" s="26">
        <f t="shared" ref="D70:AA70" si="49">((D16*0.5)+C34-D52)*D89*D104*D$2</f>
        <v>0</v>
      </c>
      <c r="E70" s="26">
        <f t="shared" si="49"/>
        <v>0</v>
      </c>
      <c r="F70" s="26">
        <f t="shared" si="49"/>
        <v>0</v>
      </c>
      <c r="G70" s="26">
        <f t="shared" si="49"/>
        <v>0</v>
      </c>
      <c r="H70" s="26">
        <f t="shared" si="49"/>
        <v>0</v>
      </c>
      <c r="I70" s="26">
        <f t="shared" si="49"/>
        <v>0</v>
      </c>
      <c r="J70" s="26">
        <f t="shared" si="49"/>
        <v>0</v>
      </c>
      <c r="K70" s="26">
        <f t="shared" si="49"/>
        <v>0</v>
      </c>
      <c r="L70" s="26">
        <f t="shared" si="49"/>
        <v>0</v>
      </c>
      <c r="M70" s="26">
        <f t="shared" si="49"/>
        <v>0</v>
      </c>
      <c r="N70" s="26">
        <f t="shared" si="49"/>
        <v>0</v>
      </c>
      <c r="O70" s="26">
        <f t="shared" si="49"/>
        <v>0</v>
      </c>
      <c r="P70" s="26">
        <f t="shared" si="49"/>
        <v>0</v>
      </c>
      <c r="Q70" s="26">
        <f t="shared" si="49"/>
        <v>0</v>
      </c>
      <c r="R70" s="26">
        <f t="shared" si="49"/>
        <v>0</v>
      </c>
      <c r="S70" s="26">
        <f t="shared" si="49"/>
        <v>0</v>
      </c>
      <c r="T70" s="26">
        <f t="shared" si="49"/>
        <v>0</v>
      </c>
      <c r="U70" s="26">
        <f t="shared" si="49"/>
        <v>0</v>
      </c>
      <c r="V70" s="26">
        <f t="shared" si="49"/>
        <v>0</v>
      </c>
      <c r="W70" s="26">
        <f t="shared" si="49"/>
        <v>0</v>
      </c>
      <c r="X70" s="26">
        <f t="shared" si="49"/>
        <v>0</v>
      </c>
      <c r="Y70" s="26">
        <f t="shared" si="49"/>
        <v>0</v>
      </c>
      <c r="Z70" s="26">
        <f t="shared" si="49"/>
        <v>0</v>
      </c>
      <c r="AA70" s="26">
        <f t="shared" si="49"/>
        <v>0</v>
      </c>
    </row>
    <row r="71" spans="1:27" ht="15.5" x14ac:dyDescent="0.35">
      <c r="A71" s="687"/>
      <c r="B71" s="13" t="str">
        <f t="shared" si="36"/>
        <v>Water Heating</v>
      </c>
      <c r="C71" s="26">
        <f t="shared" si="38"/>
        <v>0</v>
      </c>
      <c r="D71" s="26">
        <f t="shared" ref="D71:AA71" si="50">((D17*0.5)+C35-D53)*D90*D105*D$2</f>
        <v>0</v>
      </c>
      <c r="E71" s="26">
        <f t="shared" si="50"/>
        <v>0</v>
      </c>
      <c r="F71" s="26">
        <f t="shared" si="50"/>
        <v>0</v>
      </c>
      <c r="G71" s="26">
        <f t="shared" si="50"/>
        <v>0</v>
      </c>
      <c r="H71" s="26">
        <f t="shared" si="50"/>
        <v>0</v>
      </c>
      <c r="I71" s="26">
        <f t="shared" si="50"/>
        <v>0</v>
      </c>
      <c r="J71" s="26">
        <f t="shared" si="50"/>
        <v>0</v>
      </c>
      <c r="K71" s="26">
        <f t="shared" si="50"/>
        <v>0</v>
      </c>
      <c r="L71" s="26">
        <f t="shared" si="50"/>
        <v>0</v>
      </c>
      <c r="M71" s="26">
        <f t="shared" si="50"/>
        <v>0</v>
      </c>
      <c r="N71" s="26">
        <f t="shared" si="50"/>
        <v>0</v>
      </c>
      <c r="O71" s="26">
        <f t="shared" si="50"/>
        <v>0</v>
      </c>
      <c r="P71" s="26">
        <f t="shared" si="50"/>
        <v>0</v>
      </c>
      <c r="Q71" s="26">
        <f t="shared" si="50"/>
        <v>0</v>
      </c>
      <c r="R71" s="26">
        <f t="shared" si="50"/>
        <v>0</v>
      </c>
      <c r="S71" s="26">
        <f t="shared" si="50"/>
        <v>0</v>
      </c>
      <c r="T71" s="26">
        <f t="shared" si="50"/>
        <v>0</v>
      </c>
      <c r="U71" s="26">
        <f t="shared" si="50"/>
        <v>0</v>
      </c>
      <c r="V71" s="26">
        <f t="shared" si="50"/>
        <v>0</v>
      </c>
      <c r="W71" s="26">
        <f t="shared" si="50"/>
        <v>0</v>
      </c>
      <c r="X71" s="26">
        <f t="shared" si="50"/>
        <v>0</v>
      </c>
      <c r="Y71" s="26">
        <f t="shared" si="50"/>
        <v>0</v>
      </c>
      <c r="Z71" s="26">
        <f t="shared" si="50"/>
        <v>0</v>
      </c>
      <c r="AA71" s="26">
        <f t="shared" si="50"/>
        <v>0</v>
      </c>
    </row>
    <row r="72" spans="1:27" ht="15.75" customHeight="1" x14ac:dyDescent="0.35">
      <c r="A72" s="687"/>
      <c r="B72" s="13" t="str">
        <f t="shared" si="36"/>
        <v xml:space="preserve"> </v>
      </c>
      <c r="C72" s="3"/>
      <c r="D72" s="3"/>
      <c r="E72" s="3"/>
      <c r="F72" s="3"/>
      <c r="G72" s="3"/>
      <c r="H72" s="3"/>
      <c r="I72" s="3"/>
      <c r="J72" s="3"/>
      <c r="K72" s="3"/>
      <c r="L72" s="3"/>
      <c r="M72" s="3"/>
      <c r="N72" s="3"/>
      <c r="O72" s="3"/>
      <c r="P72" s="3"/>
      <c r="Q72" s="3"/>
      <c r="R72" s="3"/>
      <c r="S72" s="3"/>
      <c r="T72" s="3"/>
      <c r="U72" s="3"/>
      <c r="V72" s="3"/>
      <c r="W72" s="3"/>
      <c r="X72" s="3"/>
      <c r="Y72" s="3"/>
      <c r="Z72" s="3"/>
      <c r="AA72" s="3"/>
    </row>
    <row r="73" spans="1:27" ht="15.75" customHeight="1" x14ac:dyDescent="0.35">
      <c r="A73" s="687"/>
      <c r="B73" s="235" t="s">
        <v>26</v>
      </c>
      <c r="C73" s="26">
        <f>SUM(C59:C72)</f>
        <v>0</v>
      </c>
      <c r="D73" s="26">
        <f>SUM(D59:D72)</f>
        <v>0</v>
      </c>
      <c r="E73" s="26">
        <f t="shared" ref="E73:AA73" si="51">SUM(E59:E72)</f>
        <v>0</v>
      </c>
      <c r="F73" s="26">
        <f t="shared" si="51"/>
        <v>0</v>
      </c>
      <c r="G73" s="26">
        <f t="shared" si="51"/>
        <v>0</v>
      </c>
      <c r="H73" s="26">
        <f t="shared" si="51"/>
        <v>0</v>
      </c>
      <c r="I73" s="26">
        <f t="shared" si="51"/>
        <v>0</v>
      </c>
      <c r="J73" s="26">
        <f t="shared" si="51"/>
        <v>0</v>
      </c>
      <c r="K73" s="26">
        <f t="shared" si="51"/>
        <v>0</v>
      </c>
      <c r="L73" s="26">
        <f t="shared" si="51"/>
        <v>0</v>
      </c>
      <c r="M73" s="26">
        <f t="shared" si="51"/>
        <v>0</v>
      </c>
      <c r="N73" s="26">
        <f t="shared" si="51"/>
        <v>0</v>
      </c>
      <c r="O73" s="26">
        <f t="shared" si="51"/>
        <v>0</v>
      </c>
      <c r="P73" s="26">
        <f t="shared" si="51"/>
        <v>0</v>
      </c>
      <c r="Q73" s="26">
        <f t="shared" si="51"/>
        <v>0</v>
      </c>
      <c r="R73" s="26">
        <f t="shared" si="51"/>
        <v>0</v>
      </c>
      <c r="S73" s="26">
        <f t="shared" si="51"/>
        <v>0</v>
      </c>
      <c r="T73" s="26">
        <f t="shared" si="51"/>
        <v>0</v>
      </c>
      <c r="U73" s="26">
        <f t="shared" si="51"/>
        <v>0</v>
      </c>
      <c r="V73" s="26">
        <f t="shared" si="51"/>
        <v>0</v>
      </c>
      <c r="W73" s="26">
        <f t="shared" si="51"/>
        <v>0</v>
      </c>
      <c r="X73" s="26">
        <f t="shared" si="51"/>
        <v>0</v>
      </c>
      <c r="Y73" s="26">
        <f t="shared" si="51"/>
        <v>0</v>
      </c>
      <c r="Z73" s="26">
        <f t="shared" si="51"/>
        <v>0</v>
      </c>
      <c r="AA73" s="26">
        <f t="shared" si="51"/>
        <v>0</v>
      </c>
    </row>
    <row r="74" spans="1:27" ht="16.5" customHeight="1" thickBot="1" x14ac:dyDescent="0.4">
      <c r="A74" s="688"/>
      <c r="B74" s="137" t="s">
        <v>27</v>
      </c>
      <c r="C74" s="27">
        <f>C73</f>
        <v>0</v>
      </c>
      <c r="D74" s="27">
        <f>C74+D73</f>
        <v>0</v>
      </c>
      <c r="E74" s="27">
        <f t="shared" ref="E74:AA74" si="52">D74+E73</f>
        <v>0</v>
      </c>
      <c r="F74" s="27">
        <f t="shared" si="52"/>
        <v>0</v>
      </c>
      <c r="G74" s="27">
        <f t="shared" si="52"/>
        <v>0</v>
      </c>
      <c r="H74" s="27">
        <f t="shared" si="52"/>
        <v>0</v>
      </c>
      <c r="I74" s="27">
        <f t="shared" si="52"/>
        <v>0</v>
      </c>
      <c r="J74" s="27">
        <f t="shared" si="52"/>
        <v>0</v>
      </c>
      <c r="K74" s="27">
        <f t="shared" si="52"/>
        <v>0</v>
      </c>
      <c r="L74" s="27">
        <f t="shared" si="52"/>
        <v>0</v>
      </c>
      <c r="M74" s="27">
        <f t="shared" si="52"/>
        <v>0</v>
      </c>
      <c r="N74" s="27">
        <f t="shared" si="52"/>
        <v>0</v>
      </c>
      <c r="O74" s="27">
        <f t="shared" si="52"/>
        <v>0</v>
      </c>
      <c r="P74" s="27">
        <f t="shared" si="52"/>
        <v>0</v>
      </c>
      <c r="Q74" s="27">
        <f t="shared" si="52"/>
        <v>0</v>
      </c>
      <c r="R74" s="27">
        <f t="shared" si="52"/>
        <v>0</v>
      </c>
      <c r="S74" s="27">
        <f t="shared" si="52"/>
        <v>0</v>
      </c>
      <c r="T74" s="27">
        <f t="shared" si="52"/>
        <v>0</v>
      </c>
      <c r="U74" s="27">
        <f t="shared" si="52"/>
        <v>0</v>
      </c>
      <c r="V74" s="27">
        <f t="shared" si="52"/>
        <v>0</v>
      </c>
      <c r="W74" s="27">
        <f t="shared" si="52"/>
        <v>0</v>
      </c>
      <c r="X74" s="27">
        <f t="shared" si="52"/>
        <v>0</v>
      </c>
      <c r="Y74" s="27">
        <f t="shared" si="52"/>
        <v>0</v>
      </c>
      <c r="Z74" s="27">
        <f t="shared" si="52"/>
        <v>0</v>
      </c>
      <c r="AA74" s="27">
        <f t="shared" si="52"/>
        <v>0</v>
      </c>
    </row>
    <row r="75" spans="1:27" x14ac:dyDescent="0.35">
      <c r="A75" s="8"/>
      <c r="B75" s="33"/>
      <c r="C75" s="30"/>
      <c r="D75" s="35"/>
      <c r="E75" s="30"/>
      <c r="F75" s="35"/>
      <c r="G75" s="30"/>
      <c r="H75" s="35"/>
      <c r="I75" s="30"/>
      <c r="J75" s="35"/>
      <c r="K75" s="30"/>
      <c r="L75" s="35"/>
      <c r="M75" s="30"/>
      <c r="N75" s="35"/>
      <c r="O75" s="30"/>
      <c r="P75" s="35"/>
      <c r="Q75" s="30"/>
      <c r="R75" s="35"/>
      <c r="S75" s="30"/>
      <c r="T75" s="35"/>
      <c r="U75" s="30"/>
      <c r="V75" s="35"/>
      <c r="W75" s="30"/>
      <c r="X75" s="35"/>
      <c r="Y75" s="30"/>
      <c r="Z75" s="35"/>
      <c r="AA75" s="30"/>
    </row>
    <row r="76" spans="1:27" ht="15" thickBot="1" x14ac:dyDescent="0.4">
      <c r="B76" s="16"/>
      <c r="C76" s="8"/>
      <c r="D76" s="8"/>
      <c r="E76" s="8"/>
      <c r="F76" s="8"/>
      <c r="G76" s="8"/>
      <c r="H76" s="8"/>
      <c r="I76" s="8"/>
      <c r="J76" s="8"/>
      <c r="K76" s="8"/>
      <c r="L76" s="8"/>
      <c r="M76" s="8"/>
      <c r="N76" s="8"/>
      <c r="O76" s="8"/>
      <c r="P76" s="8"/>
      <c r="Q76" s="8"/>
      <c r="R76" s="8"/>
      <c r="S76" s="8"/>
      <c r="T76" s="8"/>
      <c r="U76" s="8"/>
      <c r="V76" s="8"/>
      <c r="W76" s="8"/>
      <c r="X76" s="8"/>
      <c r="Y76" s="8"/>
      <c r="Z76" s="8"/>
      <c r="AA76" s="8"/>
    </row>
    <row r="77" spans="1:27" ht="16" thickBot="1" x14ac:dyDescent="0.4">
      <c r="A77" s="689" t="s">
        <v>12</v>
      </c>
      <c r="B77" s="17" t="s">
        <v>12</v>
      </c>
      <c r="C77" s="145">
        <f>C$4</f>
        <v>44927</v>
      </c>
      <c r="D77" s="145">
        <f t="shared" ref="D77:AA77" si="53">D$4</f>
        <v>44958</v>
      </c>
      <c r="E77" s="145">
        <f t="shared" si="53"/>
        <v>44986</v>
      </c>
      <c r="F77" s="145">
        <f t="shared" si="53"/>
        <v>45017</v>
      </c>
      <c r="G77" s="145">
        <f t="shared" si="53"/>
        <v>45047</v>
      </c>
      <c r="H77" s="145">
        <f t="shared" si="53"/>
        <v>45078</v>
      </c>
      <c r="I77" s="145">
        <f t="shared" si="53"/>
        <v>45108</v>
      </c>
      <c r="J77" s="145">
        <f t="shared" si="53"/>
        <v>45139</v>
      </c>
      <c r="K77" s="145">
        <f t="shared" si="53"/>
        <v>45170</v>
      </c>
      <c r="L77" s="145">
        <f t="shared" si="53"/>
        <v>45200</v>
      </c>
      <c r="M77" s="145">
        <f t="shared" si="53"/>
        <v>45231</v>
      </c>
      <c r="N77" s="145">
        <f t="shared" si="53"/>
        <v>45261</v>
      </c>
      <c r="O77" s="145">
        <f t="shared" si="53"/>
        <v>45292</v>
      </c>
      <c r="P77" s="145">
        <f t="shared" si="53"/>
        <v>45323</v>
      </c>
      <c r="Q77" s="145">
        <f t="shared" si="53"/>
        <v>45352</v>
      </c>
      <c r="R77" s="145">
        <f t="shared" si="53"/>
        <v>45383</v>
      </c>
      <c r="S77" s="145">
        <f t="shared" si="53"/>
        <v>45413</v>
      </c>
      <c r="T77" s="145">
        <f t="shared" si="53"/>
        <v>45444</v>
      </c>
      <c r="U77" s="145">
        <f t="shared" si="53"/>
        <v>45474</v>
      </c>
      <c r="V77" s="145">
        <f t="shared" si="53"/>
        <v>45505</v>
      </c>
      <c r="W77" s="145">
        <f t="shared" si="53"/>
        <v>45536</v>
      </c>
      <c r="X77" s="145">
        <f t="shared" si="53"/>
        <v>45566</v>
      </c>
      <c r="Y77" s="145">
        <f t="shared" si="53"/>
        <v>45597</v>
      </c>
      <c r="Z77" s="145">
        <f t="shared" si="53"/>
        <v>45627</v>
      </c>
      <c r="AA77" s="145">
        <f t="shared" si="53"/>
        <v>45658</v>
      </c>
    </row>
    <row r="78" spans="1:27" ht="15.75" customHeight="1" x14ac:dyDescent="0.35">
      <c r="A78" s="690"/>
      <c r="B78" s="13" t="str">
        <f>B59</f>
        <v>Air Comp</v>
      </c>
      <c r="C78" s="292">
        <f>'2M - SGS'!C78</f>
        <v>8.5109000000000004E-2</v>
      </c>
      <c r="D78" s="292">
        <f>'2M - SGS'!D78</f>
        <v>7.7715000000000006E-2</v>
      </c>
      <c r="E78" s="292">
        <f>'2M - SGS'!E78</f>
        <v>8.6136000000000004E-2</v>
      </c>
      <c r="F78" s="292">
        <f>'2M - SGS'!F78</f>
        <v>7.9796000000000006E-2</v>
      </c>
      <c r="G78" s="292">
        <f>'2M - SGS'!G78</f>
        <v>8.5334999999999994E-2</v>
      </c>
      <c r="H78" s="292">
        <f>'2M - SGS'!H78</f>
        <v>8.1994999999999998E-2</v>
      </c>
      <c r="I78" s="292">
        <f>'2M - SGS'!I78</f>
        <v>8.4098999999999993E-2</v>
      </c>
      <c r="J78" s="292">
        <f>'2M - SGS'!J78</f>
        <v>8.4198999999999996E-2</v>
      </c>
      <c r="K78" s="292">
        <f>'2M - SGS'!K78</f>
        <v>8.2512000000000002E-2</v>
      </c>
      <c r="L78" s="292">
        <f>'2M - SGS'!L78</f>
        <v>8.5277000000000006E-2</v>
      </c>
      <c r="M78" s="292">
        <f>'2M - SGS'!M78</f>
        <v>8.2588999999999996E-2</v>
      </c>
      <c r="N78" s="292">
        <f>'2M - SGS'!N78</f>
        <v>8.5237999999999994E-2</v>
      </c>
      <c r="O78" s="292">
        <f>'2M - SGS'!O78</f>
        <v>8.5109000000000004E-2</v>
      </c>
      <c r="P78" s="292">
        <f>'2M - SGS'!P78</f>
        <v>7.7715000000000006E-2</v>
      </c>
      <c r="Q78" s="292">
        <f>'2M - SGS'!Q78</f>
        <v>8.6136000000000004E-2</v>
      </c>
      <c r="R78" s="292">
        <f>'2M - SGS'!R78</f>
        <v>7.9796000000000006E-2</v>
      </c>
      <c r="S78" s="292">
        <f>'2M - SGS'!S78</f>
        <v>8.5334999999999994E-2</v>
      </c>
      <c r="T78" s="292">
        <f>'2M - SGS'!T78</f>
        <v>8.1994999999999998E-2</v>
      </c>
      <c r="U78" s="292">
        <f>'2M - SGS'!U78</f>
        <v>8.4098999999999993E-2</v>
      </c>
      <c r="V78" s="292">
        <f>'2M - SGS'!V78</f>
        <v>8.4198999999999996E-2</v>
      </c>
      <c r="W78" s="292">
        <f>'2M - SGS'!W78</f>
        <v>8.2512000000000002E-2</v>
      </c>
      <c r="X78" s="292">
        <f>'2M - SGS'!X78</f>
        <v>8.5277000000000006E-2</v>
      </c>
      <c r="Y78" s="292">
        <f>'2M - SGS'!Y78</f>
        <v>8.2588999999999996E-2</v>
      </c>
      <c r="Z78" s="292">
        <f>'2M - SGS'!Z78</f>
        <v>8.5237999999999994E-2</v>
      </c>
      <c r="AA78" s="292">
        <f>'2M - SGS'!AA78</f>
        <v>8.5109000000000004E-2</v>
      </c>
    </row>
    <row r="79" spans="1:27" ht="15.5" x14ac:dyDescent="0.35">
      <c r="A79" s="690"/>
      <c r="B79" s="13" t="str">
        <f t="shared" ref="B79:B90" si="54">B60</f>
        <v>Building Shell</v>
      </c>
      <c r="C79" s="292">
        <f>'2M - SGS'!C79</f>
        <v>0.107824</v>
      </c>
      <c r="D79" s="292">
        <f>'2M - SGS'!D79</f>
        <v>9.1051999999999994E-2</v>
      </c>
      <c r="E79" s="292">
        <f>'2M - SGS'!E79</f>
        <v>7.1135000000000004E-2</v>
      </c>
      <c r="F79" s="292">
        <f>'2M - SGS'!F79</f>
        <v>4.1179E-2</v>
      </c>
      <c r="G79" s="292">
        <f>'2M - SGS'!G79</f>
        <v>4.4423999999999998E-2</v>
      </c>
      <c r="H79" s="292">
        <f>'2M - SGS'!H79</f>
        <v>0.106128</v>
      </c>
      <c r="I79" s="292">
        <f>'2M - SGS'!I79</f>
        <v>0.14288100000000001</v>
      </c>
      <c r="J79" s="292">
        <f>'2M - SGS'!J79</f>
        <v>0.133494</v>
      </c>
      <c r="K79" s="292">
        <f>'2M - SGS'!K79</f>
        <v>5.781E-2</v>
      </c>
      <c r="L79" s="292">
        <f>'2M - SGS'!L79</f>
        <v>3.8018000000000003E-2</v>
      </c>
      <c r="M79" s="292">
        <f>'2M - SGS'!M79</f>
        <v>6.2103999999999999E-2</v>
      </c>
      <c r="N79" s="292">
        <f>'2M - SGS'!N79</f>
        <v>0.10395</v>
      </c>
      <c r="O79" s="292">
        <f>'2M - SGS'!O79</f>
        <v>0.107824</v>
      </c>
      <c r="P79" s="292">
        <f>'2M - SGS'!P79</f>
        <v>9.1051999999999994E-2</v>
      </c>
      <c r="Q79" s="292">
        <f>'2M - SGS'!Q79</f>
        <v>7.1135000000000004E-2</v>
      </c>
      <c r="R79" s="292">
        <f>'2M - SGS'!R79</f>
        <v>4.1179E-2</v>
      </c>
      <c r="S79" s="292">
        <f>'2M - SGS'!S79</f>
        <v>4.4423999999999998E-2</v>
      </c>
      <c r="T79" s="292">
        <f>'2M - SGS'!T79</f>
        <v>0.106128</v>
      </c>
      <c r="U79" s="292">
        <f>'2M - SGS'!U79</f>
        <v>0.14288100000000001</v>
      </c>
      <c r="V79" s="292">
        <f>'2M - SGS'!V79</f>
        <v>0.133494</v>
      </c>
      <c r="W79" s="292">
        <f>'2M - SGS'!W79</f>
        <v>5.781E-2</v>
      </c>
      <c r="X79" s="292">
        <f>'2M - SGS'!X79</f>
        <v>3.8018000000000003E-2</v>
      </c>
      <c r="Y79" s="292">
        <f>'2M - SGS'!Y79</f>
        <v>6.2103999999999999E-2</v>
      </c>
      <c r="Z79" s="292">
        <f>'2M - SGS'!Z79</f>
        <v>0.10395</v>
      </c>
      <c r="AA79" s="292">
        <f>'2M - SGS'!AA79</f>
        <v>0.107824</v>
      </c>
    </row>
    <row r="80" spans="1:27" ht="15.5" x14ac:dyDescent="0.35">
      <c r="A80" s="690"/>
      <c r="B80" s="13" t="str">
        <f t="shared" si="54"/>
        <v>Cooking</v>
      </c>
      <c r="C80" s="292">
        <f>'2M - SGS'!C80</f>
        <v>8.6096000000000006E-2</v>
      </c>
      <c r="D80" s="292">
        <f>'2M - SGS'!D80</f>
        <v>7.8608999999999998E-2</v>
      </c>
      <c r="E80" s="292">
        <f>'2M - SGS'!E80</f>
        <v>8.1547999999999995E-2</v>
      </c>
      <c r="F80" s="292">
        <f>'2M - SGS'!F80</f>
        <v>7.2947999999999999E-2</v>
      </c>
      <c r="G80" s="292">
        <f>'2M - SGS'!G80</f>
        <v>8.6277000000000006E-2</v>
      </c>
      <c r="H80" s="292">
        <f>'2M - SGS'!H80</f>
        <v>8.3294000000000007E-2</v>
      </c>
      <c r="I80" s="292">
        <f>'2M - SGS'!I80</f>
        <v>8.5859000000000005E-2</v>
      </c>
      <c r="J80" s="292">
        <f>'2M - SGS'!J80</f>
        <v>8.5885000000000003E-2</v>
      </c>
      <c r="K80" s="292">
        <f>'2M - SGS'!K80</f>
        <v>8.3474999999999994E-2</v>
      </c>
      <c r="L80" s="292">
        <f>'2M - SGS'!L80</f>
        <v>8.6262000000000005E-2</v>
      </c>
      <c r="M80" s="292">
        <f>'2M - SGS'!M80</f>
        <v>8.3496000000000001E-2</v>
      </c>
      <c r="N80" s="292">
        <f>'2M - SGS'!N80</f>
        <v>8.6250999999999994E-2</v>
      </c>
      <c r="O80" s="292">
        <f>'2M - SGS'!O80</f>
        <v>8.6096000000000006E-2</v>
      </c>
      <c r="P80" s="292">
        <f>'2M - SGS'!P80</f>
        <v>7.8608999999999998E-2</v>
      </c>
      <c r="Q80" s="292">
        <f>'2M - SGS'!Q80</f>
        <v>8.1547999999999995E-2</v>
      </c>
      <c r="R80" s="292">
        <f>'2M - SGS'!R80</f>
        <v>7.2947999999999999E-2</v>
      </c>
      <c r="S80" s="292">
        <f>'2M - SGS'!S80</f>
        <v>8.6277000000000006E-2</v>
      </c>
      <c r="T80" s="292">
        <f>'2M - SGS'!T80</f>
        <v>8.3294000000000007E-2</v>
      </c>
      <c r="U80" s="292">
        <f>'2M - SGS'!U80</f>
        <v>8.5859000000000005E-2</v>
      </c>
      <c r="V80" s="292">
        <f>'2M - SGS'!V80</f>
        <v>8.5885000000000003E-2</v>
      </c>
      <c r="W80" s="292">
        <f>'2M - SGS'!W80</f>
        <v>8.3474999999999994E-2</v>
      </c>
      <c r="X80" s="292">
        <f>'2M - SGS'!X80</f>
        <v>8.6262000000000005E-2</v>
      </c>
      <c r="Y80" s="292">
        <f>'2M - SGS'!Y80</f>
        <v>8.3496000000000001E-2</v>
      </c>
      <c r="Z80" s="292">
        <f>'2M - SGS'!Z80</f>
        <v>8.6250999999999994E-2</v>
      </c>
      <c r="AA80" s="292">
        <f>'2M - SGS'!AA80</f>
        <v>8.6096000000000006E-2</v>
      </c>
    </row>
    <row r="81" spans="1:27" ht="15.5" x14ac:dyDescent="0.35">
      <c r="A81" s="690"/>
      <c r="B81" s="13" t="str">
        <f t="shared" si="54"/>
        <v>Cooling</v>
      </c>
      <c r="C81" s="292">
        <f>'2M - SGS'!C81</f>
        <v>6.0000000000000002E-6</v>
      </c>
      <c r="D81" s="292">
        <f>'2M - SGS'!D81</f>
        <v>2.4699999999999999E-4</v>
      </c>
      <c r="E81" s="292">
        <f>'2M - SGS'!E81</f>
        <v>7.2360000000000002E-3</v>
      </c>
      <c r="F81" s="292">
        <f>'2M - SGS'!F81</f>
        <v>2.1690999999999998E-2</v>
      </c>
      <c r="G81" s="292">
        <f>'2M - SGS'!G81</f>
        <v>6.2979999999999994E-2</v>
      </c>
      <c r="H81" s="292">
        <f>'2M - SGS'!H81</f>
        <v>0.21317</v>
      </c>
      <c r="I81" s="292">
        <f>'2M - SGS'!I81</f>
        <v>0.29002899999999998</v>
      </c>
      <c r="J81" s="292">
        <f>'2M - SGS'!J81</f>
        <v>0.270206</v>
      </c>
      <c r="K81" s="292">
        <f>'2M - SGS'!K81</f>
        <v>0.108695</v>
      </c>
      <c r="L81" s="292">
        <f>'2M - SGS'!L81</f>
        <v>1.9643000000000001E-2</v>
      </c>
      <c r="M81" s="292">
        <f>'2M - SGS'!M81</f>
        <v>6.0299999999999998E-3</v>
      </c>
      <c r="N81" s="292">
        <f>'2M - SGS'!N81</f>
        <v>6.3999999999999997E-5</v>
      </c>
      <c r="O81" s="292">
        <f>'2M - SGS'!O81</f>
        <v>6.0000000000000002E-6</v>
      </c>
      <c r="P81" s="292">
        <f>'2M - SGS'!P81</f>
        <v>2.4699999999999999E-4</v>
      </c>
      <c r="Q81" s="292">
        <f>'2M - SGS'!Q81</f>
        <v>7.2360000000000002E-3</v>
      </c>
      <c r="R81" s="292">
        <f>'2M - SGS'!R81</f>
        <v>2.1690999999999998E-2</v>
      </c>
      <c r="S81" s="292">
        <f>'2M - SGS'!S81</f>
        <v>6.2979999999999994E-2</v>
      </c>
      <c r="T81" s="292">
        <f>'2M - SGS'!T81</f>
        <v>0.21317</v>
      </c>
      <c r="U81" s="292">
        <f>'2M - SGS'!U81</f>
        <v>0.29002899999999998</v>
      </c>
      <c r="V81" s="292">
        <f>'2M - SGS'!V81</f>
        <v>0.270206</v>
      </c>
      <c r="W81" s="292">
        <f>'2M - SGS'!W81</f>
        <v>0.108695</v>
      </c>
      <c r="X81" s="292">
        <f>'2M - SGS'!X81</f>
        <v>1.9643000000000001E-2</v>
      </c>
      <c r="Y81" s="292">
        <f>'2M - SGS'!Y81</f>
        <v>6.0299999999999998E-3</v>
      </c>
      <c r="Z81" s="292">
        <f>'2M - SGS'!Z81</f>
        <v>6.3999999999999997E-5</v>
      </c>
      <c r="AA81" s="292">
        <f>'2M - SGS'!AA81</f>
        <v>6.0000000000000002E-6</v>
      </c>
    </row>
    <row r="82" spans="1:27" ht="15.5" x14ac:dyDescent="0.35">
      <c r="A82" s="690"/>
      <c r="B82" s="13" t="str">
        <f t="shared" si="54"/>
        <v>Ext Lighting</v>
      </c>
      <c r="C82" s="292">
        <f>'2M - SGS'!C82</f>
        <v>0.106265</v>
      </c>
      <c r="D82" s="292">
        <f>'2M - SGS'!D82</f>
        <v>8.2161999999999999E-2</v>
      </c>
      <c r="E82" s="292">
        <f>'2M - SGS'!E82</f>
        <v>7.0887000000000006E-2</v>
      </c>
      <c r="F82" s="292">
        <f>'2M - SGS'!F82</f>
        <v>6.8145999999999998E-2</v>
      </c>
      <c r="G82" s="292">
        <f>'2M - SGS'!G82</f>
        <v>8.1852999999999995E-2</v>
      </c>
      <c r="H82" s="292">
        <f>'2M - SGS'!H82</f>
        <v>6.7163E-2</v>
      </c>
      <c r="I82" s="292">
        <f>'2M - SGS'!I82</f>
        <v>8.6751999999999996E-2</v>
      </c>
      <c r="J82" s="292">
        <f>'2M - SGS'!J82</f>
        <v>6.9401000000000004E-2</v>
      </c>
      <c r="K82" s="292">
        <f>'2M - SGS'!K82</f>
        <v>8.2907999999999996E-2</v>
      </c>
      <c r="L82" s="292">
        <f>'2M - SGS'!L82</f>
        <v>0.100507</v>
      </c>
      <c r="M82" s="292">
        <f>'2M - SGS'!M82</f>
        <v>8.7251999999999996E-2</v>
      </c>
      <c r="N82" s="292">
        <f>'2M - SGS'!N82</f>
        <v>9.6703999999999998E-2</v>
      </c>
      <c r="O82" s="292">
        <f>'2M - SGS'!O82</f>
        <v>0.106265</v>
      </c>
      <c r="P82" s="292">
        <f>'2M - SGS'!P82</f>
        <v>8.2161999999999999E-2</v>
      </c>
      <c r="Q82" s="292">
        <f>'2M - SGS'!Q82</f>
        <v>7.0887000000000006E-2</v>
      </c>
      <c r="R82" s="292">
        <f>'2M - SGS'!R82</f>
        <v>6.8145999999999998E-2</v>
      </c>
      <c r="S82" s="292">
        <f>'2M - SGS'!S82</f>
        <v>8.1852999999999995E-2</v>
      </c>
      <c r="T82" s="292">
        <f>'2M - SGS'!T82</f>
        <v>6.7163E-2</v>
      </c>
      <c r="U82" s="292">
        <f>'2M - SGS'!U82</f>
        <v>8.6751999999999996E-2</v>
      </c>
      <c r="V82" s="292">
        <f>'2M - SGS'!V82</f>
        <v>6.9401000000000004E-2</v>
      </c>
      <c r="W82" s="292">
        <f>'2M - SGS'!W82</f>
        <v>8.2907999999999996E-2</v>
      </c>
      <c r="X82" s="292">
        <f>'2M - SGS'!X82</f>
        <v>0.100507</v>
      </c>
      <c r="Y82" s="292">
        <f>'2M - SGS'!Y82</f>
        <v>8.7251999999999996E-2</v>
      </c>
      <c r="Z82" s="292">
        <f>'2M - SGS'!Z82</f>
        <v>9.6703999999999998E-2</v>
      </c>
      <c r="AA82" s="292">
        <f>'2M - SGS'!AA82</f>
        <v>0.106265</v>
      </c>
    </row>
    <row r="83" spans="1:27" ht="15.5" x14ac:dyDescent="0.35">
      <c r="A83" s="690"/>
      <c r="B83" s="13" t="str">
        <f t="shared" si="54"/>
        <v>Heating</v>
      </c>
      <c r="C83" s="292">
        <f>'2M - SGS'!C83</f>
        <v>0.210397</v>
      </c>
      <c r="D83" s="292">
        <f>'2M - SGS'!D83</f>
        <v>0.17743600000000001</v>
      </c>
      <c r="E83" s="292">
        <f>'2M - SGS'!E83</f>
        <v>0.13192400000000001</v>
      </c>
      <c r="F83" s="292">
        <f>'2M - SGS'!F83</f>
        <v>5.9718E-2</v>
      </c>
      <c r="G83" s="292">
        <f>'2M - SGS'!G83</f>
        <v>2.6769000000000001E-2</v>
      </c>
      <c r="H83" s="292">
        <f>'2M - SGS'!H83</f>
        <v>4.2950000000000002E-3</v>
      </c>
      <c r="I83" s="292">
        <f>'2M - SGS'!I83</f>
        <v>2.895E-3</v>
      </c>
      <c r="J83" s="292">
        <f>'2M - SGS'!J83</f>
        <v>3.4320000000000002E-3</v>
      </c>
      <c r="K83" s="292">
        <f>'2M - SGS'!K83</f>
        <v>9.4020000000000006E-3</v>
      </c>
      <c r="L83" s="292">
        <f>'2M - SGS'!L83</f>
        <v>5.5496999999999998E-2</v>
      </c>
      <c r="M83" s="292">
        <f>'2M - SGS'!M83</f>
        <v>0.115452</v>
      </c>
      <c r="N83" s="292">
        <f>'2M - SGS'!N83</f>
        <v>0.20278099999999999</v>
      </c>
      <c r="O83" s="292">
        <f>'2M - SGS'!O83</f>
        <v>0.210397</v>
      </c>
      <c r="P83" s="292">
        <f>'2M - SGS'!P83</f>
        <v>0.17743600000000001</v>
      </c>
      <c r="Q83" s="292">
        <f>'2M - SGS'!Q83</f>
        <v>0.13192400000000001</v>
      </c>
      <c r="R83" s="292">
        <f>'2M - SGS'!R83</f>
        <v>5.9718E-2</v>
      </c>
      <c r="S83" s="292">
        <f>'2M - SGS'!S83</f>
        <v>2.6769000000000001E-2</v>
      </c>
      <c r="T83" s="292">
        <f>'2M - SGS'!T83</f>
        <v>4.2950000000000002E-3</v>
      </c>
      <c r="U83" s="292">
        <f>'2M - SGS'!U83</f>
        <v>2.895E-3</v>
      </c>
      <c r="V83" s="292">
        <f>'2M - SGS'!V83</f>
        <v>3.4320000000000002E-3</v>
      </c>
      <c r="W83" s="292">
        <f>'2M - SGS'!W83</f>
        <v>9.4020000000000006E-3</v>
      </c>
      <c r="X83" s="292">
        <f>'2M - SGS'!X83</f>
        <v>5.5496999999999998E-2</v>
      </c>
      <c r="Y83" s="292">
        <f>'2M - SGS'!Y83</f>
        <v>0.115452</v>
      </c>
      <c r="Z83" s="292">
        <f>'2M - SGS'!Z83</f>
        <v>0.20278099999999999</v>
      </c>
      <c r="AA83" s="292">
        <f>'2M - SGS'!AA83</f>
        <v>0.210397</v>
      </c>
    </row>
    <row r="84" spans="1:27" ht="15.5" x14ac:dyDescent="0.35">
      <c r="A84" s="690"/>
      <c r="B84" s="13" t="str">
        <f t="shared" si="54"/>
        <v>HVAC</v>
      </c>
      <c r="C84" s="292">
        <f>'2M - SGS'!C84</f>
        <v>0.107824</v>
      </c>
      <c r="D84" s="292">
        <f>'2M - SGS'!D84</f>
        <v>9.1051999999999994E-2</v>
      </c>
      <c r="E84" s="292">
        <f>'2M - SGS'!E84</f>
        <v>7.1135000000000004E-2</v>
      </c>
      <c r="F84" s="292">
        <f>'2M - SGS'!F84</f>
        <v>4.1179E-2</v>
      </c>
      <c r="G84" s="292">
        <f>'2M - SGS'!G84</f>
        <v>4.4423999999999998E-2</v>
      </c>
      <c r="H84" s="292">
        <f>'2M - SGS'!H84</f>
        <v>0.106128</v>
      </c>
      <c r="I84" s="292">
        <f>'2M - SGS'!I84</f>
        <v>0.14288100000000001</v>
      </c>
      <c r="J84" s="292">
        <f>'2M - SGS'!J84</f>
        <v>0.133494</v>
      </c>
      <c r="K84" s="292">
        <f>'2M - SGS'!K84</f>
        <v>5.781E-2</v>
      </c>
      <c r="L84" s="292">
        <f>'2M - SGS'!L84</f>
        <v>3.8018000000000003E-2</v>
      </c>
      <c r="M84" s="292">
        <f>'2M - SGS'!M84</f>
        <v>6.2103999999999999E-2</v>
      </c>
      <c r="N84" s="292">
        <f>'2M - SGS'!N84</f>
        <v>0.10395</v>
      </c>
      <c r="O84" s="292">
        <f>'2M - SGS'!O84</f>
        <v>0.107824</v>
      </c>
      <c r="P84" s="292">
        <f>'2M - SGS'!P84</f>
        <v>9.1051999999999994E-2</v>
      </c>
      <c r="Q84" s="292">
        <f>'2M - SGS'!Q84</f>
        <v>7.1135000000000004E-2</v>
      </c>
      <c r="R84" s="292">
        <f>'2M - SGS'!R84</f>
        <v>4.1179E-2</v>
      </c>
      <c r="S84" s="292">
        <f>'2M - SGS'!S84</f>
        <v>4.4423999999999998E-2</v>
      </c>
      <c r="T84" s="292">
        <f>'2M - SGS'!T84</f>
        <v>0.106128</v>
      </c>
      <c r="U84" s="292">
        <f>'2M - SGS'!U84</f>
        <v>0.14288100000000001</v>
      </c>
      <c r="V84" s="292">
        <f>'2M - SGS'!V84</f>
        <v>0.133494</v>
      </c>
      <c r="W84" s="292">
        <f>'2M - SGS'!W84</f>
        <v>5.781E-2</v>
      </c>
      <c r="X84" s="292">
        <f>'2M - SGS'!X84</f>
        <v>3.8018000000000003E-2</v>
      </c>
      <c r="Y84" s="292">
        <f>'2M - SGS'!Y84</f>
        <v>6.2103999999999999E-2</v>
      </c>
      <c r="Z84" s="292">
        <f>'2M - SGS'!Z84</f>
        <v>0.10395</v>
      </c>
      <c r="AA84" s="292">
        <f>'2M - SGS'!AA84</f>
        <v>0.107824</v>
      </c>
    </row>
    <row r="85" spans="1:27" ht="15.5" x14ac:dyDescent="0.35">
      <c r="A85" s="690"/>
      <c r="B85" s="13" t="str">
        <f t="shared" si="54"/>
        <v>Lighting</v>
      </c>
      <c r="C85" s="292">
        <f>'2M - SGS'!C85</f>
        <v>9.3563999999999994E-2</v>
      </c>
      <c r="D85" s="292">
        <f>'2M - SGS'!D85</f>
        <v>7.2162000000000004E-2</v>
      </c>
      <c r="E85" s="292">
        <f>'2M - SGS'!E85</f>
        <v>7.8372999999999998E-2</v>
      </c>
      <c r="F85" s="292">
        <f>'2M - SGS'!F85</f>
        <v>7.6534000000000005E-2</v>
      </c>
      <c r="G85" s="292">
        <f>'2M - SGS'!G85</f>
        <v>9.4246999999999997E-2</v>
      </c>
      <c r="H85" s="292">
        <f>'2M - SGS'!H85</f>
        <v>7.5599E-2</v>
      </c>
      <c r="I85" s="292">
        <f>'2M - SGS'!I85</f>
        <v>9.6199999999999994E-2</v>
      </c>
      <c r="J85" s="292">
        <f>'2M - SGS'!J85</f>
        <v>7.7077999999999994E-2</v>
      </c>
      <c r="K85" s="292">
        <f>'2M - SGS'!K85</f>
        <v>8.1374000000000002E-2</v>
      </c>
      <c r="L85" s="292">
        <f>'2M - SGS'!L85</f>
        <v>9.4072000000000003E-2</v>
      </c>
      <c r="M85" s="292">
        <f>'2M - SGS'!M85</f>
        <v>7.6706999999999997E-2</v>
      </c>
      <c r="N85" s="292">
        <f>'2M - SGS'!N85</f>
        <v>8.4089999999999998E-2</v>
      </c>
      <c r="O85" s="292">
        <f>'2M - SGS'!O85</f>
        <v>9.3563999999999994E-2</v>
      </c>
      <c r="P85" s="292">
        <f>'2M - SGS'!P85</f>
        <v>7.2162000000000004E-2</v>
      </c>
      <c r="Q85" s="292">
        <f>'2M - SGS'!Q85</f>
        <v>7.8372999999999998E-2</v>
      </c>
      <c r="R85" s="292">
        <f>'2M - SGS'!R85</f>
        <v>7.6534000000000005E-2</v>
      </c>
      <c r="S85" s="292">
        <f>'2M - SGS'!S85</f>
        <v>9.4246999999999997E-2</v>
      </c>
      <c r="T85" s="292">
        <f>'2M - SGS'!T85</f>
        <v>7.5599E-2</v>
      </c>
      <c r="U85" s="292">
        <f>'2M - SGS'!U85</f>
        <v>9.6199999999999994E-2</v>
      </c>
      <c r="V85" s="292">
        <f>'2M - SGS'!V85</f>
        <v>7.7077999999999994E-2</v>
      </c>
      <c r="W85" s="292">
        <f>'2M - SGS'!W85</f>
        <v>8.1374000000000002E-2</v>
      </c>
      <c r="X85" s="292">
        <f>'2M - SGS'!X85</f>
        <v>9.4072000000000003E-2</v>
      </c>
      <c r="Y85" s="292">
        <f>'2M - SGS'!Y85</f>
        <v>7.6706999999999997E-2</v>
      </c>
      <c r="Z85" s="292">
        <f>'2M - SGS'!Z85</f>
        <v>8.4089999999999998E-2</v>
      </c>
      <c r="AA85" s="292">
        <f>'2M - SGS'!AA85</f>
        <v>9.3563999999999994E-2</v>
      </c>
    </row>
    <row r="86" spans="1:27" ht="15.5" x14ac:dyDescent="0.35">
      <c r="A86" s="690"/>
      <c r="B86" s="13" t="str">
        <f t="shared" si="54"/>
        <v>Miscellaneous</v>
      </c>
      <c r="C86" s="292">
        <f>'2M - SGS'!C86</f>
        <v>8.5109000000000004E-2</v>
      </c>
      <c r="D86" s="292">
        <f>'2M - SGS'!D86</f>
        <v>7.7715000000000006E-2</v>
      </c>
      <c r="E86" s="292">
        <f>'2M - SGS'!E86</f>
        <v>8.6136000000000004E-2</v>
      </c>
      <c r="F86" s="292">
        <f>'2M - SGS'!F86</f>
        <v>7.9796000000000006E-2</v>
      </c>
      <c r="G86" s="292">
        <f>'2M - SGS'!G86</f>
        <v>8.5334999999999994E-2</v>
      </c>
      <c r="H86" s="292">
        <f>'2M - SGS'!H86</f>
        <v>8.1994999999999998E-2</v>
      </c>
      <c r="I86" s="292">
        <f>'2M - SGS'!I86</f>
        <v>8.4098999999999993E-2</v>
      </c>
      <c r="J86" s="292">
        <f>'2M - SGS'!J86</f>
        <v>8.4198999999999996E-2</v>
      </c>
      <c r="K86" s="292">
        <f>'2M - SGS'!K86</f>
        <v>8.2512000000000002E-2</v>
      </c>
      <c r="L86" s="292">
        <f>'2M - SGS'!L86</f>
        <v>8.5277000000000006E-2</v>
      </c>
      <c r="M86" s="292">
        <f>'2M - SGS'!M86</f>
        <v>8.2588999999999996E-2</v>
      </c>
      <c r="N86" s="292">
        <f>'2M - SGS'!N86</f>
        <v>8.5237999999999994E-2</v>
      </c>
      <c r="O86" s="292">
        <f>'2M - SGS'!O86</f>
        <v>8.5109000000000004E-2</v>
      </c>
      <c r="P86" s="292">
        <f>'2M - SGS'!P86</f>
        <v>7.7715000000000006E-2</v>
      </c>
      <c r="Q86" s="292">
        <f>'2M - SGS'!Q86</f>
        <v>8.6136000000000004E-2</v>
      </c>
      <c r="R86" s="292">
        <f>'2M - SGS'!R86</f>
        <v>7.9796000000000006E-2</v>
      </c>
      <c r="S86" s="292">
        <f>'2M - SGS'!S86</f>
        <v>8.5334999999999994E-2</v>
      </c>
      <c r="T86" s="292">
        <f>'2M - SGS'!T86</f>
        <v>8.1994999999999998E-2</v>
      </c>
      <c r="U86" s="292">
        <f>'2M - SGS'!U86</f>
        <v>8.4098999999999993E-2</v>
      </c>
      <c r="V86" s="292">
        <f>'2M - SGS'!V86</f>
        <v>8.4198999999999996E-2</v>
      </c>
      <c r="W86" s="292">
        <f>'2M - SGS'!W86</f>
        <v>8.2512000000000002E-2</v>
      </c>
      <c r="X86" s="292">
        <f>'2M - SGS'!X86</f>
        <v>8.5277000000000006E-2</v>
      </c>
      <c r="Y86" s="292">
        <f>'2M - SGS'!Y86</f>
        <v>8.2588999999999996E-2</v>
      </c>
      <c r="Z86" s="292">
        <f>'2M - SGS'!Z86</f>
        <v>8.5237999999999994E-2</v>
      </c>
      <c r="AA86" s="292">
        <f>'2M - SGS'!AA86</f>
        <v>8.5109000000000004E-2</v>
      </c>
    </row>
    <row r="87" spans="1:27" ht="15.5" x14ac:dyDescent="0.35">
      <c r="A87" s="690"/>
      <c r="B87" s="13" t="str">
        <f t="shared" si="54"/>
        <v>Motors</v>
      </c>
      <c r="C87" s="292">
        <f>'2M - SGS'!C87</f>
        <v>8.5109000000000004E-2</v>
      </c>
      <c r="D87" s="292">
        <f>'2M - SGS'!D87</f>
        <v>7.7715000000000006E-2</v>
      </c>
      <c r="E87" s="292">
        <f>'2M - SGS'!E87</f>
        <v>8.6136000000000004E-2</v>
      </c>
      <c r="F87" s="292">
        <f>'2M - SGS'!F87</f>
        <v>7.9796000000000006E-2</v>
      </c>
      <c r="G87" s="292">
        <f>'2M - SGS'!G87</f>
        <v>8.5334999999999994E-2</v>
      </c>
      <c r="H87" s="292">
        <f>'2M - SGS'!H87</f>
        <v>8.1994999999999998E-2</v>
      </c>
      <c r="I87" s="292">
        <f>'2M - SGS'!I87</f>
        <v>8.4098999999999993E-2</v>
      </c>
      <c r="J87" s="292">
        <f>'2M - SGS'!J87</f>
        <v>8.4198999999999996E-2</v>
      </c>
      <c r="K87" s="292">
        <f>'2M - SGS'!K87</f>
        <v>8.2512000000000002E-2</v>
      </c>
      <c r="L87" s="292">
        <f>'2M - SGS'!L87</f>
        <v>8.5277000000000006E-2</v>
      </c>
      <c r="M87" s="292">
        <f>'2M - SGS'!M87</f>
        <v>8.2588999999999996E-2</v>
      </c>
      <c r="N87" s="292">
        <f>'2M - SGS'!N87</f>
        <v>8.5237999999999994E-2</v>
      </c>
      <c r="O87" s="292">
        <f>'2M - SGS'!O87</f>
        <v>8.5109000000000004E-2</v>
      </c>
      <c r="P87" s="292">
        <f>'2M - SGS'!P87</f>
        <v>7.7715000000000006E-2</v>
      </c>
      <c r="Q87" s="292">
        <f>'2M - SGS'!Q87</f>
        <v>8.6136000000000004E-2</v>
      </c>
      <c r="R87" s="292">
        <f>'2M - SGS'!R87</f>
        <v>7.9796000000000006E-2</v>
      </c>
      <c r="S87" s="292">
        <f>'2M - SGS'!S87</f>
        <v>8.5334999999999994E-2</v>
      </c>
      <c r="T87" s="292">
        <f>'2M - SGS'!T87</f>
        <v>8.1994999999999998E-2</v>
      </c>
      <c r="U87" s="292">
        <f>'2M - SGS'!U87</f>
        <v>8.4098999999999993E-2</v>
      </c>
      <c r="V87" s="292">
        <f>'2M - SGS'!V87</f>
        <v>8.4198999999999996E-2</v>
      </c>
      <c r="W87" s="292">
        <f>'2M - SGS'!W87</f>
        <v>8.2512000000000002E-2</v>
      </c>
      <c r="X87" s="292">
        <f>'2M - SGS'!X87</f>
        <v>8.5277000000000006E-2</v>
      </c>
      <c r="Y87" s="292">
        <f>'2M - SGS'!Y87</f>
        <v>8.2588999999999996E-2</v>
      </c>
      <c r="Z87" s="292">
        <f>'2M - SGS'!Z87</f>
        <v>8.5237999999999994E-2</v>
      </c>
      <c r="AA87" s="292">
        <f>'2M - SGS'!AA87</f>
        <v>8.5109000000000004E-2</v>
      </c>
    </row>
    <row r="88" spans="1:27" ht="15.5" x14ac:dyDescent="0.35">
      <c r="A88" s="690"/>
      <c r="B88" s="13" t="str">
        <f t="shared" si="54"/>
        <v>Process</v>
      </c>
      <c r="C88" s="292">
        <f>'2M - SGS'!C88</f>
        <v>8.5109000000000004E-2</v>
      </c>
      <c r="D88" s="292">
        <f>'2M - SGS'!D88</f>
        <v>7.7715000000000006E-2</v>
      </c>
      <c r="E88" s="292">
        <f>'2M - SGS'!E88</f>
        <v>8.6136000000000004E-2</v>
      </c>
      <c r="F88" s="292">
        <f>'2M - SGS'!F88</f>
        <v>7.9796000000000006E-2</v>
      </c>
      <c r="G88" s="292">
        <f>'2M - SGS'!G88</f>
        <v>8.5334999999999994E-2</v>
      </c>
      <c r="H88" s="292">
        <f>'2M - SGS'!H88</f>
        <v>8.1994999999999998E-2</v>
      </c>
      <c r="I88" s="292">
        <f>'2M - SGS'!I88</f>
        <v>8.4098999999999993E-2</v>
      </c>
      <c r="J88" s="292">
        <f>'2M - SGS'!J88</f>
        <v>8.4198999999999996E-2</v>
      </c>
      <c r="K88" s="292">
        <f>'2M - SGS'!K88</f>
        <v>8.2512000000000002E-2</v>
      </c>
      <c r="L88" s="292">
        <f>'2M - SGS'!L88</f>
        <v>8.5277000000000006E-2</v>
      </c>
      <c r="M88" s="292">
        <f>'2M - SGS'!M88</f>
        <v>8.2588999999999996E-2</v>
      </c>
      <c r="N88" s="292">
        <f>'2M - SGS'!N88</f>
        <v>8.5237999999999994E-2</v>
      </c>
      <c r="O88" s="292">
        <f>'2M - SGS'!O88</f>
        <v>8.5109000000000004E-2</v>
      </c>
      <c r="P88" s="292">
        <f>'2M - SGS'!P88</f>
        <v>7.7715000000000006E-2</v>
      </c>
      <c r="Q88" s="292">
        <f>'2M - SGS'!Q88</f>
        <v>8.6136000000000004E-2</v>
      </c>
      <c r="R88" s="292">
        <f>'2M - SGS'!R88</f>
        <v>7.9796000000000006E-2</v>
      </c>
      <c r="S88" s="292">
        <f>'2M - SGS'!S88</f>
        <v>8.5334999999999994E-2</v>
      </c>
      <c r="T88" s="292">
        <f>'2M - SGS'!T88</f>
        <v>8.1994999999999998E-2</v>
      </c>
      <c r="U88" s="292">
        <f>'2M - SGS'!U88</f>
        <v>8.4098999999999993E-2</v>
      </c>
      <c r="V88" s="292">
        <f>'2M - SGS'!V88</f>
        <v>8.4198999999999996E-2</v>
      </c>
      <c r="W88" s="292">
        <f>'2M - SGS'!W88</f>
        <v>8.2512000000000002E-2</v>
      </c>
      <c r="X88" s="292">
        <f>'2M - SGS'!X88</f>
        <v>8.5277000000000006E-2</v>
      </c>
      <c r="Y88" s="292">
        <f>'2M - SGS'!Y88</f>
        <v>8.2588999999999996E-2</v>
      </c>
      <c r="Z88" s="292">
        <f>'2M - SGS'!Z88</f>
        <v>8.5237999999999994E-2</v>
      </c>
      <c r="AA88" s="292">
        <f>'2M - SGS'!AA88</f>
        <v>8.5109000000000004E-2</v>
      </c>
    </row>
    <row r="89" spans="1:27" ht="15.5" x14ac:dyDescent="0.35">
      <c r="A89" s="690"/>
      <c r="B89" s="13" t="str">
        <f t="shared" si="54"/>
        <v>Refrigeration</v>
      </c>
      <c r="C89" s="292">
        <f>'2M - SGS'!C89</f>
        <v>8.3486000000000005E-2</v>
      </c>
      <c r="D89" s="292">
        <f>'2M - SGS'!D89</f>
        <v>7.6158000000000003E-2</v>
      </c>
      <c r="E89" s="292">
        <f>'2M - SGS'!E89</f>
        <v>8.3346000000000003E-2</v>
      </c>
      <c r="F89" s="292">
        <f>'2M - SGS'!F89</f>
        <v>8.0782999999999994E-2</v>
      </c>
      <c r="G89" s="292">
        <f>'2M - SGS'!G89</f>
        <v>8.5133E-2</v>
      </c>
      <c r="H89" s="292">
        <f>'2M - SGS'!H89</f>
        <v>8.4294999999999995E-2</v>
      </c>
      <c r="I89" s="292">
        <f>'2M - SGS'!I89</f>
        <v>8.7456999999999993E-2</v>
      </c>
      <c r="J89" s="292">
        <f>'2M - SGS'!J89</f>
        <v>8.7230000000000002E-2</v>
      </c>
      <c r="K89" s="292">
        <f>'2M - SGS'!K89</f>
        <v>8.3319000000000004E-2</v>
      </c>
      <c r="L89" s="292">
        <f>'2M - SGS'!L89</f>
        <v>8.4562999999999999E-2</v>
      </c>
      <c r="M89" s="292">
        <f>'2M - SGS'!M89</f>
        <v>8.1112000000000004E-2</v>
      </c>
      <c r="N89" s="292">
        <f>'2M - SGS'!N89</f>
        <v>8.3118999999999998E-2</v>
      </c>
      <c r="O89" s="292">
        <f>'2M - SGS'!O89</f>
        <v>8.3486000000000005E-2</v>
      </c>
      <c r="P89" s="292">
        <f>'2M - SGS'!P89</f>
        <v>7.6158000000000003E-2</v>
      </c>
      <c r="Q89" s="292">
        <f>'2M - SGS'!Q89</f>
        <v>8.3346000000000003E-2</v>
      </c>
      <c r="R89" s="292">
        <f>'2M - SGS'!R89</f>
        <v>8.0782999999999994E-2</v>
      </c>
      <c r="S89" s="292">
        <f>'2M - SGS'!S89</f>
        <v>8.5133E-2</v>
      </c>
      <c r="T89" s="292">
        <f>'2M - SGS'!T89</f>
        <v>8.4294999999999995E-2</v>
      </c>
      <c r="U89" s="292">
        <f>'2M - SGS'!U89</f>
        <v>8.7456999999999993E-2</v>
      </c>
      <c r="V89" s="292">
        <f>'2M - SGS'!V89</f>
        <v>8.7230000000000002E-2</v>
      </c>
      <c r="W89" s="292">
        <f>'2M - SGS'!W89</f>
        <v>8.3319000000000004E-2</v>
      </c>
      <c r="X89" s="292">
        <f>'2M - SGS'!X89</f>
        <v>8.4562999999999999E-2</v>
      </c>
      <c r="Y89" s="292">
        <f>'2M - SGS'!Y89</f>
        <v>8.1112000000000004E-2</v>
      </c>
      <c r="Z89" s="292">
        <f>'2M - SGS'!Z89</f>
        <v>8.3118999999999998E-2</v>
      </c>
      <c r="AA89" s="292">
        <f>'2M - SGS'!AA89</f>
        <v>8.3486000000000005E-2</v>
      </c>
    </row>
    <row r="90" spans="1:27" ht="16" thickBot="1" x14ac:dyDescent="0.4">
      <c r="A90" s="691"/>
      <c r="B90" s="14" t="str">
        <f t="shared" si="54"/>
        <v>Water Heating</v>
      </c>
      <c r="C90" s="297">
        <f>'2M - SGS'!C90</f>
        <v>0.108255</v>
      </c>
      <c r="D90" s="297">
        <f>'2M - SGS'!D90</f>
        <v>9.1078000000000006E-2</v>
      </c>
      <c r="E90" s="297">
        <f>'2M - SGS'!E90</f>
        <v>8.5239999999999996E-2</v>
      </c>
      <c r="F90" s="297">
        <f>'2M - SGS'!F90</f>
        <v>7.2980000000000003E-2</v>
      </c>
      <c r="G90" s="297">
        <f>'2M - SGS'!G90</f>
        <v>7.9849000000000003E-2</v>
      </c>
      <c r="H90" s="297">
        <f>'2M - SGS'!H90</f>
        <v>7.2720999999999994E-2</v>
      </c>
      <c r="I90" s="297">
        <f>'2M - SGS'!I90</f>
        <v>7.4929999999999997E-2</v>
      </c>
      <c r="J90" s="297">
        <f>'2M - SGS'!J90</f>
        <v>7.5861999999999999E-2</v>
      </c>
      <c r="K90" s="297">
        <f>'2M - SGS'!K90</f>
        <v>7.5733999999999996E-2</v>
      </c>
      <c r="L90" s="297">
        <f>'2M - SGS'!L90</f>
        <v>8.2808000000000007E-2</v>
      </c>
      <c r="M90" s="297">
        <f>'2M - SGS'!M90</f>
        <v>8.6345000000000005E-2</v>
      </c>
      <c r="N90" s="297">
        <f>'2M - SGS'!N90</f>
        <v>9.4200000000000006E-2</v>
      </c>
      <c r="O90" s="297">
        <f>'2M - SGS'!O90</f>
        <v>0.108255</v>
      </c>
      <c r="P90" s="297">
        <f>'2M - SGS'!P90</f>
        <v>9.1078000000000006E-2</v>
      </c>
      <c r="Q90" s="297">
        <f>'2M - SGS'!Q90</f>
        <v>8.5239999999999996E-2</v>
      </c>
      <c r="R90" s="297">
        <f>'2M - SGS'!R90</f>
        <v>7.2980000000000003E-2</v>
      </c>
      <c r="S90" s="297">
        <f>'2M - SGS'!S90</f>
        <v>7.9849000000000003E-2</v>
      </c>
      <c r="T90" s="297">
        <f>'2M - SGS'!T90</f>
        <v>7.2720999999999994E-2</v>
      </c>
      <c r="U90" s="297">
        <f>'2M - SGS'!U90</f>
        <v>7.4929999999999997E-2</v>
      </c>
      <c r="V90" s="297">
        <f>'2M - SGS'!V90</f>
        <v>7.5861999999999999E-2</v>
      </c>
      <c r="W90" s="297">
        <f>'2M - SGS'!W90</f>
        <v>7.5733999999999996E-2</v>
      </c>
      <c r="X90" s="297">
        <f>'2M - SGS'!X90</f>
        <v>8.2808000000000007E-2</v>
      </c>
      <c r="Y90" s="297">
        <f>'2M - SGS'!Y90</f>
        <v>8.6345000000000005E-2</v>
      </c>
      <c r="Z90" s="297">
        <f>'2M - SGS'!Z90</f>
        <v>9.4200000000000006E-2</v>
      </c>
      <c r="AA90" s="297">
        <f>'2M - SGS'!AA90</f>
        <v>0.108255</v>
      </c>
    </row>
    <row r="91" spans="1:27" ht="15" thickBot="1" x14ac:dyDescent="0.4"/>
    <row r="92" spans="1:27" ht="15" customHeight="1" thickBot="1" x14ac:dyDescent="0.4">
      <c r="A92" s="692" t="s">
        <v>28</v>
      </c>
      <c r="B92" s="258" t="s">
        <v>32</v>
      </c>
      <c r="C92" s="145">
        <f>C$4</f>
        <v>44927</v>
      </c>
      <c r="D92" s="145">
        <f t="shared" ref="D92:AA92" si="55">D$4</f>
        <v>44958</v>
      </c>
      <c r="E92" s="145">
        <f t="shared" si="55"/>
        <v>44986</v>
      </c>
      <c r="F92" s="145">
        <f t="shared" si="55"/>
        <v>45017</v>
      </c>
      <c r="G92" s="145">
        <f t="shared" si="55"/>
        <v>45047</v>
      </c>
      <c r="H92" s="145">
        <f t="shared" si="55"/>
        <v>45078</v>
      </c>
      <c r="I92" s="145">
        <f t="shared" si="55"/>
        <v>45108</v>
      </c>
      <c r="J92" s="145">
        <f t="shared" si="55"/>
        <v>45139</v>
      </c>
      <c r="K92" s="145">
        <f t="shared" si="55"/>
        <v>45170</v>
      </c>
      <c r="L92" s="145">
        <f t="shared" si="55"/>
        <v>45200</v>
      </c>
      <c r="M92" s="145">
        <f t="shared" si="55"/>
        <v>45231</v>
      </c>
      <c r="N92" s="145">
        <f t="shared" si="55"/>
        <v>45261</v>
      </c>
      <c r="O92" s="145">
        <f t="shared" si="55"/>
        <v>45292</v>
      </c>
      <c r="P92" s="145">
        <f t="shared" si="55"/>
        <v>45323</v>
      </c>
      <c r="Q92" s="145">
        <f t="shared" si="55"/>
        <v>45352</v>
      </c>
      <c r="R92" s="145">
        <f t="shared" si="55"/>
        <v>45383</v>
      </c>
      <c r="S92" s="145">
        <f t="shared" si="55"/>
        <v>45413</v>
      </c>
      <c r="T92" s="145">
        <f t="shared" si="55"/>
        <v>45444</v>
      </c>
      <c r="U92" s="145">
        <f t="shared" si="55"/>
        <v>45474</v>
      </c>
      <c r="V92" s="145">
        <f t="shared" si="55"/>
        <v>45505</v>
      </c>
      <c r="W92" s="145">
        <f t="shared" si="55"/>
        <v>45536</v>
      </c>
      <c r="X92" s="145">
        <f t="shared" si="55"/>
        <v>45566</v>
      </c>
      <c r="Y92" s="145">
        <f t="shared" si="55"/>
        <v>45597</v>
      </c>
      <c r="Z92" s="145">
        <f t="shared" si="55"/>
        <v>45627</v>
      </c>
      <c r="AA92" s="145">
        <f t="shared" si="55"/>
        <v>45658</v>
      </c>
    </row>
    <row r="93" spans="1:27" ht="15.75" customHeight="1" x14ac:dyDescent="0.35">
      <c r="A93" s="693"/>
      <c r="B93" s="11" t="str">
        <f>B78</f>
        <v>Air Comp</v>
      </c>
      <c r="C93" s="369">
        <f>'4M - SPS'!C93</f>
        <v>3.7862E-2</v>
      </c>
      <c r="D93" s="369">
        <f>'4M - SPS'!D93</f>
        <v>3.8269999999999998E-2</v>
      </c>
      <c r="E93" s="369">
        <f>'4M - SPS'!E93</f>
        <v>3.8302999999999997E-2</v>
      </c>
      <c r="F93" s="369">
        <f>'4M - SPS'!F93</f>
        <v>3.9909E-2</v>
      </c>
      <c r="G93" s="369">
        <f>'4M - SPS'!G93</f>
        <v>4.1751999999999997E-2</v>
      </c>
      <c r="H93" s="369">
        <f>'4M - SPS'!H93</f>
        <v>7.5856000000000007E-2</v>
      </c>
      <c r="I93" s="398">
        <f>'4M - SPS'!I93</f>
        <v>7.6974000000000001E-2</v>
      </c>
      <c r="J93" s="398">
        <f>'4M - SPS'!J93</f>
        <v>7.7621999999999997E-2</v>
      </c>
      <c r="K93" s="398">
        <f>'4M - SPS'!K93</f>
        <v>7.6564999999999994E-2</v>
      </c>
      <c r="L93" s="398">
        <f>'4M - SPS'!L93</f>
        <v>4.2223999999999998E-2</v>
      </c>
      <c r="M93" s="398">
        <f>'4M - SPS'!M93</f>
        <v>4.2845000000000001E-2</v>
      </c>
      <c r="N93" s="398">
        <f>'4M - SPS'!N93</f>
        <v>3.9836000000000003E-2</v>
      </c>
      <c r="O93" s="398">
        <f>'4M - SPS'!O93</f>
        <v>3.9829999999999997E-2</v>
      </c>
      <c r="P93" s="398">
        <f>'4M - SPS'!P93</f>
        <v>4.0202000000000002E-2</v>
      </c>
      <c r="Q93" s="398">
        <f>'4M - SPS'!Q93</f>
        <v>4.0568E-2</v>
      </c>
      <c r="R93" s="398">
        <f>'4M - SPS'!R93</f>
        <v>4.1613999999999998E-2</v>
      </c>
      <c r="S93" s="398">
        <f>'4M - SPS'!S93</f>
        <v>4.3744999999999999E-2</v>
      </c>
      <c r="T93" s="398">
        <f>'4M - SPS'!T93</f>
        <v>8.1032999999999994E-2</v>
      </c>
      <c r="U93" s="398">
        <f>'4M - SPS'!U93</f>
        <v>7.6974000000000001E-2</v>
      </c>
      <c r="V93" s="398">
        <f>'4M - SPS'!V93</f>
        <v>7.7621999999999997E-2</v>
      </c>
      <c r="W93" s="398">
        <f>'4M - SPS'!W93</f>
        <v>7.6564999999999994E-2</v>
      </c>
      <c r="X93" s="398">
        <f>'4M - SPS'!X93</f>
        <v>4.2223999999999998E-2</v>
      </c>
      <c r="Y93" s="398">
        <f>'4M - SPS'!Y93</f>
        <v>4.2845000000000001E-2</v>
      </c>
      <c r="Z93" s="398">
        <f>'4M - SPS'!Z93</f>
        <v>3.9836000000000003E-2</v>
      </c>
      <c r="AA93" s="398">
        <f>'4M - SPS'!AA93</f>
        <v>3.9829999999999997E-2</v>
      </c>
    </row>
    <row r="94" spans="1:27" x14ac:dyDescent="0.35">
      <c r="A94" s="693"/>
      <c r="B94" s="11" t="str">
        <f t="shared" ref="B94:B105" si="56">B79</f>
        <v>Building Shell</v>
      </c>
      <c r="C94" s="369">
        <f>'4M - SPS'!C94</f>
        <v>4.4257999999999999E-2</v>
      </c>
      <c r="D94" s="369">
        <f>'4M - SPS'!D94</f>
        <v>4.3583999999999998E-2</v>
      </c>
      <c r="E94" s="369">
        <f>'4M - SPS'!E94</f>
        <v>4.3881000000000003E-2</v>
      </c>
      <c r="F94" s="369">
        <f>'4M - SPS'!F94</f>
        <v>4.3124000000000003E-2</v>
      </c>
      <c r="G94" s="369">
        <f>'4M - SPS'!G94</f>
        <v>4.9966999999999998E-2</v>
      </c>
      <c r="H94" s="369">
        <f>'4M - SPS'!H94</f>
        <v>9.9684999999999996E-2</v>
      </c>
      <c r="I94" s="398">
        <f>'4M - SPS'!I94</f>
        <v>9.5311000000000007E-2</v>
      </c>
      <c r="J94" s="398">
        <f>'4M - SPS'!J94</f>
        <v>0.100024</v>
      </c>
      <c r="K94" s="398">
        <f>'4M - SPS'!K94</f>
        <v>0.10265100000000001</v>
      </c>
      <c r="L94" s="398">
        <f>'4M - SPS'!L94</f>
        <v>4.7780999999999997E-2</v>
      </c>
      <c r="M94" s="398">
        <f>'4M - SPS'!M94</f>
        <v>4.6185999999999998E-2</v>
      </c>
      <c r="N94" s="398">
        <f>'4M - SPS'!N94</f>
        <v>4.5090999999999999E-2</v>
      </c>
      <c r="O94" s="398">
        <f>'4M - SPS'!O94</f>
        <v>4.6690000000000002E-2</v>
      </c>
      <c r="P94" s="398">
        <f>'4M - SPS'!P94</f>
        <v>4.5469999999999997E-2</v>
      </c>
      <c r="Q94" s="398">
        <f>'4M - SPS'!Q94</f>
        <v>4.6181E-2</v>
      </c>
      <c r="R94" s="398">
        <f>'4M - SPS'!R94</f>
        <v>4.3610000000000003E-2</v>
      </c>
      <c r="S94" s="398">
        <f>'4M - SPS'!S94</f>
        <v>5.1957000000000003E-2</v>
      </c>
      <c r="T94" s="398">
        <f>'4M - SPS'!T94</f>
        <v>0.106351</v>
      </c>
      <c r="U94" s="398">
        <f>'4M - SPS'!U94</f>
        <v>9.5311000000000007E-2</v>
      </c>
      <c r="V94" s="398">
        <f>'4M - SPS'!V94</f>
        <v>0.100024</v>
      </c>
      <c r="W94" s="398">
        <f>'4M - SPS'!W94</f>
        <v>0.10265100000000001</v>
      </c>
      <c r="X94" s="398">
        <f>'4M - SPS'!X94</f>
        <v>4.7780999999999997E-2</v>
      </c>
      <c r="Y94" s="398">
        <f>'4M - SPS'!Y94</f>
        <v>4.6185999999999998E-2</v>
      </c>
      <c r="Z94" s="398">
        <f>'4M - SPS'!Z94</f>
        <v>4.5090999999999999E-2</v>
      </c>
      <c r="AA94" s="398">
        <f>'4M - SPS'!AA94</f>
        <v>4.6690000000000002E-2</v>
      </c>
    </row>
    <row r="95" spans="1:27" x14ac:dyDescent="0.35">
      <c r="A95" s="693"/>
      <c r="B95" s="11" t="str">
        <f t="shared" si="56"/>
        <v>Cooking</v>
      </c>
      <c r="C95" s="369">
        <f>'4M - SPS'!C95</f>
        <v>3.8789999999999998E-2</v>
      </c>
      <c r="D95" s="369">
        <f>'4M - SPS'!D95</f>
        <v>3.9440000000000003E-2</v>
      </c>
      <c r="E95" s="369">
        <f>'4M - SPS'!E95</f>
        <v>4.0864999999999999E-2</v>
      </c>
      <c r="F95" s="369">
        <f>'4M - SPS'!F95</f>
        <v>4.3346000000000003E-2</v>
      </c>
      <c r="G95" s="369">
        <f>'4M - SPS'!G95</f>
        <v>4.4565E-2</v>
      </c>
      <c r="H95" s="369">
        <f>'4M - SPS'!H95</f>
        <v>8.3196999999999993E-2</v>
      </c>
      <c r="I95" s="398">
        <f>'4M - SPS'!I95</f>
        <v>8.3249000000000004E-2</v>
      </c>
      <c r="J95" s="398">
        <f>'4M - SPS'!J95</f>
        <v>8.5038000000000002E-2</v>
      </c>
      <c r="K95" s="398">
        <f>'4M - SPS'!K95</f>
        <v>8.2868999999999998E-2</v>
      </c>
      <c r="L95" s="398">
        <f>'4M - SPS'!L95</f>
        <v>4.5005000000000003E-2</v>
      </c>
      <c r="M95" s="398">
        <f>'4M - SPS'!M95</f>
        <v>4.5767000000000002E-2</v>
      </c>
      <c r="N95" s="398">
        <f>'4M - SPS'!N95</f>
        <v>4.1034000000000001E-2</v>
      </c>
      <c r="O95" s="398">
        <f>'4M - SPS'!O95</f>
        <v>4.0557000000000003E-2</v>
      </c>
      <c r="P95" s="398">
        <f>'4M - SPS'!P95</f>
        <v>4.1267999999999999E-2</v>
      </c>
      <c r="Q95" s="398">
        <f>'4M - SPS'!Q95</f>
        <v>4.3454E-2</v>
      </c>
      <c r="R95" s="398">
        <f>'4M - SPS'!R95</f>
        <v>4.5587000000000003E-2</v>
      </c>
      <c r="S95" s="398">
        <f>'4M - SPS'!S95</f>
        <v>4.6787000000000002E-2</v>
      </c>
      <c r="T95" s="398">
        <f>'4M - SPS'!T95</f>
        <v>8.8827000000000003E-2</v>
      </c>
      <c r="U95" s="398">
        <f>'4M - SPS'!U95</f>
        <v>8.3249000000000004E-2</v>
      </c>
      <c r="V95" s="398">
        <f>'4M - SPS'!V95</f>
        <v>8.5038000000000002E-2</v>
      </c>
      <c r="W95" s="398">
        <f>'4M - SPS'!W95</f>
        <v>8.2868999999999998E-2</v>
      </c>
      <c r="X95" s="398">
        <f>'4M - SPS'!X95</f>
        <v>4.5005000000000003E-2</v>
      </c>
      <c r="Y95" s="398">
        <f>'4M - SPS'!Y95</f>
        <v>4.5767000000000002E-2</v>
      </c>
      <c r="Z95" s="398">
        <f>'4M - SPS'!Z95</f>
        <v>4.1034000000000001E-2</v>
      </c>
      <c r="AA95" s="398">
        <f>'4M - SPS'!AA95</f>
        <v>4.0557000000000003E-2</v>
      </c>
    </row>
    <row r="96" spans="1:27" x14ac:dyDescent="0.35">
      <c r="A96" s="693"/>
      <c r="B96" s="11" t="str">
        <f t="shared" si="56"/>
        <v>Cooling</v>
      </c>
      <c r="C96" s="369">
        <f>'4M - SPS'!C96</f>
        <v>3.8908999999999999E-2</v>
      </c>
      <c r="D96" s="369">
        <f>'4M - SPS'!D96</f>
        <v>3.9212999999999998E-2</v>
      </c>
      <c r="E96" s="369">
        <f>'4M - SPS'!E96</f>
        <v>3.9616999999999999E-2</v>
      </c>
      <c r="F96" s="369">
        <f>'4M - SPS'!F96</f>
        <v>4.9125000000000002E-2</v>
      </c>
      <c r="G96" s="369">
        <f>'4M - SPS'!G96</f>
        <v>5.9047000000000002E-2</v>
      </c>
      <c r="H96" s="369">
        <f>'4M - SPS'!H96</f>
        <v>0.100907</v>
      </c>
      <c r="I96" s="398">
        <f>'4M - SPS'!I96</f>
        <v>9.5873E-2</v>
      </c>
      <c r="J96" s="398">
        <f>'4M - SPS'!J96</f>
        <v>0.100786</v>
      </c>
      <c r="K96" s="398">
        <f>'4M - SPS'!K96</f>
        <v>0.10802100000000001</v>
      </c>
      <c r="L96" s="398">
        <f>'4M - SPS'!L96</f>
        <v>5.407E-2</v>
      </c>
      <c r="M96" s="398">
        <f>'4M - SPS'!M96</f>
        <v>4.4588000000000003E-2</v>
      </c>
      <c r="N96" s="398">
        <f>'4M - SPS'!N96</f>
        <v>4.0072999999999998E-2</v>
      </c>
      <c r="O96" s="398">
        <f>'4M - SPS'!O96</f>
        <v>3.7643000000000003E-2</v>
      </c>
      <c r="P96" s="398">
        <f>'4M - SPS'!P96</f>
        <v>3.7594000000000002E-2</v>
      </c>
      <c r="Q96" s="398">
        <f>'4M - SPS'!Q96</f>
        <v>3.8481000000000001E-2</v>
      </c>
      <c r="R96" s="398">
        <f>'4M - SPS'!R96</f>
        <v>4.9109E-2</v>
      </c>
      <c r="S96" s="398">
        <f>'4M - SPS'!S96</f>
        <v>6.1143000000000003E-2</v>
      </c>
      <c r="T96" s="398">
        <f>'4M - SPS'!T96</f>
        <v>0.107651</v>
      </c>
      <c r="U96" s="398">
        <f>'4M - SPS'!U96</f>
        <v>9.5873E-2</v>
      </c>
      <c r="V96" s="398">
        <f>'4M - SPS'!V96</f>
        <v>0.100786</v>
      </c>
      <c r="W96" s="398">
        <f>'4M - SPS'!W96</f>
        <v>0.10802100000000001</v>
      </c>
      <c r="X96" s="398">
        <f>'4M - SPS'!X96</f>
        <v>5.407E-2</v>
      </c>
      <c r="Y96" s="398">
        <f>'4M - SPS'!Y96</f>
        <v>4.4588000000000003E-2</v>
      </c>
      <c r="Z96" s="398">
        <f>'4M - SPS'!Z96</f>
        <v>4.0072999999999998E-2</v>
      </c>
      <c r="AA96" s="398">
        <f>'4M - SPS'!AA96</f>
        <v>3.7643000000000003E-2</v>
      </c>
    </row>
    <row r="97" spans="1:27" x14ac:dyDescent="0.35">
      <c r="A97" s="693"/>
      <c r="B97" s="11" t="str">
        <f t="shared" si="56"/>
        <v>Ext Lighting</v>
      </c>
      <c r="C97" s="369">
        <f>'4M - SPS'!C97</f>
        <v>2.7383000000000001E-2</v>
      </c>
      <c r="D97" s="369">
        <f>'4M - SPS'!D97</f>
        <v>2.6421E-2</v>
      </c>
      <c r="E97" s="369">
        <f>'4M - SPS'!E97</f>
        <v>2.6467000000000001E-2</v>
      </c>
      <c r="F97" s="369">
        <f>'4M - SPS'!F97</f>
        <v>2.7630999999999999E-2</v>
      </c>
      <c r="G97" s="369">
        <f>'4M - SPS'!G97</f>
        <v>2.7195E-2</v>
      </c>
      <c r="H97" s="369">
        <f>'4M - SPS'!H97</f>
        <v>4.2216999999999998E-2</v>
      </c>
      <c r="I97" s="398">
        <f>'4M - SPS'!I97</f>
        <v>4.3922999999999997E-2</v>
      </c>
      <c r="J97" s="398">
        <f>'4M - SPS'!J97</f>
        <v>4.3657000000000001E-2</v>
      </c>
      <c r="K97" s="398">
        <f>'4M - SPS'!K97</f>
        <v>4.4394999999999997E-2</v>
      </c>
      <c r="L97" s="398">
        <f>'4M - SPS'!L97</f>
        <v>2.7671999999999999E-2</v>
      </c>
      <c r="M97" s="398">
        <f>'4M - SPS'!M97</f>
        <v>2.7786999999999999E-2</v>
      </c>
      <c r="N97" s="398">
        <f>'4M - SPS'!N97</f>
        <v>2.7320000000000001E-2</v>
      </c>
      <c r="O97" s="398">
        <f>'4M - SPS'!O97</f>
        <v>2.8396999999999999E-2</v>
      </c>
      <c r="P97" s="398">
        <f>'4M - SPS'!P97</f>
        <v>2.7067000000000001E-2</v>
      </c>
      <c r="Q97" s="398">
        <f>'4M - SPS'!Q97</f>
        <v>2.7428000000000001E-2</v>
      </c>
      <c r="R97" s="398">
        <f>'4M - SPS'!R97</f>
        <v>2.8527E-2</v>
      </c>
      <c r="S97" s="398">
        <f>'4M - SPS'!S97</f>
        <v>2.7924000000000001E-2</v>
      </c>
      <c r="T97" s="398">
        <f>'4M - SPS'!T97</f>
        <v>4.5346999999999998E-2</v>
      </c>
      <c r="U97" s="398">
        <f>'4M - SPS'!U97</f>
        <v>4.3922999999999997E-2</v>
      </c>
      <c r="V97" s="398">
        <f>'4M - SPS'!V97</f>
        <v>4.3657000000000001E-2</v>
      </c>
      <c r="W97" s="398">
        <f>'4M - SPS'!W97</f>
        <v>4.4394999999999997E-2</v>
      </c>
      <c r="X97" s="398">
        <f>'4M - SPS'!X97</f>
        <v>2.7671999999999999E-2</v>
      </c>
      <c r="Y97" s="398">
        <f>'4M - SPS'!Y97</f>
        <v>2.7786999999999999E-2</v>
      </c>
      <c r="Z97" s="398">
        <f>'4M - SPS'!Z97</f>
        <v>2.7320000000000001E-2</v>
      </c>
      <c r="AA97" s="398">
        <f>'4M - SPS'!AA97</f>
        <v>2.8396999999999999E-2</v>
      </c>
    </row>
    <row r="98" spans="1:27" x14ac:dyDescent="0.35">
      <c r="A98" s="693"/>
      <c r="B98" s="11" t="str">
        <f t="shared" si="56"/>
        <v>Heating</v>
      </c>
      <c r="C98" s="369">
        <f>'4M - SPS'!C98</f>
        <v>4.1204999999999999E-2</v>
      </c>
      <c r="D98" s="369">
        <f>'4M - SPS'!D98</f>
        <v>4.0432999999999997E-2</v>
      </c>
      <c r="E98" s="369">
        <f>'4M - SPS'!E98</f>
        <v>4.0971E-2</v>
      </c>
      <c r="F98" s="369">
        <f>'4M - SPS'!F98</f>
        <v>4.095E-2</v>
      </c>
      <c r="G98" s="369">
        <f>'4M - SPS'!G98</f>
        <v>4.0858999999999999E-2</v>
      </c>
      <c r="H98" s="369">
        <f>'4M - SPS'!H98</f>
        <v>4.1567E-2</v>
      </c>
      <c r="I98" s="398">
        <f>'4M - SPS'!I98</f>
        <v>4.3243999999999998E-2</v>
      </c>
      <c r="J98" s="398">
        <f>'4M - SPS'!J98</f>
        <v>4.2998000000000001E-2</v>
      </c>
      <c r="K98" s="398">
        <f>'4M - SPS'!K98</f>
        <v>7.9738000000000003E-2</v>
      </c>
      <c r="L98" s="398">
        <f>'4M - SPS'!L98</f>
        <v>4.2855999999999998E-2</v>
      </c>
      <c r="M98" s="398">
        <f>'4M - SPS'!M98</f>
        <v>4.2256000000000002E-2</v>
      </c>
      <c r="N98" s="398">
        <f>'4M - SPS'!N98</f>
        <v>4.2143E-2</v>
      </c>
      <c r="O98" s="398">
        <f>'4M - SPS'!O98</f>
        <v>4.4441000000000001E-2</v>
      </c>
      <c r="P98" s="398">
        <f>'4M - SPS'!P98</f>
        <v>4.3256999999999997E-2</v>
      </c>
      <c r="Q98" s="398">
        <f>'4M - SPS'!Q98</f>
        <v>4.4178000000000002E-2</v>
      </c>
      <c r="R98" s="398">
        <f>'4M - SPS'!R98</f>
        <v>4.3381000000000003E-2</v>
      </c>
      <c r="S98" s="398">
        <f>'4M - SPS'!S98</f>
        <v>4.3248000000000002E-2</v>
      </c>
      <c r="T98" s="398">
        <f>'4M - SPS'!T98</f>
        <v>4.4656000000000001E-2</v>
      </c>
      <c r="U98" s="398">
        <f>'4M - SPS'!U98</f>
        <v>4.3243999999999998E-2</v>
      </c>
      <c r="V98" s="398">
        <f>'4M - SPS'!V98</f>
        <v>4.2998000000000001E-2</v>
      </c>
      <c r="W98" s="398">
        <f>'4M - SPS'!W98</f>
        <v>7.9738000000000003E-2</v>
      </c>
      <c r="X98" s="398">
        <f>'4M - SPS'!X98</f>
        <v>4.2855999999999998E-2</v>
      </c>
      <c r="Y98" s="398">
        <f>'4M - SPS'!Y98</f>
        <v>4.2256000000000002E-2</v>
      </c>
      <c r="Z98" s="398">
        <f>'4M - SPS'!Z98</f>
        <v>4.2143E-2</v>
      </c>
      <c r="AA98" s="398">
        <f>'4M - SPS'!AA98</f>
        <v>4.4441000000000001E-2</v>
      </c>
    </row>
    <row r="99" spans="1:27" x14ac:dyDescent="0.35">
      <c r="A99" s="693"/>
      <c r="B99" s="11" t="str">
        <f t="shared" si="56"/>
        <v>HVAC</v>
      </c>
      <c r="C99" s="369">
        <f>'4M - SPS'!C99</f>
        <v>4.4257999999999999E-2</v>
      </c>
      <c r="D99" s="369">
        <f>'4M - SPS'!D99</f>
        <v>4.3583999999999998E-2</v>
      </c>
      <c r="E99" s="369">
        <f>'4M - SPS'!E99</f>
        <v>4.3881000000000003E-2</v>
      </c>
      <c r="F99" s="369">
        <f>'4M - SPS'!F99</f>
        <v>4.3124000000000003E-2</v>
      </c>
      <c r="G99" s="369">
        <f>'4M - SPS'!G99</f>
        <v>4.9966999999999998E-2</v>
      </c>
      <c r="H99" s="369">
        <f>'4M - SPS'!H99</f>
        <v>9.9684999999999996E-2</v>
      </c>
      <c r="I99" s="398">
        <f>'4M - SPS'!I99</f>
        <v>9.5311000000000007E-2</v>
      </c>
      <c r="J99" s="398">
        <f>'4M - SPS'!J99</f>
        <v>0.100024</v>
      </c>
      <c r="K99" s="398">
        <f>'4M - SPS'!K99</f>
        <v>0.10265100000000001</v>
      </c>
      <c r="L99" s="398">
        <f>'4M - SPS'!L99</f>
        <v>4.7780999999999997E-2</v>
      </c>
      <c r="M99" s="398">
        <f>'4M - SPS'!M99</f>
        <v>4.6185999999999998E-2</v>
      </c>
      <c r="N99" s="398">
        <f>'4M - SPS'!N99</f>
        <v>4.5090999999999999E-2</v>
      </c>
      <c r="O99" s="398">
        <f>'4M - SPS'!O99</f>
        <v>4.6690000000000002E-2</v>
      </c>
      <c r="P99" s="398">
        <f>'4M - SPS'!P99</f>
        <v>4.5469999999999997E-2</v>
      </c>
      <c r="Q99" s="398">
        <f>'4M - SPS'!Q99</f>
        <v>4.6181E-2</v>
      </c>
      <c r="R99" s="398">
        <f>'4M - SPS'!R99</f>
        <v>4.3610000000000003E-2</v>
      </c>
      <c r="S99" s="398">
        <f>'4M - SPS'!S99</f>
        <v>5.1957000000000003E-2</v>
      </c>
      <c r="T99" s="398">
        <f>'4M - SPS'!T99</f>
        <v>0.106351</v>
      </c>
      <c r="U99" s="398">
        <f>'4M - SPS'!U99</f>
        <v>9.5311000000000007E-2</v>
      </c>
      <c r="V99" s="398">
        <f>'4M - SPS'!V99</f>
        <v>0.100024</v>
      </c>
      <c r="W99" s="398">
        <f>'4M - SPS'!W99</f>
        <v>0.10265100000000001</v>
      </c>
      <c r="X99" s="398">
        <f>'4M - SPS'!X99</f>
        <v>4.7780999999999997E-2</v>
      </c>
      <c r="Y99" s="398">
        <f>'4M - SPS'!Y99</f>
        <v>4.6185999999999998E-2</v>
      </c>
      <c r="Z99" s="398">
        <f>'4M - SPS'!Z99</f>
        <v>4.5090999999999999E-2</v>
      </c>
      <c r="AA99" s="398">
        <f>'4M - SPS'!AA99</f>
        <v>4.6690000000000002E-2</v>
      </c>
    </row>
    <row r="100" spans="1:27" x14ac:dyDescent="0.35">
      <c r="A100" s="693"/>
      <c r="B100" s="11" t="str">
        <f t="shared" si="56"/>
        <v>Lighting</v>
      </c>
      <c r="C100" s="369">
        <f>'4M - SPS'!C100</f>
        <v>4.0167000000000001E-2</v>
      </c>
      <c r="D100" s="369">
        <f>'4M - SPS'!D100</f>
        <v>4.0315999999999998E-2</v>
      </c>
      <c r="E100" s="369">
        <f>'4M - SPS'!E100</f>
        <v>4.0568E-2</v>
      </c>
      <c r="F100" s="369">
        <f>'4M - SPS'!F100</f>
        <v>4.3178000000000001E-2</v>
      </c>
      <c r="G100" s="369">
        <f>'4M - SPS'!G100</f>
        <v>4.4922999999999998E-2</v>
      </c>
      <c r="H100" s="369">
        <f>'4M - SPS'!H100</f>
        <v>8.1757999999999997E-2</v>
      </c>
      <c r="I100" s="398">
        <f>'4M - SPS'!I100</f>
        <v>8.1882999999999997E-2</v>
      </c>
      <c r="J100" s="398">
        <f>'4M - SPS'!J100</f>
        <v>8.3452999999999999E-2</v>
      </c>
      <c r="K100" s="398">
        <f>'4M - SPS'!K100</f>
        <v>7.9449000000000006E-2</v>
      </c>
      <c r="L100" s="398">
        <f>'4M - SPS'!L100</f>
        <v>4.5407999999999997E-2</v>
      </c>
      <c r="M100" s="398">
        <f>'4M - SPS'!M100</f>
        <v>4.5609999999999998E-2</v>
      </c>
      <c r="N100" s="398">
        <f>'4M - SPS'!N100</f>
        <v>4.1577999999999997E-2</v>
      </c>
      <c r="O100" s="398">
        <f>'4M - SPS'!O100</f>
        <v>4.2353000000000002E-2</v>
      </c>
      <c r="P100" s="398">
        <f>'4M - SPS'!P100</f>
        <v>4.2375999999999997E-2</v>
      </c>
      <c r="Q100" s="398">
        <f>'4M - SPS'!Q100</f>
        <v>4.3025000000000001E-2</v>
      </c>
      <c r="R100" s="398">
        <f>'4M - SPS'!R100</f>
        <v>4.5280000000000001E-2</v>
      </c>
      <c r="S100" s="398">
        <f>'4M - SPS'!S100</f>
        <v>4.718E-2</v>
      </c>
      <c r="T100" s="398">
        <f>'4M - SPS'!T100</f>
        <v>8.7298000000000001E-2</v>
      </c>
      <c r="U100" s="398">
        <f>'4M - SPS'!U100</f>
        <v>8.1882999999999997E-2</v>
      </c>
      <c r="V100" s="398">
        <f>'4M - SPS'!V100</f>
        <v>8.3452999999999999E-2</v>
      </c>
      <c r="W100" s="398">
        <f>'4M - SPS'!W100</f>
        <v>7.9449000000000006E-2</v>
      </c>
      <c r="X100" s="398">
        <f>'4M - SPS'!X100</f>
        <v>4.5407999999999997E-2</v>
      </c>
      <c r="Y100" s="398">
        <f>'4M - SPS'!Y100</f>
        <v>4.5609999999999998E-2</v>
      </c>
      <c r="Z100" s="398">
        <f>'4M - SPS'!Z100</f>
        <v>4.1577999999999997E-2</v>
      </c>
      <c r="AA100" s="398">
        <f>'4M - SPS'!AA100</f>
        <v>4.2353000000000002E-2</v>
      </c>
    </row>
    <row r="101" spans="1:27" x14ac:dyDescent="0.35">
      <c r="A101" s="693"/>
      <c r="B101" s="11" t="str">
        <f t="shared" si="56"/>
        <v>Miscellaneous</v>
      </c>
      <c r="C101" s="369">
        <f>'4M - SPS'!C101</f>
        <v>3.7862E-2</v>
      </c>
      <c r="D101" s="369">
        <f>'4M - SPS'!D101</f>
        <v>3.8269999999999998E-2</v>
      </c>
      <c r="E101" s="369">
        <f>'4M - SPS'!E101</f>
        <v>3.8302999999999997E-2</v>
      </c>
      <c r="F101" s="369">
        <f>'4M - SPS'!F101</f>
        <v>3.9909E-2</v>
      </c>
      <c r="G101" s="369">
        <f>'4M - SPS'!G101</f>
        <v>4.1751999999999997E-2</v>
      </c>
      <c r="H101" s="369">
        <f>'4M - SPS'!H101</f>
        <v>7.5856000000000007E-2</v>
      </c>
      <c r="I101" s="398">
        <f>'4M - SPS'!I101</f>
        <v>7.6974000000000001E-2</v>
      </c>
      <c r="J101" s="398">
        <f>'4M - SPS'!J101</f>
        <v>7.7621999999999997E-2</v>
      </c>
      <c r="K101" s="398">
        <f>'4M - SPS'!K101</f>
        <v>7.6564999999999994E-2</v>
      </c>
      <c r="L101" s="398">
        <f>'4M - SPS'!L101</f>
        <v>4.2223999999999998E-2</v>
      </c>
      <c r="M101" s="398">
        <f>'4M - SPS'!M101</f>
        <v>4.2845000000000001E-2</v>
      </c>
      <c r="N101" s="398">
        <f>'4M - SPS'!N101</f>
        <v>3.9836000000000003E-2</v>
      </c>
      <c r="O101" s="398">
        <f>'4M - SPS'!O101</f>
        <v>3.9829999999999997E-2</v>
      </c>
      <c r="P101" s="398">
        <f>'4M - SPS'!P101</f>
        <v>4.0202000000000002E-2</v>
      </c>
      <c r="Q101" s="398">
        <f>'4M - SPS'!Q101</f>
        <v>4.0568E-2</v>
      </c>
      <c r="R101" s="398">
        <f>'4M - SPS'!R101</f>
        <v>4.1613999999999998E-2</v>
      </c>
      <c r="S101" s="398">
        <f>'4M - SPS'!S101</f>
        <v>4.3744999999999999E-2</v>
      </c>
      <c r="T101" s="398">
        <f>'4M - SPS'!T101</f>
        <v>8.1032999999999994E-2</v>
      </c>
      <c r="U101" s="398">
        <f>'4M - SPS'!U101</f>
        <v>7.6974000000000001E-2</v>
      </c>
      <c r="V101" s="398">
        <f>'4M - SPS'!V101</f>
        <v>7.7621999999999997E-2</v>
      </c>
      <c r="W101" s="398">
        <f>'4M - SPS'!W101</f>
        <v>7.6564999999999994E-2</v>
      </c>
      <c r="X101" s="398">
        <f>'4M - SPS'!X101</f>
        <v>4.2223999999999998E-2</v>
      </c>
      <c r="Y101" s="398">
        <f>'4M - SPS'!Y101</f>
        <v>4.2845000000000001E-2</v>
      </c>
      <c r="Z101" s="398">
        <f>'4M - SPS'!Z101</f>
        <v>3.9836000000000003E-2</v>
      </c>
      <c r="AA101" s="398">
        <f>'4M - SPS'!AA101</f>
        <v>3.9829999999999997E-2</v>
      </c>
    </row>
    <row r="102" spans="1:27" x14ac:dyDescent="0.35">
      <c r="A102" s="693"/>
      <c r="B102" s="11" t="str">
        <f t="shared" si="56"/>
        <v>Motors</v>
      </c>
      <c r="C102" s="369">
        <f>'4M - SPS'!C102</f>
        <v>3.7862E-2</v>
      </c>
      <c r="D102" s="369">
        <f>'4M - SPS'!D102</f>
        <v>3.8269999999999998E-2</v>
      </c>
      <c r="E102" s="369">
        <f>'4M - SPS'!E102</f>
        <v>3.8302999999999997E-2</v>
      </c>
      <c r="F102" s="369">
        <f>'4M - SPS'!F102</f>
        <v>3.9909E-2</v>
      </c>
      <c r="G102" s="369">
        <f>'4M - SPS'!G102</f>
        <v>4.1751999999999997E-2</v>
      </c>
      <c r="H102" s="369">
        <f>'4M - SPS'!H102</f>
        <v>7.5856000000000007E-2</v>
      </c>
      <c r="I102" s="398">
        <f>'4M - SPS'!I102</f>
        <v>7.6974000000000001E-2</v>
      </c>
      <c r="J102" s="398">
        <f>'4M - SPS'!J102</f>
        <v>7.7621999999999997E-2</v>
      </c>
      <c r="K102" s="398">
        <f>'4M - SPS'!K102</f>
        <v>7.6564999999999994E-2</v>
      </c>
      <c r="L102" s="398">
        <f>'4M - SPS'!L102</f>
        <v>4.2223999999999998E-2</v>
      </c>
      <c r="M102" s="398">
        <f>'4M - SPS'!M102</f>
        <v>4.2845000000000001E-2</v>
      </c>
      <c r="N102" s="398">
        <f>'4M - SPS'!N102</f>
        <v>3.9836000000000003E-2</v>
      </c>
      <c r="O102" s="398">
        <f>'4M - SPS'!O102</f>
        <v>3.9829999999999997E-2</v>
      </c>
      <c r="P102" s="398">
        <f>'4M - SPS'!P102</f>
        <v>4.0202000000000002E-2</v>
      </c>
      <c r="Q102" s="398">
        <f>'4M - SPS'!Q102</f>
        <v>4.0568E-2</v>
      </c>
      <c r="R102" s="398">
        <f>'4M - SPS'!R102</f>
        <v>4.1613999999999998E-2</v>
      </c>
      <c r="S102" s="398">
        <f>'4M - SPS'!S102</f>
        <v>4.3744999999999999E-2</v>
      </c>
      <c r="T102" s="398">
        <f>'4M - SPS'!T102</f>
        <v>8.1032999999999994E-2</v>
      </c>
      <c r="U102" s="398">
        <f>'4M - SPS'!U102</f>
        <v>7.6974000000000001E-2</v>
      </c>
      <c r="V102" s="398">
        <f>'4M - SPS'!V102</f>
        <v>7.7621999999999997E-2</v>
      </c>
      <c r="W102" s="398">
        <f>'4M - SPS'!W102</f>
        <v>7.6564999999999994E-2</v>
      </c>
      <c r="X102" s="398">
        <f>'4M - SPS'!X102</f>
        <v>4.2223999999999998E-2</v>
      </c>
      <c r="Y102" s="398">
        <f>'4M - SPS'!Y102</f>
        <v>4.2845000000000001E-2</v>
      </c>
      <c r="Z102" s="398">
        <f>'4M - SPS'!Z102</f>
        <v>3.9836000000000003E-2</v>
      </c>
      <c r="AA102" s="398">
        <f>'4M - SPS'!AA102</f>
        <v>3.9829999999999997E-2</v>
      </c>
    </row>
    <row r="103" spans="1:27" x14ac:dyDescent="0.35">
      <c r="A103" s="693"/>
      <c r="B103" s="11" t="str">
        <f t="shared" si="56"/>
        <v>Process</v>
      </c>
      <c r="C103" s="369">
        <f>'4M - SPS'!C103</f>
        <v>3.7862E-2</v>
      </c>
      <c r="D103" s="369">
        <f>'4M - SPS'!D103</f>
        <v>3.8269999999999998E-2</v>
      </c>
      <c r="E103" s="369">
        <f>'4M - SPS'!E103</f>
        <v>3.8302999999999997E-2</v>
      </c>
      <c r="F103" s="369">
        <f>'4M - SPS'!F103</f>
        <v>3.9909E-2</v>
      </c>
      <c r="G103" s="369">
        <f>'4M - SPS'!G103</f>
        <v>4.1751999999999997E-2</v>
      </c>
      <c r="H103" s="369">
        <f>'4M - SPS'!H103</f>
        <v>7.5856000000000007E-2</v>
      </c>
      <c r="I103" s="398">
        <f>'4M - SPS'!I103</f>
        <v>7.6974000000000001E-2</v>
      </c>
      <c r="J103" s="398">
        <f>'4M - SPS'!J103</f>
        <v>7.7621999999999997E-2</v>
      </c>
      <c r="K103" s="398">
        <f>'4M - SPS'!K103</f>
        <v>7.6564999999999994E-2</v>
      </c>
      <c r="L103" s="398">
        <f>'4M - SPS'!L103</f>
        <v>4.2223999999999998E-2</v>
      </c>
      <c r="M103" s="398">
        <f>'4M - SPS'!M103</f>
        <v>4.2845000000000001E-2</v>
      </c>
      <c r="N103" s="398">
        <f>'4M - SPS'!N103</f>
        <v>3.9836000000000003E-2</v>
      </c>
      <c r="O103" s="398">
        <f>'4M - SPS'!O103</f>
        <v>3.9829999999999997E-2</v>
      </c>
      <c r="P103" s="398">
        <f>'4M - SPS'!P103</f>
        <v>4.0202000000000002E-2</v>
      </c>
      <c r="Q103" s="398">
        <f>'4M - SPS'!Q103</f>
        <v>4.0568E-2</v>
      </c>
      <c r="R103" s="398">
        <f>'4M - SPS'!R103</f>
        <v>4.1613999999999998E-2</v>
      </c>
      <c r="S103" s="398">
        <f>'4M - SPS'!S103</f>
        <v>4.3744999999999999E-2</v>
      </c>
      <c r="T103" s="398">
        <f>'4M - SPS'!T103</f>
        <v>8.1032999999999994E-2</v>
      </c>
      <c r="U103" s="398">
        <f>'4M - SPS'!U103</f>
        <v>7.6974000000000001E-2</v>
      </c>
      <c r="V103" s="398">
        <f>'4M - SPS'!V103</f>
        <v>7.7621999999999997E-2</v>
      </c>
      <c r="W103" s="398">
        <f>'4M - SPS'!W103</f>
        <v>7.6564999999999994E-2</v>
      </c>
      <c r="X103" s="398">
        <f>'4M - SPS'!X103</f>
        <v>4.2223999999999998E-2</v>
      </c>
      <c r="Y103" s="398">
        <f>'4M - SPS'!Y103</f>
        <v>4.2845000000000001E-2</v>
      </c>
      <c r="Z103" s="398">
        <f>'4M - SPS'!Z103</f>
        <v>3.9836000000000003E-2</v>
      </c>
      <c r="AA103" s="398">
        <f>'4M - SPS'!AA103</f>
        <v>3.9829999999999997E-2</v>
      </c>
    </row>
    <row r="104" spans="1:27" x14ac:dyDescent="0.35">
      <c r="A104" s="693"/>
      <c r="B104" s="11" t="str">
        <f t="shared" si="56"/>
        <v>Refrigeration</v>
      </c>
      <c r="C104" s="369">
        <f>'4M - SPS'!C104</f>
        <v>3.6018000000000001E-2</v>
      </c>
      <c r="D104" s="369">
        <f>'4M - SPS'!D104</f>
        <v>3.6332999999999997E-2</v>
      </c>
      <c r="E104" s="369">
        <f>'4M - SPS'!E104</f>
        <v>3.7146999999999999E-2</v>
      </c>
      <c r="F104" s="369">
        <f>'4M - SPS'!F104</f>
        <v>3.8649000000000003E-2</v>
      </c>
      <c r="G104" s="369">
        <f>'4M - SPS'!G104</f>
        <v>3.9656999999999998E-2</v>
      </c>
      <c r="H104" s="369">
        <f>'4M - SPS'!H104</f>
        <v>7.1591000000000002E-2</v>
      </c>
      <c r="I104" s="398">
        <f>'4M - SPS'!I104</f>
        <v>7.2470999999999994E-2</v>
      </c>
      <c r="J104" s="398">
        <f>'4M - SPS'!J104</f>
        <v>7.3424000000000003E-2</v>
      </c>
      <c r="K104" s="398">
        <f>'4M - SPS'!K104</f>
        <v>7.2287000000000004E-2</v>
      </c>
      <c r="L104" s="398">
        <f>'4M - SPS'!L104</f>
        <v>4.011E-2</v>
      </c>
      <c r="M104" s="398">
        <f>'4M - SPS'!M104</f>
        <v>4.0693E-2</v>
      </c>
      <c r="N104" s="398">
        <f>'4M - SPS'!N104</f>
        <v>3.7767000000000002E-2</v>
      </c>
      <c r="O104" s="398">
        <f>'4M - SPS'!O104</f>
        <v>3.7731000000000001E-2</v>
      </c>
      <c r="P104" s="398">
        <f>'4M - SPS'!P104</f>
        <v>3.7999999999999999E-2</v>
      </c>
      <c r="Q104" s="398">
        <f>'4M - SPS'!Q104</f>
        <v>3.9366999999999999E-2</v>
      </c>
      <c r="R104" s="398">
        <f>'4M - SPS'!R104</f>
        <v>4.0410000000000001E-2</v>
      </c>
      <c r="S104" s="398">
        <f>'4M - SPS'!S104</f>
        <v>4.1471000000000001E-2</v>
      </c>
      <c r="T104" s="398">
        <f>'4M - SPS'!T104</f>
        <v>7.6507000000000006E-2</v>
      </c>
      <c r="U104" s="398">
        <f>'4M - SPS'!U104</f>
        <v>7.2470999999999994E-2</v>
      </c>
      <c r="V104" s="398">
        <f>'4M - SPS'!V104</f>
        <v>7.3424000000000003E-2</v>
      </c>
      <c r="W104" s="398">
        <f>'4M - SPS'!W104</f>
        <v>7.2287000000000004E-2</v>
      </c>
      <c r="X104" s="398">
        <f>'4M - SPS'!X104</f>
        <v>4.011E-2</v>
      </c>
      <c r="Y104" s="398">
        <f>'4M - SPS'!Y104</f>
        <v>4.0693E-2</v>
      </c>
      <c r="Z104" s="398">
        <f>'4M - SPS'!Z104</f>
        <v>3.7767000000000002E-2</v>
      </c>
      <c r="AA104" s="398">
        <f>'4M - SPS'!AA104</f>
        <v>3.7731000000000001E-2</v>
      </c>
    </row>
    <row r="105" spans="1:27" ht="15" thickBot="1" x14ac:dyDescent="0.4">
      <c r="A105" s="694"/>
      <c r="B105" s="15" t="str">
        <f t="shared" si="56"/>
        <v>Water Heating</v>
      </c>
      <c r="C105" s="368">
        <f>'4M - SPS'!C105</f>
        <v>3.7747000000000003E-2</v>
      </c>
      <c r="D105" s="368">
        <f>'4M - SPS'!D105</f>
        <v>3.8657999999999998E-2</v>
      </c>
      <c r="E105" s="368">
        <f>'4M - SPS'!E105</f>
        <v>4.0169999999999997E-2</v>
      </c>
      <c r="F105" s="368">
        <f>'4M - SPS'!F105</f>
        <v>4.2594E-2</v>
      </c>
      <c r="G105" s="368">
        <f>'4M - SPS'!G105</f>
        <v>4.3942000000000002E-2</v>
      </c>
      <c r="H105" s="368">
        <f>'4M - SPS'!H105</f>
        <v>8.3081000000000002E-2</v>
      </c>
      <c r="I105" s="396">
        <f>'4M - SPS'!I105</f>
        <v>8.1969E-2</v>
      </c>
      <c r="J105" s="396">
        <f>'4M - SPS'!J105</f>
        <v>8.4942000000000004E-2</v>
      </c>
      <c r="K105" s="396">
        <f>'4M - SPS'!K105</f>
        <v>8.1456000000000001E-2</v>
      </c>
      <c r="L105" s="396">
        <f>'4M - SPS'!L105</f>
        <v>4.4394999999999997E-2</v>
      </c>
      <c r="M105" s="396">
        <f>'4M - SPS'!M105</f>
        <v>4.5121000000000001E-2</v>
      </c>
      <c r="N105" s="396">
        <f>'4M - SPS'!N105</f>
        <v>4.0204999999999998E-2</v>
      </c>
      <c r="O105" s="396">
        <f>'4M - SPS'!O105</f>
        <v>3.9265000000000001E-2</v>
      </c>
      <c r="P105" s="396">
        <f>'4M - SPS'!P105</f>
        <v>4.0346E-2</v>
      </c>
      <c r="Q105" s="396">
        <f>'4M - SPS'!Q105</f>
        <v>4.2657E-2</v>
      </c>
      <c r="R105" s="396">
        <f>'4M - SPS'!R105</f>
        <v>4.4724E-2</v>
      </c>
      <c r="S105" s="396">
        <f>'4M - SPS'!S105</f>
        <v>4.6117999999999999E-2</v>
      </c>
      <c r="T105" s="396">
        <f>'4M - SPS'!T105</f>
        <v>8.8703000000000004E-2</v>
      </c>
      <c r="U105" s="396">
        <f>'4M - SPS'!U105</f>
        <v>8.1969E-2</v>
      </c>
      <c r="V105" s="396">
        <f>'4M - SPS'!V105</f>
        <v>8.4942000000000004E-2</v>
      </c>
      <c r="W105" s="396">
        <f>'4M - SPS'!W105</f>
        <v>8.1456000000000001E-2</v>
      </c>
      <c r="X105" s="396">
        <f>'4M - SPS'!X105</f>
        <v>4.4394999999999997E-2</v>
      </c>
      <c r="Y105" s="396">
        <f>'4M - SPS'!Y105</f>
        <v>4.5121000000000001E-2</v>
      </c>
      <c r="Z105" s="396">
        <f>'4M - SPS'!Z105</f>
        <v>4.0204999999999998E-2</v>
      </c>
      <c r="AA105" s="396">
        <f>'4M - SPS'!AA105</f>
        <v>3.9265000000000001E-2</v>
      </c>
    </row>
    <row r="106" spans="1:27" x14ac:dyDescent="0.35">
      <c r="C106" s="367" t="s">
        <v>238</v>
      </c>
      <c r="I106" s="397" t="s">
        <v>261</v>
      </c>
    </row>
    <row r="107" spans="1:27" hidden="1" x14ac:dyDescent="0.35">
      <c r="A107" s="695" t="s">
        <v>121</v>
      </c>
      <c r="B107" s="699" t="s">
        <v>122</v>
      </c>
      <c r="C107" s="700"/>
      <c r="D107" s="700"/>
      <c r="E107" s="700"/>
      <c r="F107" s="700"/>
      <c r="G107" s="700"/>
      <c r="H107" s="700"/>
      <c r="I107" s="700"/>
      <c r="J107" s="700"/>
      <c r="K107" s="700"/>
      <c r="L107" s="700"/>
      <c r="M107" s="700"/>
      <c r="N107" s="714"/>
      <c r="O107" s="699" t="s">
        <v>122</v>
      </c>
      <c r="P107" s="700"/>
      <c r="Q107" s="700"/>
      <c r="R107" s="700"/>
      <c r="S107" s="700"/>
      <c r="T107" s="700"/>
      <c r="U107" s="700"/>
      <c r="V107" s="700"/>
      <c r="W107" s="700"/>
      <c r="X107" s="700"/>
      <c r="Y107" s="700"/>
      <c r="Z107" s="700"/>
      <c r="AA107" s="123" t="s">
        <v>122</v>
      </c>
    </row>
    <row r="108" spans="1:27" ht="15" hidden="1" thickBot="1" x14ac:dyDescent="0.4">
      <c r="A108" s="696"/>
      <c r="B108" s="701" t="s">
        <v>239</v>
      </c>
      <c r="C108" s="702"/>
      <c r="D108" s="702"/>
      <c r="E108" s="702"/>
      <c r="F108" s="702"/>
      <c r="G108" s="702"/>
      <c r="H108" s="702"/>
      <c r="I108" s="702"/>
      <c r="J108" s="702"/>
      <c r="K108" s="702"/>
      <c r="L108" s="702"/>
      <c r="M108" s="702"/>
      <c r="N108" s="715"/>
      <c r="O108" s="701" t="s">
        <v>239</v>
      </c>
      <c r="P108" s="702"/>
      <c r="Q108" s="702"/>
      <c r="R108" s="702"/>
      <c r="S108" s="702"/>
      <c r="T108" s="702"/>
      <c r="U108" s="702"/>
      <c r="V108" s="702"/>
      <c r="W108" s="702"/>
      <c r="X108" s="702"/>
      <c r="Y108" s="702"/>
      <c r="Z108" s="702"/>
      <c r="AA108" s="569" t="s">
        <v>239</v>
      </c>
    </row>
    <row r="109" spans="1:27" ht="15" hidden="1" thickBot="1" x14ac:dyDescent="0.4">
      <c r="A109" s="697"/>
      <c r="B109" s="259" t="s">
        <v>142</v>
      </c>
      <c r="C109" s="145">
        <f>C$4</f>
        <v>44927</v>
      </c>
      <c r="D109" s="145">
        <f t="shared" ref="D109:AA109" si="57">D$4</f>
        <v>44958</v>
      </c>
      <c r="E109" s="145">
        <f t="shared" si="57"/>
        <v>44986</v>
      </c>
      <c r="F109" s="145">
        <f t="shared" si="57"/>
        <v>45017</v>
      </c>
      <c r="G109" s="145">
        <f t="shared" si="57"/>
        <v>45047</v>
      </c>
      <c r="H109" s="145">
        <f t="shared" si="57"/>
        <v>45078</v>
      </c>
      <c r="I109" s="145">
        <f t="shared" si="57"/>
        <v>45108</v>
      </c>
      <c r="J109" s="145">
        <f t="shared" si="57"/>
        <v>45139</v>
      </c>
      <c r="K109" s="145">
        <f t="shared" si="57"/>
        <v>45170</v>
      </c>
      <c r="L109" s="145">
        <f t="shared" si="57"/>
        <v>45200</v>
      </c>
      <c r="M109" s="145">
        <f t="shared" si="57"/>
        <v>45231</v>
      </c>
      <c r="N109" s="145">
        <f t="shared" si="57"/>
        <v>45261</v>
      </c>
      <c r="O109" s="145">
        <f t="shared" si="57"/>
        <v>45292</v>
      </c>
      <c r="P109" s="145">
        <f t="shared" si="57"/>
        <v>45323</v>
      </c>
      <c r="Q109" s="145">
        <f t="shared" si="57"/>
        <v>45352</v>
      </c>
      <c r="R109" s="145">
        <f t="shared" si="57"/>
        <v>45383</v>
      </c>
      <c r="S109" s="145">
        <f t="shared" si="57"/>
        <v>45413</v>
      </c>
      <c r="T109" s="145">
        <f t="shared" si="57"/>
        <v>45444</v>
      </c>
      <c r="U109" s="145">
        <f t="shared" si="57"/>
        <v>45474</v>
      </c>
      <c r="V109" s="145">
        <f t="shared" si="57"/>
        <v>45505</v>
      </c>
      <c r="W109" s="145">
        <f t="shared" si="57"/>
        <v>45536</v>
      </c>
      <c r="X109" s="145">
        <f t="shared" si="57"/>
        <v>45566</v>
      </c>
      <c r="Y109" s="145">
        <f t="shared" si="57"/>
        <v>45597</v>
      </c>
      <c r="Z109" s="145">
        <f t="shared" si="57"/>
        <v>45627</v>
      </c>
      <c r="AA109" s="145">
        <f t="shared" si="57"/>
        <v>45658</v>
      </c>
    </row>
    <row r="110" spans="1:27" hidden="1" x14ac:dyDescent="0.35">
      <c r="A110" s="697"/>
      <c r="B110" s="238" t="s">
        <v>20</v>
      </c>
      <c r="C110" s="374">
        <f>'4M - SPS'!C110</f>
        <v>3.5461181829163087E-2</v>
      </c>
      <c r="D110" s="374">
        <f>'4M - SPS'!D110</f>
        <v>3.5803688506613855E-2</v>
      </c>
      <c r="E110" s="374">
        <f>'4M - SPS'!E110</f>
        <v>3.5836947009265943E-2</v>
      </c>
      <c r="F110" s="374">
        <f>'4M - SPS'!F110</f>
        <v>3.724710678873152E-2</v>
      </c>
      <c r="G110" s="374">
        <f>'4M - SPS'!G110</f>
        <v>3.8516410091400353E-2</v>
      </c>
      <c r="H110" s="374">
        <f>'4M - SPS'!H110</f>
        <v>6.6309462665942689E-2</v>
      </c>
      <c r="I110" s="402">
        <f>'4M - SPS'!I110</f>
        <v>6.7753562472526563E-2</v>
      </c>
      <c r="J110" s="402">
        <f>'4M - SPS'!J110</f>
        <v>6.823915742998507E-2</v>
      </c>
      <c r="K110" s="402">
        <f>'4M - SPS'!K110</f>
        <v>6.7525399252015297E-2</v>
      </c>
      <c r="L110" s="402">
        <f>'4M - SPS'!L110</f>
        <v>3.9063382109163408E-2</v>
      </c>
      <c r="M110" s="402">
        <f>'4M - SPS'!M110</f>
        <v>3.9553696920511257E-2</v>
      </c>
      <c r="N110" s="402">
        <f>'4M - SPS'!N110</f>
        <v>3.7562326323709046E-2</v>
      </c>
      <c r="O110" s="402">
        <f>'4M - SPS'!O110</f>
        <v>3.7309360712313777E-2</v>
      </c>
      <c r="P110" s="402">
        <f>'4M - SPS'!P110</f>
        <v>3.7592595090519432E-2</v>
      </c>
      <c r="Q110" s="402">
        <f>'4M - SPS'!Q110</f>
        <v>3.790549063990227E-2</v>
      </c>
      <c r="R110" s="402">
        <f>'4M - SPS'!R110</f>
        <v>3.8795312696370085E-2</v>
      </c>
      <c r="S110" s="402">
        <f>'4M - SPS'!S110</f>
        <v>4.0256529624143049E-2</v>
      </c>
      <c r="T110" s="402">
        <f>'4M - SPS'!T110</f>
        <v>7.0755895095357096E-2</v>
      </c>
      <c r="U110" s="402">
        <f>'4M - SPS'!U110</f>
        <v>6.7753562472526563E-2</v>
      </c>
      <c r="V110" s="402">
        <f>'4M - SPS'!V110</f>
        <v>6.823915742998507E-2</v>
      </c>
      <c r="W110" s="402">
        <f>'4M - SPS'!W110</f>
        <v>6.7525399252015297E-2</v>
      </c>
      <c r="X110" s="402">
        <f>'4M - SPS'!X110</f>
        <v>3.9063382109163408E-2</v>
      </c>
      <c r="Y110" s="402">
        <f>'4M - SPS'!Y110</f>
        <v>3.9553696920511257E-2</v>
      </c>
      <c r="Z110" s="402">
        <f>'4M - SPS'!Z110</f>
        <v>3.7562326323709046E-2</v>
      </c>
      <c r="AA110" s="402">
        <f>'4M - SPS'!AA110</f>
        <v>3.7309360712313777E-2</v>
      </c>
    </row>
    <row r="111" spans="1:27" hidden="1" x14ac:dyDescent="0.35">
      <c r="A111" s="697"/>
      <c r="B111" s="238" t="s">
        <v>0</v>
      </c>
      <c r="C111" s="374">
        <f>'4M - SPS'!C111</f>
        <v>4.0300987691453578E-2</v>
      </c>
      <c r="D111" s="374">
        <f>'4M - SPS'!D111</f>
        <v>4.0066560101273123E-2</v>
      </c>
      <c r="E111" s="374">
        <f>'4M - SPS'!E111</f>
        <v>4.0293897309057192E-2</v>
      </c>
      <c r="F111" s="374">
        <f>'4M - SPS'!F111</f>
        <v>4.0677612652921684E-2</v>
      </c>
      <c r="G111" s="374">
        <f>'4M - SPS'!G111</f>
        <v>4.4373882610231265E-2</v>
      </c>
      <c r="H111" s="374">
        <f>'4M - SPS'!H111</f>
        <v>8.2921252408061474E-2</v>
      </c>
      <c r="I111" s="402">
        <f>'4M - SPS'!I111</f>
        <v>8.0635132489662531E-2</v>
      </c>
      <c r="J111" s="402">
        <f>'4M - SPS'!J111</f>
        <v>8.4009606331493389E-2</v>
      </c>
      <c r="K111" s="402">
        <f>'4M - SPS'!K111</f>
        <v>8.5745407007655414E-2</v>
      </c>
      <c r="L111" s="402">
        <f>'4M - SPS'!L111</f>
        <v>4.4458666257811495E-2</v>
      </c>
      <c r="M111" s="402">
        <f>'4M - SPS'!M111</f>
        <v>4.3145560230729206E-2</v>
      </c>
      <c r="N111" s="402">
        <f>'4M - SPS'!N111</f>
        <v>4.1885704303761657E-2</v>
      </c>
      <c r="O111" s="402">
        <f>'4M - SPS'!O111</f>
        <v>4.2520723114963382E-2</v>
      </c>
      <c r="P111" s="402">
        <f>'4M - SPS'!P111</f>
        <v>4.1743510531885644E-2</v>
      </c>
      <c r="Q111" s="402">
        <f>'4M - SPS'!Q111</f>
        <v>4.2304659778201283E-2</v>
      </c>
      <c r="R111" s="402">
        <f>'4M - SPS'!R111</f>
        <v>4.1033300936625446E-2</v>
      </c>
      <c r="S111" s="402">
        <f>'4M - SPS'!S111</f>
        <v>4.5919524731222877E-2</v>
      </c>
      <c r="T111" s="402">
        <f>'4M - SPS'!T111</f>
        <v>8.828635664133308E-2</v>
      </c>
      <c r="U111" s="402">
        <f>'4M - SPS'!U111</f>
        <v>8.0635132489662531E-2</v>
      </c>
      <c r="V111" s="402">
        <f>'4M - SPS'!V111</f>
        <v>8.4009606331493389E-2</v>
      </c>
      <c r="W111" s="402">
        <f>'4M - SPS'!W111</f>
        <v>8.5745407007655414E-2</v>
      </c>
      <c r="X111" s="402">
        <f>'4M - SPS'!X111</f>
        <v>4.4458666257811495E-2</v>
      </c>
      <c r="Y111" s="402">
        <f>'4M - SPS'!Y111</f>
        <v>4.3145560230729206E-2</v>
      </c>
      <c r="Z111" s="402">
        <f>'4M - SPS'!Z111</f>
        <v>4.1885704303761657E-2</v>
      </c>
      <c r="AA111" s="402">
        <f>'4M - SPS'!AA111</f>
        <v>4.2520723114963382E-2</v>
      </c>
    </row>
    <row r="112" spans="1:27" hidden="1" x14ac:dyDescent="0.35">
      <c r="A112" s="697"/>
      <c r="B112" s="238" t="s">
        <v>21</v>
      </c>
      <c r="C112" s="374">
        <f>'4M - SPS'!C112</f>
        <v>3.6471133037168639E-2</v>
      </c>
      <c r="D112" s="374">
        <f>'4M - SPS'!D112</f>
        <v>3.695162369297144E-2</v>
      </c>
      <c r="E112" s="374">
        <f>'4M - SPS'!E112</f>
        <v>3.7774857726889002E-2</v>
      </c>
      <c r="F112" s="374">
        <f>'4M - SPS'!F112</f>
        <v>3.9680987962847677E-2</v>
      </c>
      <c r="G112" s="374">
        <f>'4M - SPS'!G112</f>
        <v>4.0665288415437088E-2</v>
      </c>
      <c r="H112" s="374">
        <f>'4M - SPS'!H112</f>
        <v>7.1456120715938987E-2</v>
      </c>
      <c r="I112" s="402">
        <f>'4M - SPS'!I112</f>
        <v>7.2182560224524711E-2</v>
      </c>
      <c r="J112" s="402">
        <f>'4M - SPS'!J112</f>
        <v>7.3486687391125252E-2</v>
      </c>
      <c r="K112" s="402">
        <f>'4M - SPS'!K112</f>
        <v>7.1961972198973156E-2</v>
      </c>
      <c r="L112" s="402">
        <f>'4M - SPS'!L112</f>
        <v>4.1202779153548821E-2</v>
      </c>
      <c r="M112" s="402">
        <f>'4M - SPS'!M112</f>
        <v>4.1783383909177088E-2</v>
      </c>
      <c r="N112" s="402">
        <f>'4M - SPS'!N112</f>
        <v>3.8741878479679928E-2</v>
      </c>
      <c r="O112" s="402">
        <f>'4M - SPS'!O112</f>
        <v>3.812480333592938E-2</v>
      </c>
      <c r="P112" s="402">
        <f>'4M - SPS'!P112</f>
        <v>3.863584650399525E-2</v>
      </c>
      <c r="Q112" s="402">
        <f>'4M - SPS'!Q112</f>
        <v>4.0110968412696429E-2</v>
      </c>
      <c r="R112" s="402">
        <f>'4M - SPS'!R112</f>
        <v>4.1692552246356249E-2</v>
      </c>
      <c r="S112" s="402">
        <f>'4M - SPS'!S112</f>
        <v>4.2574877465881671E-2</v>
      </c>
      <c r="T112" s="402">
        <f>'4M - SPS'!T112</f>
        <v>7.6182846728634554E-2</v>
      </c>
      <c r="U112" s="402">
        <f>'4M - SPS'!U112</f>
        <v>7.2182560224524711E-2</v>
      </c>
      <c r="V112" s="402">
        <f>'4M - SPS'!V112</f>
        <v>7.3486687391125252E-2</v>
      </c>
      <c r="W112" s="402">
        <f>'4M - SPS'!W112</f>
        <v>7.1961972198973156E-2</v>
      </c>
      <c r="X112" s="402">
        <f>'4M - SPS'!X112</f>
        <v>4.1202779153548821E-2</v>
      </c>
      <c r="Y112" s="402">
        <f>'4M - SPS'!Y112</f>
        <v>4.1783383909177088E-2</v>
      </c>
      <c r="Z112" s="402">
        <f>'4M - SPS'!Z112</f>
        <v>3.8741878479679928E-2</v>
      </c>
      <c r="AA112" s="402">
        <f>'4M - SPS'!AA112</f>
        <v>3.812480333592938E-2</v>
      </c>
    </row>
    <row r="113" spans="1:27" hidden="1" x14ac:dyDescent="0.35">
      <c r="A113" s="697"/>
      <c r="B113" s="238" t="s">
        <v>1</v>
      </c>
      <c r="C113" s="374">
        <f>'4M - SPS'!C113</f>
        <v>3.8909365818860897E-2</v>
      </c>
      <c r="D113" s="374">
        <f>'4M - SPS'!D113</f>
        <v>3.9213105278525E-2</v>
      </c>
      <c r="E113" s="374">
        <f>'4M - SPS'!E113</f>
        <v>3.9617153139619901E-2</v>
      </c>
      <c r="F113" s="374">
        <f>'4M - SPS'!F113</f>
        <v>4.5743649930663738E-2</v>
      </c>
      <c r="G113" s="374">
        <f>'4M - SPS'!G113</f>
        <v>5.0718637352741708E-2</v>
      </c>
      <c r="H113" s="374">
        <f>'4M - SPS'!H113</f>
        <v>8.3767478091820946E-2</v>
      </c>
      <c r="I113" s="402">
        <f>'4M - SPS'!I113</f>
        <v>8.1027324509359955E-2</v>
      </c>
      <c r="J113" s="402">
        <f>'4M - SPS'!J113</f>
        <v>8.4542112011390252E-2</v>
      </c>
      <c r="K113" s="402">
        <f>'4M - SPS'!K113</f>
        <v>8.9460509002049729E-2</v>
      </c>
      <c r="L113" s="402">
        <f>'4M - SPS'!L113</f>
        <v>5.0502845272441692E-2</v>
      </c>
      <c r="M113" s="402">
        <f>'4M - SPS'!M113</f>
        <v>4.4588000000000003E-2</v>
      </c>
      <c r="N113" s="402">
        <f>'4M - SPS'!N113</f>
        <v>4.0072999999999998E-2</v>
      </c>
      <c r="O113" s="402">
        <f>'4M - SPS'!O113</f>
        <v>3.7643000000000003E-2</v>
      </c>
      <c r="P113" s="402">
        <f>'4M - SPS'!P113</f>
        <v>3.7594000000000002E-2</v>
      </c>
      <c r="Q113" s="402">
        <f>'4M - SPS'!Q113</f>
        <v>3.8481000000000001E-2</v>
      </c>
      <c r="R113" s="402">
        <f>'4M - SPS'!R113</f>
        <v>4.5546527424448306E-2</v>
      </c>
      <c r="S113" s="402">
        <f>'4M - SPS'!S113</f>
        <v>5.2139423884773821E-2</v>
      </c>
      <c r="T113" s="402">
        <f>'4M - SPS'!T113</f>
        <v>8.918045167108582E-2</v>
      </c>
      <c r="U113" s="402">
        <f>'4M - SPS'!U113</f>
        <v>8.1027324509359955E-2</v>
      </c>
      <c r="V113" s="402">
        <f>'4M - SPS'!V113</f>
        <v>8.4542112011390252E-2</v>
      </c>
      <c r="W113" s="402">
        <f>'4M - SPS'!W113</f>
        <v>8.9460509002049729E-2</v>
      </c>
      <c r="X113" s="402">
        <f>'4M - SPS'!X113</f>
        <v>5.0502845272441692E-2</v>
      </c>
      <c r="Y113" s="402">
        <f>'4M - SPS'!Y113</f>
        <v>4.4588000000000003E-2</v>
      </c>
      <c r="Z113" s="402">
        <f>'4M - SPS'!Z113</f>
        <v>4.0072999999999998E-2</v>
      </c>
      <c r="AA113" s="402">
        <f>'4M - SPS'!AA113</f>
        <v>3.7643000000000003E-2</v>
      </c>
    </row>
    <row r="114" spans="1:27" hidden="1" x14ac:dyDescent="0.35">
      <c r="A114" s="697"/>
      <c r="B114" s="238" t="s">
        <v>22</v>
      </c>
      <c r="C114" s="374">
        <f>'4M - SPS'!C114</f>
        <v>2.6980542061476737E-2</v>
      </c>
      <c r="D114" s="374">
        <f>'4M - SPS'!D114</f>
        <v>2.6416650778008609E-2</v>
      </c>
      <c r="E114" s="374">
        <f>'4M - SPS'!E114</f>
        <v>2.6409753913920878E-2</v>
      </c>
      <c r="F114" s="374">
        <f>'4M - SPS'!F114</f>
        <v>2.7322681190219626E-2</v>
      </c>
      <c r="G114" s="374">
        <f>'4M - SPS'!G114</f>
        <v>2.7133375868976847E-2</v>
      </c>
      <c r="H114" s="374">
        <f>'4M - SPS'!H114</f>
        <v>4.2055034722303222E-2</v>
      </c>
      <c r="I114" s="402">
        <f>'4M - SPS'!I114</f>
        <v>4.3757210070201225E-2</v>
      </c>
      <c r="J114" s="402">
        <f>'4M - SPS'!J114</f>
        <v>4.3498044615800903E-2</v>
      </c>
      <c r="K114" s="402">
        <f>'4M - SPS'!K114</f>
        <v>4.4228232364900331E-2</v>
      </c>
      <c r="L114" s="402">
        <f>'4M - SPS'!L114</f>
        <v>2.7623053960593121E-2</v>
      </c>
      <c r="M114" s="402">
        <f>'4M - SPS'!M114</f>
        <v>2.7741626843932658E-2</v>
      </c>
      <c r="N114" s="402">
        <f>'4M - SPS'!N114</f>
        <v>2.7315147361757344E-2</v>
      </c>
      <c r="O114" s="402">
        <f>'4M - SPS'!O114</f>
        <v>2.7979023307448891E-2</v>
      </c>
      <c r="P114" s="402">
        <f>'4M - SPS'!P114</f>
        <v>2.7062237345416705E-2</v>
      </c>
      <c r="Q114" s="402">
        <f>'4M - SPS'!Q114</f>
        <v>2.7366766574322021E-2</v>
      </c>
      <c r="R114" s="402">
        <f>'4M - SPS'!R114</f>
        <v>2.8203953398476794E-2</v>
      </c>
      <c r="S114" s="402">
        <f>'4M - SPS'!S114</f>
        <v>2.7858111953350514E-2</v>
      </c>
      <c r="T114" s="402">
        <f>'4M - SPS'!T114</f>
        <v>4.517263626282926E-2</v>
      </c>
      <c r="U114" s="402">
        <f>'4M - SPS'!U114</f>
        <v>4.3757210070201225E-2</v>
      </c>
      <c r="V114" s="402">
        <f>'4M - SPS'!V114</f>
        <v>4.3498044615800903E-2</v>
      </c>
      <c r="W114" s="402">
        <f>'4M - SPS'!W114</f>
        <v>4.4228232364900331E-2</v>
      </c>
      <c r="X114" s="402">
        <f>'4M - SPS'!X114</f>
        <v>2.7623053960593121E-2</v>
      </c>
      <c r="Y114" s="402">
        <f>'4M - SPS'!Y114</f>
        <v>2.7741626843932658E-2</v>
      </c>
      <c r="Z114" s="402">
        <f>'4M - SPS'!Z114</f>
        <v>2.7315147361757344E-2</v>
      </c>
      <c r="AA114" s="402">
        <f>'4M - SPS'!AA114</f>
        <v>2.7979023307448891E-2</v>
      </c>
    </row>
    <row r="115" spans="1:27" hidden="1" x14ac:dyDescent="0.35">
      <c r="A115" s="697"/>
      <c r="B115" s="81" t="s">
        <v>9</v>
      </c>
      <c r="C115" s="374">
        <f>'4M - SPS'!C115</f>
        <v>3.7307487668204763E-2</v>
      </c>
      <c r="D115" s="374">
        <f>'4M - SPS'!D115</f>
        <v>3.6966589761195455E-2</v>
      </c>
      <c r="E115" s="374">
        <f>'4M - SPS'!E115</f>
        <v>3.7313376815714949E-2</v>
      </c>
      <c r="F115" s="374">
        <f>'4M - SPS'!F115</f>
        <v>3.7722560610678801E-2</v>
      </c>
      <c r="G115" s="374">
        <f>'4M - SPS'!G115</f>
        <v>3.8041371807305921E-2</v>
      </c>
      <c r="H115" s="374">
        <f>'4M - SPS'!H115</f>
        <v>4.1566777657655103E-2</v>
      </c>
      <c r="I115" s="402">
        <f>'4M - SPS'!I115</f>
        <v>4.3243999999999998E-2</v>
      </c>
      <c r="J115" s="402">
        <f>'4M - SPS'!J115</f>
        <v>4.2998000000000001E-2</v>
      </c>
      <c r="K115" s="402">
        <f>'4M - SPS'!K115</f>
        <v>6.9761842481432038E-2</v>
      </c>
      <c r="L115" s="402">
        <f>'4M - SPS'!L115</f>
        <v>3.8970456467593638E-2</v>
      </c>
      <c r="M115" s="402">
        <f>'4M - SPS'!M115</f>
        <v>3.9130451436498209E-2</v>
      </c>
      <c r="N115" s="402">
        <f>'4M - SPS'!N115</f>
        <v>3.8987207833272704E-2</v>
      </c>
      <c r="O115" s="402">
        <f>'4M - SPS'!O115</f>
        <v>4.0318557896803296E-2</v>
      </c>
      <c r="P115" s="402">
        <f>'4M - SPS'!P115</f>
        <v>3.9568248587468539E-2</v>
      </c>
      <c r="Q115" s="402">
        <f>'4M - SPS'!Q115</f>
        <v>4.0207620734309842E-2</v>
      </c>
      <c r="R115" s="402">
        <f>'4M - SPS'!R115</f>
        <v>3.9948730023870067E-2</v>
      </c>
      <c r="S115" s="402">
        <f>'4M - SPS'!S115</f>
        <v>4.0203143576144802E-2</v>
      </c>
      <c r="T115" s="402">
        <f>'4M - SPS'!T115</f>
        <v>4.4656000000000001E-2</v>
      </c>
      <c r="U115" s="402">
        <f>'4M - SPS'!U115</f>
        <v>4.3243999999999998E-2</v>
      </c>
      <c r="V115" s="402">
        <f>'4M - SPS'!V115</f>
        <v>4.2998000000000001E-2</v>
      </c>
      <c r="W115" s="402">
        <f>'4M - SPS'!W115</f>
        <v>6.9761842481432038E-2</v>
      </c>
      <c r="X115" s="402">
        <f>'4M - SPS'!X115</f>
        <v>3.8970456467593638E-2</v>
      </c>
      <c r="Y115" s="402">
        <f>'4M - SPS'!Y115</f>
        <v>3.9130451436498209E-2</v>
      </c>
      <c r="Z115" s="402">
        <f>'4M - SPS'!Z115</f>
        <v>3.8987207833272704E-2</v>
      </c>
      <c r="AA115" s="402">
        <f>'4M - SPS'!AA115</f>
        <v>4.0318557896803296E-2</v>
      </c>
    </row>
    <row r="116" spans="1:27" hidden="1" x14ac:dyDescent="0.35">
      <c r="A116" s="697"/>
      <c r="B116" s="81" t="s">
        <v>3</v>
      </c>
      <c r="C116" s="374">
        <f>'4M - SPS'!C116</f>
        <v>4.0300987691453578E-2</v>
      </c>
      <c r="D116" s="374">
        <f>'4M - SPS'!D116</f>
        <v>4.0066560101273123E-2</v>
      </c>
      <c r="E116" s="374">
        <f>'4M - SPS'!E116</f>
        <v>4.0293897309057192E-2</v>
      </c>
      <c r="F116" s="374">
        <f>'4M - SPS'!F116</f>
        <v>4.0677612652921684E-2</v>
      </c>
      <c r="G116" s="374">
        <f>'4M - SPS'!G116</f>
        <v>4.4373882610231265E-2</v>
      </c>
      <c r="H116" s="374">
        <f>'4M - SPS'!H116</f>
        <v>8.2921252408061474E-2</v>
      </c>
      <c r="I116" s="402">
        <f>'4M - SPS'!I116</f>
        <v>8.0635132489662531E-2</v>
      </c>
      <c r="J116" s="402">
        <f>'4M - SPS'!J116</f>
        <v>8.4009606331493389E-2</v>
      </c>
      <c r="K116" s="402">
        <f>'4M - SPS'!K116</f>
        <v>8.5745407007655414E-2</v>
      </c>
      <c r="L116" s="402">
        <f>'4M - SPS'!L116</f>
        <v>4.4458666257811495E-2</v>
      </c>
      <c r="M116" s="402">
        <f>'4M - SPS'!M116</f>
        <v>4.3145560230729206E-2</v>
      </c>
      <c r="N116" s="402">
        <f>'4M - SPS'!N116</f>
        <v>4.1885704303761657E-2</v>
      </c>
      <c r="O116" s="402">
        <f>'4M - SPS'!O116</f>
        <v>4.2520723114963382E-2</v>
      </c>
      <c r="P116" s="402">
        <f>'4M - SPS'!P116</f>
        <v>4.1743510531885644E-2</v>
      </c>
      <c r="Q116" s="402">
        <f>'4M - SPS'!Q116</f>
        <v>4.2304659778201283E-2</v>
      </c>
      <c r="R116" s="402">
        <f>'4M - SPS'!R116</f>
        <v>4.1033300936625446E-2</v>
      </c>
      <c r="S116" s="402">
        <f>'4M - SPS'!S116</f>
        <v>4.5919524731222877E-2</v>
      </c>
      <c r="T116" s="402">
        <f>'4M - SPS'!T116</f>
        <v>8.828635664133308E-2</v>
      </c>
      <c r="U116" s="402">
        <f>'4M - SPS'!U116</f>
        <v>8.0635132489662531E-2</v>
      </c>
      <c r="V116" s="402">
        <f>'4M - SPS'!V116</f>
        <v>8.4009606331493389E-2</v>
      </c>
      <c r="W116" s="402">
        <f>'4M - SPS'!W116</f>
        <v>8.5745407007655414E-2</v>
      </c>
      <c r="X116" s="402">
        <f>'4M - SPS'!X116</f>
        <v>4.4458666257811495E-2</v>
      </c>
      <c r="Y116" s="402">
        <f>'4M - SPS'!Y116</f>
        <v>4.3145560230729206E-2</v>
      </c>
      <c r="Z116" s="402">
        <f>'4M - SPS'!Z116</f>
        <v>4.1885704303761657E-2</v>
      </c>
      <c r="AA116" s="402">
        <f>'4M - SPS'!AA116</f>
        <v>4.2520723114963382E-2</v>
      </c>
    </row>
    <row r="117" spans="1:27" hidden="1" x14ac:dyDescent="0.35">
      <c r="A117" s="697"/>
      <c r="B117" s="81" t="s">
        <v>4</v>
      </c>
      <c r="C117" s="374">
        <f>'4M - SPS'!C117</f>
        <v>3.7294886604471444E-2</v>
      </c>
      <c r="D117" s="374">
        <f>'4M - SPS'!D117</f>
        <v>3.7502533366214272E-2</v>
      </c>
      <c r="E117" s="374">
        <f>'4M - SPS'!E117</f>
        <v>3.7668124977731247E-2</v>
      </c>
      <c r="F117" s="374">
        <f>'4M - SPS'!F117</f>
        <v>3.9681623341888329E-2</v>
      </c>
      <c r="G117" s="374">
        <f>'4M - SPS'!G117</f>
        <v>4.0939386305950648E-2</v>
      </c>
      <c r="H117" s="374">
        <f>'4M - SPS'!H117</f>
        <v>7.044933540256805E-2</v>
      </c>
      <c r="I117" s="402">
        <f>'4M - SPS'!I117</f>
        <v>7.1220477912199667E-2</v>
      </c>
      <c r="J117" s="402">
        <f>'4M - SPS'!J117</f>
        <v>7.2367615303684074E-2</v>
      </c>
      <c r="K117" s="402">
        <f>'4M - SPS'!K117</f>
        <v>6.9558311182514918E-2</v>
      </c>
      <c r="L117" s="402">
        <f>'4M - SPS'!L117</f>
        <v>4.1479096302891857E-2</v>
      </c>
      <c r="M117" s="402">
        <f>'4M - SPS'!M117</f>
        <v>4.1768887377816956E-2</v>
      </c>
      <c r="N117" s="402">
        <f>'4M - SPS'!N117</f>
        <v>3.9137667024608053E-2</v>
      </c>
      <c r="O117" s="402">
        <f>'4M - SPS'!O117</f>
        <v>3.9332392744537863E-2</v>
      </c>
      <c r="P117" s="402">
        <f>'4M - SPS'!P117</f>
        <v>3.9395134594588245E-2</v>
      </c>
      <c r="Q117" s="402">
        <f>'4M - SPS'!Q117</f>
        <v>3.9889592752648043E-2</v>
      </c>
      <c r="R117" s="402">
        <f>'4M - SPS'!R117</f>
        <v>4.1567530398382256E-2</v>
      </c>
      <c r="S117" s="402">
        <f>'4M - SPS'!S117</f>
        <v>4.2877148484720788E-2</v>
      </c>
      <c r="T117" s="402">
        <f>'4M - SPS'!T117</f>
        <v>7.5120845496107133E-2</v>
      </c>
      <c r="U117" s="402">
        <f>'4M - SPS'!U117</f>
        <v>7.1220477912199667E-2</v>
      </c>
      <c r="V117" s="402">
        <f>'4M - SPS'!V117</f>
        <v>7.2367615303684074E-2</v>
      </c>
      <c r="W117" s="402">
        <f>'4M - SPS'!W117</f>
        <v>6.9558311182514918E-2</v>
      </c>
      <c r="X117" s="402">
        <f>'4M - SPS'!X117</f>
        <v>4.1479096302891857E-2</v>
      </c>
      <c r="Y117" s="402">
        <f>'4M - SPS'!Y117</f>
        <v>4.1768887377816956E-2</v>
      </c>
      <c r="Z117" s="402">
        <f>'4M - SPS'!Z117</f>
        <v>3.9137667024608053E-2</v>
      </c>
      <c r="AA117" s="402">
        <f>'4M - SPS'!AA117</f>
        <v>3.9332392744537863E-2</v>
      </c>
    </row>
    <row r="118" spans="1:27" hidden="1" x14ac:dyDescent="0.35">
      <c r="A118" s="697"/>
      <c r="B118" s="81" t="s">
        <v>5</v>
      </c>
      <c r="C118" s="374">
        <f>'4M - SPS'!C118</f>
        <v>3.5461181829163087E-2</v>
      </c>
      <c r="D118" s="374">
        <f>'4M - SPS'!D118</f>
        <v>3.5803688506613855E-2</v>
      </c>
      <c r="E118" s="374">
        <f>'4M - SPS'!E118</f>
        <v>3.5836947009265943E-2</v>
      </c>
      <c r="F118" s="374">
        <f>'4M - SPS'!F118</f>
        <v>3.724710678873152E-2</v>
      </c>
      <c r="G118" s="374">
        <f>'4M - SPS'!G118</f>
        <v>3.8516410091400353E-2</v>
      </c>
      <c r="H118" s="374">
        <f>'4M - SPS'!H118</f>
        <v>6.6309462665942689E-2</v>
      </c>
      <c r="I118" s="402">
        <f>'4M - SPS'!I118</f>
        <v>6.7753562472526563E-2</v>
      </c>
      <c r="J118" s="402">
        <f>'4M - SPS'!J118</f>
        <v>6.823915742998507E-2</v>
      </c>
      <c r="K118" s="402">
        <f>'4M - SPS'!K118</f>
        <v>6.7525399252015297E-2</v>
      </c>
      <c r="L118" s="402">
        <f>'4M - SPS'!L118</f>
        <v>3.9063382109163408E-2</v>
      </c>
      <c r="M118" s="402">
        <f>'4M - SPS'!M118</f>
        <v>3.9553696920511257E-2</v>
      </c>
      <c r="N118" s="402">
        <f>'4M - SPS'!N118</f>
        <v>3.7562326323709046E-2</v>
      </c>
      <c r="O118" s="402">
        <f>'4M - SPS'!O118</f>
        <v>3.7309360712313777E-2</v>
      </c>
      <c r="P118" s="402">
        <f>'4M - SPS'!P118</f>
        <v>3.7592595090519432E-2</v>
      </c>
      <c r="Q118" s="402">
        <f>'4M - SPS'!Q118</f>
        <v>3.790549063990227E-2</v>
      </c>
      <c r="R118" s="402">
        <f>'4M - SPS'!R118</f>
        <v>3.8795312696370085E-2</v>
      </c>
      <c r="S118" s="402">
        <f>'4M - SPS'!S118</f>
        <v>4.0256529624143049E-2</v>
      </c>
      <c r="T118" s="402">
        <f>'4M - SPS'!T118</f>
        <v>7.0755895095357096E-2</v>
      </c>
      <c r="U118" s="402">
        <f>'4M - SPS'!U118</f>
        <v>6.7753562472526563E-2</v>
      </c>
      <c r="V118" s="402">
        <f>'4M - SPS'!V118</f>
        <v>6.823915742998507E-2</v>
      </c>
      <c r="W118" s="402">
        <f>'4M - SPS'!W118</f>
        <v>6.7525399252015297E-2</v>
      </c>
      <c r="X118" s="402">
        <f>'4M - SPS'!X118</f>
        <v>3.9063382109163408E-2</v>
      </c>
      <c r="Y118" s="402">
        <f>'4M - SPS'!Y118</f>
        <v>3.9553696920511257E-2</v>
      </c>
      <c r="Z118" s="402">
        <f>'4M - SPS'!Z118</f>
        <v>3.7562326323709046E-2</v>
      </c>
      <c r="AA118" s="402">
        <f>'4M - SPS'!AA118</f>
        <v>3.7309360712313777E-2</v>
      </c>
    </row>
    <row r="119" spans="1:27" hidden="1" x14ac:dyDescent="0.35">
      <c r="A119" s="697"/>
      <c r="B119" s="81" t="s">
        <v>23</v>
      </c>
      <c r="C119" s="374">
        <f>'4M - SPS'!C119</f>
        <v>3.5461181829163087E-2</v>
      </c>
      <c r="D119" s="374">
        <f>'4M - SPS'!D119</f>
        <v>3.5803688506613855E-2</v>
      </c>
      <c r="E119" s="374">
        <f>'4M - SPS'!E119</f>
        <v>3.5836947009265943E-2</v>
      </c>
      <c r="F119" s="374">
        <f>'4M - SPS'!F119</f>
        <v>3.724710678873152E-2</v>
      </c>
      <c r="G119" s="374">
        <f>'4M - SPS'!G119</f>
        <v>3.8516410091400353E-2</v>
      </c>
      <c r="H119" s="374">
        <f>'4M - SPS'!H119</f>
        <v>6.6309462665942689E-2</v>
      </c>
      <c r="I119" s="402">
        <f>'4M - SPS'!I119</f>
        <v>6.7753562472526563E-2</v>
      </c>
      <c r="J119" s="402">
        <f>'4M - SPS'!J119</f>
        <v>6.823915742998507E-2</v>
      </c>
      <c r="K119" s="402">
        <f>'4M - SPS'!K119</f>
        <v>6.7525399252015297E-2</v>
      </c>
      <c r="L119" s="402">
        <f>'4M - SPS'!L119</f>
        <v>3.9063382109163408E-2</v>
      </c>
      <c r="M119" s="402">
        <f>'4M - SPS'!M119</f>
        <v>3.9553696920511257E-2</v>
      </c>
      <c r="N119" s="402">
        <f>'4M - SPS'!N119</f>
        <v>3.7562326323709046E-2</v>
      </c>
      <c r="O119" s="402">
        <f>'4M - SPS'!O119</f>
        <v>3.7309360712313777E-2</v>
      </c>
      <c r="P119" s="402">
        <f>'4M - SPS'!P119</f>
        <v>3.7592595090519432E-2</v>
      </c>
      <c r="Q119" s="402">
        <f>'4M - SPS'!Q119</f>
        <v>3.790549063990227E-2</v>
      </c>
      <c r="R119" s="402">
        <f>'4M - SPS'!R119</f>
        <v>3.8795312696370085E-2</v>
      </c>
      <c r="S119" s="402">
        <f>'4M - SPS'!S119</f>
        <v>4.0256529624143049E-2</v>
      </c>
      <c r="T119" s="402">
        <f>'4M - SPS'!T119</f>
        <v>7.0755895095357096E-2</v>
      </c>
      <c r="U119" s="402">
        <f>'4M - SPS'!U119</f>
        <v>6.7753562472526563E-2</v>
      </c>
      <c r="V119" s="402">
        <f>'4M - SPS'!V119</f>
        <v>6.823915742998507E-2</v>
      </c>
      <c r="W119" s="402">
        <f>'4M - SPS'!W119</f>
        <v>6.7525399252015297E-2</v>
      </c>
      <c r="X119" s="402">
        <f>'4M - SPS'!X119</f>
        <v>3.9063382109163408E-2</v>
      </c>
      <c r="Y119" s="402">
        <f>'4M - SPS'!Y119</f>
        <v>3.9553696920511257E-2</v>
      </c>
      <c r="Z119" s="402">
        <f>'4M - SPS'!Z119</f>
        <v>3.7562326323709046E-2</v>
      </c>
      <c r="AA119" s="402">
        <f>'4M - SPS'!AA119</f>
        <v>3.7309360712313777E-2</v>
      </c>
    </row>
    <row r="120" spans="1:27" hidden="1" x14ac:dyDescent="0.35">
      <c r="A120" s="697"/>
      <c r="B120" s="81" t="s">
        <v>24</v>
      </c>
      <c r="C120" s="374">
        <f>'4M - SPS'!C120</f>
        <v>3.5461181829163087E-2</v>
      </c>
      <c r="D120" s="374">
        <f>'4M - SPS'!D120</f>
        <v>3.5803688506613855E-2</v>
      </c>
      <c r="E120" s="374">
        <f>'4M - SPS'!E120</f>
        <v>3.5836947009265943E-2</v>
      </c>
      <c r="F120" s="374">
        <f>'4M - SPS'!F120</f>
        <v>3.724710678873152E-2</v>
      </c>
      <c r="G120" s="374">
        <f>'4M - SPS'!G120</f>
        <v>3.8516410091400353E-2</v>
      </c>
      <c r="H120" s="374">
        <f>'4M - SPS'!H120</f>
        <v>6.6309462665942689E-2</v>
      </c>
      <c r="I120" s="402">
        <f>'4M - SPS'!I120</f>
        <v>6.7753562472526563E-2</v>
      </c>
      <c r="J120" s="402">
        <f>'4M - SPS'!J120</f>
        <v>6.823915742998507E-2</v>
      </c>
      <c r="K120" s="402">
        <f>'4M - SPS'!K120</f>
        <v>6.7525399252015297E-2</v>
      </c>
      <c r="L120" s="402">
        <f>'4M - SPS'!L120</f>
        <v>3.9063382109163408E-2</v>
      </c>
      <c r="M120" s="402">
        <f>'4M - SPS'!M120</f>
        <v>3.9553696920511257E-2</v>
      </c>
      <c r="N120" s="402">
        <f>'4M - SPS'!N120</f>
        <v>3.7562326323709046E-2</v>
      </c>
      <c r="O120" s="402">
        <f>'4M - SPS'!O120</f>
        <v>3.7309360712313777E-2</v>
      </c>
      <c r="P120" s="402">
        <f>'4M - SPS'!P120</f>
        <v>3.7592595090519432E-2</v>
      </c>
      <c r="Q120" s="402">
        <f>'4M - SPS'!Q120</f>
        <v>3.790549063990227E-2</v>
      </c>
      <c r="R120" s="402">
        <f>'4M - SPS'!R120</f>
        <v>3.8795312696370085E-2</v>
      </c>
      <c r="S120" s="402">
        <f>'4M - SPS'!S120</f>
        <v>4.0256529624143049E-2</v>
      </c>
      <c r="T120" s="402">
        <f>'4M - SPS'!T120</f>
        <v>7.0755895095357096E-2</v>
      </c>
      <c r="U120" s="402">
        <f>'4M - SPS'!U120</f>
        <v>6.7753562472526563E-2</v>
      </c>
      <c r="V120" s="402">
        <f>'4M - SPS'!V120</f>
        <v>6.823915742998507E-2</v>
      </c>
      <c r="W120" s="402">
        <f>'4M - SPS'!W120</f>
        <v>6.7525399252015297E-2</v>
      </c>
      <c r="X120" s="402">
        <f>'4M - SPS'!X120</f>
        <v>3.9063382109163408E-2</v>
      </c>
      <c r="Y120" s="402">
        <f>'4M - SPS'!Y120</f>
        <v>3.9553696920511257E-2</v>
      </c>
      <c r="Z120" s="402">
        <f>'4M - SPS'!Z120</f>
        <v>3.7562326323709046E-2</v>
      </c>
      <c r="AA120" s="402">
        <f>'4M - SPS'!AA120</f>
        <v>3.7309360712313777E-2</v>
      </c>
    </row>
    <row r="121" spans="1:27" hidden="1" x14ac:dyDescent="0.35">
      <c r="A121" s="697"/>
      <c r="B121" s="81" t="s">
        <v>7</v>
      </c>
      <c r="C121" s="374">
        <f>'4M - SPS'!C121</f>
        <v>3.4063160722364053E-2</v>
      </c>
      <c r="D121" s="374">
        <f>'4M - SPS'!D121</f>
        <v>3.4344193386708306E-2</v>
      </c>
      <c r="E121" s="374">
        <f>'4M - SPS'!E121</f>
        <v>3.4818737873830843E-2</v>
      </c>
      <c r="F121" s="374">
        <f>'4M - SPS'!F121</f>
        <v>3.6102588979802466E-2</v>
      </c>
      <c r="G121" s="374">
        <f>'4M - SPS'!G121</f>
        <v>3.6904195360291804E-2</v>
      </c>
      <c r="H121" s="374">
        <f>'4M - SPS'!H121</f>
        <v>6.3303885336710788E-2</v>
      </c>
      <c r="I121" s="402">
        <f>'4M - SPS'!I121</f>
        <v>6.4558915989139196E-2</v>
      </c>
      <c r="J121" s="402">
        <f>'4M - SPS'!J121</f>
        <v>6.5253104129576744E-2</v>
      </c>
      <c r="K121" s="402">
        <f>'4M - SPS'!K121</f>
        <v>6.4498460821838438E-2</v>
      </c>
      <c r="L121" s="402">
        <f>'4M - SPS'!L121</f>
        <v>3.7446622718188112E-2</v>
      </c>
      <c r="M121" s="402">
        <f>'4M - SPS'!M121</f>
        <v>3.7897793768534443E-2</v>
      </c>
      <c r="N121" s="402">
        <f>'4M - SPS'!N121</f>
        <v>3.5939490764754653E-2</v>
      </c>
      <c r="O121" s="402">
        <f>'4M - SPS'!O121</f>
        <v>3.5682741979693122E-2</v>
      </c>
      <c r="P121" s="402">
        <f>'4M - SPS'!P121</f>
        <v>3.5900332017223431E-2</v>
      </c>
      <c r="Q121" s="402">
        <f>'4M - SPS'!Q121</f>
        <v>3.6855222703080198E-2</v>
      </c>
      <c r="R121" s="402">
        <f>'4M - SPS'!R121</f>
        <v>3.7713234347840394E-2</v>
      </c>
      <c r="S121" s="402">
        <f>'4M - SPS'!S121</f>
        <v>3.8506725867705857E-2</v>
      </c>
      <c r="T121" s="402">
        <f>'4M - SPS'!T121</f>
        <v>6.7586919778914373E-2</v>
      </c>
      <c r="U121" s="402">
        <f>'4M - SPS'!U121</f>
        <v>6.4558915989139196E-2</v>
      </c>
      <c r="V121" s="402">
        <f>'4M - SPS'!V121</f>
        <v>6.5253104129576744E-2</v>
      </c>
      <c r="W121" s="402">
        <f>'4M - SPS'!W121</f>
        <v>6.4498460821838438E-2</v>
      </c>
      <c r="X121" s="402">
        <f>'4M - SPS'!X121</f>
        <v>3.7446622718188112E-2</v>
      </c>
      <c r="Y121" s="402">
        <f>'4M - SPS'!Y121</f>
        <v>3.7897793768534443E-2</v>
      </c>
      <c r="Z121" s="402">
        <f>'4M - SPS'!Z121</f>
        <v>3.5939490764754653E-2</v>
      </c>
      <c r="AA121" s="402">
        <f>'4M - SPS'!AA121</f>
        <v>3.5682741979693122E-2</v>
      </c>
    </row>
    <row r="122" spans="1:27" ht="15" hidden="1" thickBot="1" x14ac:dyDescent="0.4">
      <c r="A122" s="698"/>
      <c r="B122" s="83" t="s">
        <v>8</v>
      </c>
      <c r="C122" s="374">
        <f>'4M - SPS'!C122</f>
        <v>3.5782475791091423E-2</v>
      </c>
      <c r="D122" s="374">
        <f>'4M - SPS'!D122</f>
        <v>3.6404921823038824E-2</v>
      </c>
      <c r="E122" s="374">
        <f>'4M - SPS'!E122</f>
        <v>3.7274854276496266E-2</v>
      </c>
      <c r="F122" s="374">
        <f>'4M - SPS'!F122</f>
        <v>3.9149914613827323E-2</v>
      </c>
      <c r="G122" s="374">
        <f>'4M - SPS'!G122</f>
        <v>4.0191329825711879E-2</v>
      </c>
      <c r="H122" s="374">
        <f>'4M - SPS'!H122</f>
        <v>7.137503967949535E-2</v>
      </c>
      <c r="I122" s="402">
        <f>'4M - SPS'!I122</f>
        <v>7.1281056658700187E-2</v>
      </c>
      <c r="J122" s="402">
        <f>'4M - SPS'!J122</f>
        <v>7.3419066539057082E-2</v>
      </c>
      <c r="K122" s="402">
        <f>'4M - SPS'!K122</f>
        <v>7.0969717842630911E-2</v>
      </c>
      <c r="L122" s="402">
        <f>'4M - SPS'!L122</f>
        <v>4.0735333196233868E-2</v>
      </c>
      <c r="M122" s="402">
        <f>'4M - SPS'!M122</f>
        <v>4.1293551146050066E-2</v>
      </c>
      <c r="N122" s="402">
        <f>'4M - SPS'!N122</f>
        <v>3.8129622671069403E-2</v>
      </c>
      <c r="O122" s="402">
        <f>'4M - SPS'!O122</f>
        <v>3.720867190622492E-2</v>
      </c>
      <c r="P122" s="402">
        <f>'4M - SPS'!P122</f>
        <v>3.7965054983119348E-2</v>
      </c>
      <c r="Q122" s="402">
        <f>'4M - SPS'!Q122</f>
        <v>3.9526899842224586E-2</v>
      </c>
      <c r="R122" s="402">
        <f>'4M - SPS'!R122</f>
        <v>4.1066274953560376E-2</v>
      </c>
      <c r="S122" s="402">
        <f>'4M - SPS'!S122</f>
        <v>4.2068085643249667E-2</v>
      </c>
      <c r="T122" s="402">
        <f>'4M - SPS'!T122</f>
        <v>7.6096635164427801E-2</v>
      </c>
      <c r="U122" s="402">
        <f>'4M - SPS'!U122</f>
        <v>7.1281056658700187E-2</v>
      </c>
      <c r="V122" s="402">
        <f>'4M - SPS'!V122</f>
        <v>7.3419066539057082E-2</v>
      </c>
      <c r="W122" s="402">
        <f>'4M - SPS'!W122</f>
        <v>7.0969717842630911E-2</v>
      </c>
      <c r="X122" s="402">
        <f>'4M - SPS'!X122</f>
        <v>4.0735333196233868E-2</v>
      </c>
      <c r="Y122" s="402">
        <f>'4M - SPS'!Y122</f>
        <v>4.1293551146050066E-2</v>
      </c>
      <c r="Z122" s="402">
        <f>'4M - SPS'!Z122</f>
        <v>3.8129622671069403E-2</v>
      </c>
      <c r="AA122" s="402">
        <f>'4M - SPS'!AA122</f>
        <v>3.720867190622492E-2</v>
      </c>
    </row>
    <row r="123" spans="1:27" hidden="1" x14ac:dyDescent="0.35">
      <c r="A123" s="98"/>
      <c r="B123" s="98"/>
      <c r="C123" s="99"/>
      <c r="D123" s="99"/>
      <c r="E123" s="99"/>
      <c r="F123" s="99"/>
      <c r="G123" s="99"/>
      <c r="H123" s="99"/>
      <c r="I123" s="99"/>
      <c r="J123" s="99"/>
      <c r="K123" s="99"/>
      <c r="L123" s="99"/>
      <c r="M123" s="99"/>
      <c r="N123" s="99"/>
    </row>
    <row r="124" spans="1:27" ht="15" hidden="1" thickBot="1" x14ac:dyDescent="0.4"/>
    <row r="125" spans="1:27" ht="15" hidden="1" thickBot="1" x14ac:dyDescent="0.4">
      <c r="C125" s="727" t="s">
        <v>124</v>
      </c>
      <c r="D125" s="728"/>
      <c r="E125" s="728"/>
      <c r="F125" s="728"/>
      <c r="G125" s="728"/>
      <c r="H125" s="728"/>
      <c r="I125" s="728"/>
      <c r="J125" s="728"/>
      <c r="K125" s="728"/>
      <c r="L125" s="728"/>
      <c r="M125" s="728"/>
      <c r="N125" s="729"/>
      <c r="O125" s="730" t="s">
        <v>124</v>
      </c>
      <c r="P125" s="728"/>
      <c r="Q125" s="728"/>
      <c r="R125" s="728"/>
      <c r="S125" s="728"/>
      <c r="T125" s="728"/>
      <c r="U125" s="728"/>
      <c r="V125" s="728"/>
      <c r="W125" s="728"/>
      <c r="X125" s="728"/>
      <c r="Y125" s="728"/>
      <c r="Z125" s="729"/>
      <c r="AA125" s="574" t="s">
        <v>124</v>
      </c>
    </row>
    <row r="126" spans="1:27" ht="15" hidden="1" thickBot="1" x14ac:dyDescent="0.4">
      <c r="A126" s="709" t="s">
        <v>125</v>
      </c>
      <c r="B126" s="259" t="s">
        <v>142</v>
      </c>
      <c r="C126" s="145">
        <f>C$4</f>
        <v>44927</v>
      </c>
      <c r="D126" s="145">
        <f t="shared" ref="D126:AA126" si="58">D$4</f>
        <v>44958</v>
      </c>
      <c r="E126" s="145">
        <f t="shared" si="58"/>
        <v>44986</v>
      </c>
      <c r="F126" s="145">
        <f t="shared" si="58"/>
        <v>45017</v>
      </c>
      <c r="G126" s="145">
        <f t="shared" si="58"/>
        <v>45047</v>
      </c>
      <c r="H126" s="145">
        <f t="shared" si="58"/>
        <v>45078</v>
      </c>
      <c r="I126" s="145">
        <f t="shared" si="58"/>
        <v>45108</v>
      </c>
      <c r="J126" s="145">
        <f t="shared" si="58"/>
        <v>45139</v>
      </c>
      <c r="K126" s="145">
        <f t="shared" si="58"/>
        <v>45170</v>
      </c>
      <c r="L126" s="145">
        <f t="shared" si="58"/>
        <v>45200</v>
      </c>
      <c r="M126" s="145">
        <f t="shared" si="58"/>
        <v>45231</v>
      </c>
      <c r="N126" s="145">
        <f t="shared" si="58"/>
        <v>45261</v>
      </c>
      <c r="O126" s="145">
        <f t="shared" si="58"/>
        <v>45292</v>
      </c>
      <c r="P126" s="145">
        <f t="shared" si="58"/>
        <v>45323</v>
      </c>
      <c r="Q126" s="145">
        <f t="shared" si="58"/>
        <v>45352</v>
      </c>
      <c r="R126" s="145">
        <f t="shared" si="58"/>
        <v>45383</v>
      </c>
      <c r="S126" s="145">
        <f t="shared" si="58"/>
        <v>45413</v>
      </c>
      <c r="T126" s="145">
        <f t="shared" si="58"/>
        <v>45444</v>
      </c>
      <c r="U126" s="145">
        <f t="shared" si="58"/>
        <v>45474</v>
      </c>
      <c r="V126" s="145">
        <f t="shared" si="58"/>
        <v>45505</v>
      </c>
      <c r="W126" s="145">
        <f t="shared" si="58"/>
        <v>45536</v>
      </c>
      <c r="X126" s="145">
        <f t="shared" si="58"/>
        <v>45566</v>
      </c>
      <c r="Y126" s="145">
        <f t="shared" si="58"/>
        <v>45597</v>
      </c>
      <c r="Z126" s="145">
        <f t="shared" si="58"/>
        <v>45627</v>
      </c>
      <c r="AA126" s="145">
        <f t="shared" si="58"/>
        <v>45658</v>
      </c>
    </row>
    <row r="127" spans="1:27" hidden="1" x14ac:dyDescent="0.35">
      <c r="A127" s="697"/>
      <c r="B127" s="238" t="s">
        <v>20</v>
      </c>
      <c r="C127" s="374">
        <f>'4M - SPS'!C127</f>
        <v>2.4010320670554129E-3</v>
      </c>
      <c r="D127" s="374">
        <f>'4M - SPS'!D127</f>
        <v>2.4658614444414456E-3</v>
      </c>
      <c r="E127" s="374">
        <f>'4M - SPS'!E127</f>
        <v>2.4663552230189505E-3</v>
      </c>
      <c r="F127" s="374">
        <f>'4M - SPS'!F127</f>
        <v>2.6618576910220812E-3</v>
      </c>
      <c r="G127" s="374">
        <f>'4M - SPS'!G127</f>
        <v>3.2351217899887503E-3</v>
      </c>
      <c r="H127" s="374">
        <f>'4M - SPS'!H127</f>
        <v>9.5463486409639135E-3</v>
      </c>
      <c r="I127" s="402">
        <f>'4M - SPS'!I127</f>
        <v>9.2204375274734379E-3</v>
      </c>
      <c r="J127" s="402">
        <f>'4M - SPS'!J127</f>
        <v>9.38284257001493E-3</v>
      </c>
      <c r="K127" s="402">
        <f>'4M - SPS'!K127</f>
        <v>9.0396007479847072E-3</v>
      </c>
      <c r="L127" s="402">
        <f>'4M - SPS'!L127</f>
        <v>3.1606178908365895E-3</v>
      </c>
      <c r="M127" s="402">
        <f>'4M - SPS'!M127</f>
        <v>3.2913030794887426E-3</v>
      </c>
      <c r="N127" s="402">
        <f>'4M - SPS'!N127</f>
        <v>2.2736736762909611E-3</v>
      </c>
      <c r="O127" s="402">
        <f>'4M - SPS'!O127</f>
        <v>2.5206392876862228E-3</v>
      </c>
      <c r="P127" s="402">
        <f>'4M - SPS'!P127</f>
        <v>2.6094049094805729E-3</v>
      </c>
      <c r="Q127" s="402">
        <f>'4M - SPS'!Q127</f>
        <v>2.6625093600977324E-3</v>
      </c>
      <c r="R127" s="402">
        <f>'4M - SPS'!R127</f>
        <v>2.8186873036299166E-3</v>
      </c>
      <c r="S127" s="402">
        <f>'4M - SPS'!S127</f>
        <v>3.4884703758569541E-3</v>
      </c>
      <c r="T127" s="402">
        <f>'4M - SPS'!T127</f>
        <v>1.0277104904642899E-2</v>
      </c>
      <c r="U127" s="402">
        <f>'4M - SPS'!U127</f>
        <v>9.2204375274734379E-3</v>
      </c>
      <c r="V127" s="402">
        <f>'4M - SPS'!V127</f>
        <v>9.38284257001493E-3</v>
      </c>
      <c r="W127" s="402">
        <f>'4M - SPS'!W127</f>
        <v>9.0396007479847072E-3</v>
      </c>
      <c r="X127" s="402">
        <f>'4M - SPS'!X127</f>
        <v>3.1606178908365895E-3</v>
      </c>
      <c r="Y127" s="402">
        <f>'4M - SPS'!Y127</f>
        <v>3.2913030794887426E-3</v>
      </c>
      <c r="Z127" s="402">
        <f>'4M - SPS'!Z127</f>
        <v>2.2736736762909611E-3</v>
      </c>
      <c r="AA127" s="402">
        <f>'4M - SPS'!AA127</f>
        <v>2.5206392876862228E-3</v>
      </c>
    </row>
    <row r="128" spans="1:27" hidden="1" x14ac:dyDescent="0.35">
      <c r="A128" s="697"/>
      <c r="B128" s="238" t="s">
        <v>0</v>
      </c>
      <c r="C128" s="374">
        <f>'4M - SPS'!C128</f>
        <v>3.9566344268990262E-3</v>
      </c>
      <c r="D128" s="374">
        <f>'4M - SPS'!D128</f>
        <v>3.5176333574623809E-3</v>
      </c>
      <c r="E128" s="374">
        <f>'4M - SPS'!E128</f>
        <v>3.5869594089475093E-3</v>
      </c>
      <c r="F128" s="374">
        <f>'4M - SPS'!F128</f>
        <v>2.4466934737691118E-3</v>
      </c>
      <c r="G128" s="374">
        <f>'4M - SPS'!G128</f>
        <v>5.5928870581329381E-3</v>
      </c>
      <c r="H128" s="374">
        <f>'4M - SPS'!H128</f>
        <v>1.6763782272094924E-2</v>
      </c>
      <c r="I128" s="402">
        <f>'4M - SPS'!I128</f>
        <v>1.4675867510337476E-2</v>
      </c>
      <c r="J128" s="402">
        <f>'4M - SPS'!J128</f>
        <v>1.6014393668506627E-2</v>
      </c>
      <c r="K128" s="402">
        <f>'4M - SPS'!K128</f>
        <v>1.6905592992344596E-2</v>
      </c>
      <c r="L128" s="402">
        <f>'4M - SPS'!L128</f>
        <v>3.3223337421884975E-3</v>
      </c>
      <c r="M128" s="402">
        <f>'4M - SPS'!M128</f>
        <v>3.0404397692707871E-3</v>
      </c>
      <c r="N128" s="402">
        <f>'4M - SPS'!N128</f>
        <v>3.2052956962383477E-3</v>
      </c>
      <c r="O128" s="402">
        <f>'4M - SPS'!O128</f>
        <v>4.1692768850366182E-3</v>
      </c>
      <c r="P128" s="402">
        <f>'4M - SPS'!P128</f>
        <v>3.7264894681143467E-3</v>
      </c>
      <c r="Q128" s="402">
        <f>'4M - SPS'!Q128</f>
        <v>3.8763402217987103E-3</v>
      </c>
      <c r="R128" s="402">
        <f>'4M - SPS'!R128</f>
        <v>2.5766990633745573E-3</v>
      </c>
      <c r="S128" s="402">
        <f>'4M - SPS'!S128</f>
        <v>6.0374752687771217E-3</v>
      </c>
      <c r="T128" s="402">
        <f>'4M - SPS'!T128</f>
        <v>1.8064643358666917E-2</v>
      </c>
      <c r="U128" s="402">
        <f>'4M - SPS'!U128</f>
        <v>1.4675867510337476E-2</v>
      </c>
      <c r="V128" s="402">
        <f>'4M - SPS'!V128</f>
        <v>1.6014393668506627E-2</v>
      </c>
      <c r="W128" s="402">
        <f>'4M - SPS'!W128</f>
        <v>1.6905592992344596E-2</v>
      </c>
      <c r="X128" s="402">
        <f>'4M - SPS'!X128</f>
        <v>3.3223337421884975E-3</v>
      </c>
      <c r="Y128" s="402">
        <f>'4M - SPS'!Y128</f>
        <v>3.0404397692707871E-3</v>
      </c>
      <c r="Z128" s="402">
        <f>'4M - SPS'!Z128</f>
        <v>3.2052956962383477E-3</v>
      </c>
      <c r="AA128" s="402">
        <f>'4M - SPS'!AA128</f>
        <v>4.1692768850366182E-3</v>
      </c>
    </row>
    <row r="129" spans="1:27" hidden="1" x14ac:dyDescent="0.35">
      <c r="A129" s="697"/>
      <c r="B129" s="238" t="s">
        <v>21</v>
      </c>
      <c r="C129" s="374">
        <f>'4M - SPS'!C129</f>
        <v>2.3191431482804561E-3</v>
      </c>
      <c r="D129" s="374">
        <f>'4M - SPS'!D129</f>
        <v>2.4881768341410556E-3</v>
      </c>
      <c r="E129" s="374">
        <f>'4M - SPS'!E129</f>
        <v>3.0900184092566029E-3</v>
      </c>
      <c r="F129" s="374">
        <f>'4M - SPS'!F129</f>
        <v>3.6647229932064243E-3</v>
      </c>
      <c r="G129" s="374">
        <f>'4M - SPS'!G129</f>
        <v>3.9001967425907141E-3</v>
      </c>
      <c r="H129" s="374">
        <f>'4M - SPS'!H129</f>
        <v>1.1741180923042509E-2</v>
      </c>
      <c r="I129" s="402">
        <f>'4M - SPS'!I129</f>
        <v>1.1066439775475291E-2</v>
      </c>
      <c r="J129" s="402">
        <f>'4M - SPS'!J129</f>
        <v>1.1551312608874764E-2</v>
      </c>
      <c r="K129" s="402">
        <f>'4M - SPS'!K129</f>
        <v>1.0907027801026845E-2</v>
      </c>
      <c r="L129" s="402">
        <f>'4M - SPS'!L129</f>
        <v>3.8022208464511746E-3</v>
      </c>
      <c r="M129" s="402">
        <f>'4M - SPS'!M129</f>
        <v>3.983616090822921E-3</v>
      </c>
      <c r="N129" s="402">
        <f>'4M - SPS'!N129</f>
        <v>2.2921215203200737E-3</v>
      </c>
      <c r="O129" s="402">
        <f>'4M - SPS'!O129</f>
        <v>2.4321966640706207E-3</v>
      </c>
      <c r="P129" s="402">
        <f>'4M - SPS'!P129</f>
        <v>2.6321534960047515E-3</v>
      </c>
      <c r="Q129" s="402">
        <f>'4M - SPS'!Q129</f>
        <v>3.343031587303571E-3</v>
      </c>
      <c r="R129" s="402">
        <f>'4M - SPS'!R129</f>
        <v>3.894447753643759E-3</v>
      </c>
      <c r="S129" s="402">
        <f>'4M - SPS'!S129</f>
        <v>4.2121225341183359E-3</v>
      </c>
      <c r="T129" s="402">
        <f>'4M - SPS'!T129</f>
        <v>1.2644153271365446E-2</v>
      </c>
      <c r="U129" s="402">
        <f>'4M - SPS'!U129</f>
        <v>1.1066439775475291E-2</v>
      </c>
      <c r="V129" s="402">
        <f>'4M - SPS'!V129</f>
        <v>1.1551312608874764E-2</v>
      </c>
      <c r="W129" s="402">
        <f>'4M - SPS'!W129</f>
        <v>1.0907027801026845E-2</v>
      </c>
      <c r="X129" s="402">
        <f>'4M - SPS'!X129</f>
        <v>3.8022208464511746E-3</v>
      </c>
      <c r="Y129" s="402">
        <f>'4M - SPS'!Y129</f>
        <v>3.983616090822921E-3</v>
      </c>
      <c r="Z129" s="402">
        <f>'4M - SPS'!Z129</f>
        <v>2.2921215203200737E-3</v>
      </c>
      <c r="AA129" s="402">
        <f>'4M - SPS'!AA129</f>
        <v>2.4321966640706207E-3</v>
      </c>
    </row>
    <row r="130" spans="1:27" hidden="1" x14ac:dyDescent="0.35">
      <c r="A130" s="697"/>
      <c r="B130" s="238" t="s">
        <v>1</v>
      </c>
      <c r="C130" s="374">
        <f>'4M - SPS'!C130</f>
        <v>0</v>
      </c>
      <c r="D130" s="374">
        <f>'4M - SPS'!D130</f>
        <v>0</v>
      </c>
      <c r="E130" s="374">
        <f>'4M - SPS'!E130</f>
        <v>0</v>
      </c>
      <c r="F130" s="374">
        <f>'4M - SPS'!F130</f>
        <v>3.3809889248351661E-3</v>
      </c>
      <c r="G130" s="374">
        <f>'4M - SPS'!G130</f>
        <v>8.3279178840841919E-3</v>
      </c>
      <c r="H130" s="374">
        <f>'4M - SPS'!H130</f>
        <v>1.7139659200574055E-2</v>
      </c>
      <c r="I130" s="402">
        <f>'4M - SPS'!I130</f>
        <v>1.4845675490640056E-2</v>
      </c>
      <c r="J130" s="402">
        <f>'4M - SPS'!J130</f>
        <v>1.6243887988609765E-2</v>
      </c>
      <c r="K130" s="402">
        <f>'4M - SPS'!K130</f>
        <v>1.856049099795027E-2</v>
      </c>
      <c r="L130" s="402">
        <f>'4M - SPS'!L130</f>
        <v>3.5671547275583052E-3</v>
      </c>
      <c r="M130" s="402">
        <f>'4M - SPS'!M130</f>
        <v>0</v>
      </c>
      <c r="N130" s="402">
        <f>'4M - SPS'!N130</f>
        <v>0</v>
      </c>
      <c r="O130" s="402">
        <f>'4M - SPS'!O130</f>
        <v>0</v>
      </c>
      <c r="P130" s="402">
        <f>'4M - SPS'!P130</f>
        <v>0</v>
      </c>
      <c r="Q130" s="402">
        <f>'4M - SPS'!Q130</f>
        <v>0</v>
      </c>
      <c r="R130" s="402">
        <f>'4M - SPS'!R130</f>
        <v>3.5624725755516919E-3</v>
      </c>
      <c r="S130" s="402">
        <f>'4M - SPS'!S130</f>
        <v>9.0035761152261768E-3</v>
      </c>
      <c r="T130" s="402">
        <f>'4M - SPS'!T130</f>
        <v>1.8470548328914174E-2</v>
      </c>
      <c r="U130" s="402">
        <f>'4M - SPS'!U130</f>
        <v>1.4845675490640056E-2</v>
      </c>
      <c r="V130" s="402">
        <f>'4M - SPS'!V130</f>
        <v>1.6243887988609765E-2</v>
      </c>
      <c r="W130" s="402">
        <f>'4M - SPS'!W130</f>
        <v>1.856049099795027E-2</v>
      </c>
      <c r="X130" s="402">
        <f>'4M - SPS'!X130</f>
        <v>3.5671547275583052E-3</v>
      </c>
      <c r="Y130" s="402">
        <f>'4M - SPS'!Y130</f>
        <v>0</v>
      </c>
      <c r="Z130" s="402">
        <f>'4M - SPS'!Z130</f>
        <v>0</v>
      </c>
      <c r="AA130" s="402">
        <f>'4M - SPS'!AA130</f>
        <v>0</v>
      </c>
    </row>
    <row r="131" spans="1:27" hidden="1" x14ac:dyDescent="0.35">
      <c r="A131" s="697"/>
      <c r="B131" s="238" t="s">
        <v>22</v>
      </c>
      <c r="C131" s="374">
        <f>'4M - SPS'!C131</f>
        <v>4.028012025442619E-4</v>
      </c>
      <c r="D131" s="374">
        <f>'4M - SPS'!D131</f>
        <v>4.5756279889906636E-6</v>
      </c>
      <c r="E131" s="374">
        <f>'4M - SPS'!E131</f>
        <v>5.7573822210524179E-5</v>
      </c>
      <c r="F131" s="374">
        <f>'4M - SPS'!F131</f>
        <v>3.0844563321407343E-4</v>
      </c>
      <c r="G131" s="374">
        <f>'4M - SPS'!G131</f>
        <v>6.1968535550654578E-5</v>
      </c>
      <c r="H131" s="374">
        <f>'4M - SPS'!H131</f>
        <v>1.6228099745707828E-4</v>
      </c>
      <c r="I131" s="402">
        <f>'4M - SPS'!I131</f>
        <v>1.6578992979877382E-4</v>
      </c>
      <c r="J131" s="402">
        <f>'4M - SPS'!J131</f>
        <v>1.589553841990964E-4</v>
      </c>
      <c r="K131" s="402">
        <f>'4M - SPS'!K131</f>
        <v>1.6676763509966403E-4</v>
      </c>
      <c r="L131" s="402">
        <f>'4M - SPS'!L131</f>
        <v>4.8946039406879454E-5</v>
      </c>
      <c r="M131" s="402">
        <f>'4M - SPS'!M131</f>
        <v>4.5373156067342698E-5</v>
      </c>
      <c r="N131" s="402">
        <f>'4M - SPS'!N131</f>
        <v>4.8526382426554074E-6</v>
      </c>
      <c r="O131" s="402">
        <f>'4M - SPS'!O131</f>
        <v>4.1797669255110828E-4</v>
      </c>
      <c r="P131" s="402">
        <f>'4M - SPS'!P131</f>
        <v>4.7626545832960722E-6</v>
      </c>
      <c r="Q131" s="402">
        <f>'4M - SPS'!Q131</f>
        <v>6.1233425677979886E-5</v>
      </c>
      <c r="R131" s="402">
        <f>'4M - SPS'!R131</f>
        <v>3.2304660152320788E-4</v>
      </c>
      <c r="S131" s="402">
        <f>'4M - SPS'!S131</f>
        <v>6.5888046649485832E-5</v>
      </c>
      <c r="T131" s="402">
        <f>'4M - SPS'!T131</f>
        <v>1.7436373717073588E-4</v>
      </c>
      <c r="U131" s="402">
        <f>'4M - SPS'!U131</f>
        <v>1.6578992979877382E-4</v>
      </c>
      <c r="V131" s="402">
        <f>'4M - SPS'!V131</f>
        <v>1.589553841990964E-4</v>
      </c>
      <c r="W131" s="402">
        <f>'4M - SPS'!W131</f>
        <v>1.6676763509966403E-4</v>
      </c>
      <c r="X131" s="402">
        <f>'4M - SPS'!X131</f>
        <v>4.8946039406879454E-5</v>
      </c>
      <c r="Y131" s="402">
        <f>'4M - SPS'!Y131</f>
        <v>4.5373156067342698E-5</v>
      </c>
      <c r="Z131" s="402">
        <f>'4M - SPS'!Z131</f>
        <v>4.8526382426554074E-6</v>
      </c>
      <c r="AA131" s="402">
        <f>'4M - SPS'!AA131</f>
        <v>4.1797669255110828E-4</v>
      </c>
    </row>
    <row r="132" spans="1:27" hidden="1" x14ac:dyDescent="0.35">
      <c r="A132" s="697"/>
      <c r="B132" s="81" t="s">
        <v>9</v>
      </c>
      <c r="C132" s="374">
        <f>'4M - SPS'!C132</f>
        <v>3.8972984960143351E-3</v>
      </c>
      <c r="D132" s="374">
        <f>'4M - SPS'!D132</f>
        <v>3.4666942568043462E-3</v>
      </c>
      <c r="E132" s="374">
        <f>'4M - SPS'!E132</f>
        <v>3.657674190126053E-3</v>
      </c>
      <c r="F132" s="374">
        <f>'4M - SPS'!F132</f>
        <v>3.2276247303696993E-3</v>
      </c>
      <c r="G132" s="374">
        <f>'4M - SPS'!G132</f>
        <v>2.8176465693672804E-3</v>
      </c>
      <c r="H132" s="374">
        <f>'4M - SPS'!H132</f>
        <v>0</v>
      </c>
      <c r="I132" s="402">
        <f>'4M - SPS'!I132</f>
        <v>0</v>
      </c>
      <c r="J132" s="402">
        <f>'4M - SPS'!J132</f>
        <v>0</v>
      </c>
      <c r="K132" s="402">
        <f>'4M - SPS'!K132</f>
        <v>9.9761575185679744E-3</v>
      </c>
      <c r="L132" s="402">
        <f>'4M - SPS'!L132</f>
        <v>3.8855435324063642E-3</v>
      </c>
      <c r="M132" s="402">
        <f>'4M - SPS'!M132</f>
        <v>3.1255485635017944E-3</v>
      </c>
      <c r="N132" s="402">
        <f>'4M - SPS'!N132</f>
        <v>3.1557921667272936E-3</v>
      </c>
      <c r="O132" s="402">
        <f>'4M - SPS'!O132</f>
        <v>4.1224421031967025E-3</v>
      </c>
      <c r="P132" s="402">
        <f>'4M - SPS'!P132</f>
        <v>3.6887514125314639E-3</v>
      </c>
      <c r="Q132" s="402">
        <f>'4M - SPS'!Q132</f>
        <v>3.9703792656901622E-3</v>
      </c>
      <c r="R132" s="402">
        <f>'4M - SPS'!R132</f>
        <v>3.4322699761299359E-3</v>
      </c>
      <c r="S132" s="402">
        <f>'4M - SPS'!S132</f>
        <v>3.0448564238552043E-3</v>
      </c>
      <c r="T132" s="402">
        <f>'4M - SPS'!T132</f>
        <v>0</v>
      </c>
      <c r="U132" s="402">
        <f>'4M - SPS'!U132</f>
        <v>0</v>
      </c>
      <c r="V132" s="402">
        <f>'4M - SPS'!V132</f>
        <v>0</v>
      </c>
      <c r="W132" s="402">
        <f>'4M - SPS'!W132</f>
        <v>9.9761575185679744E-3</v>
      </c>
      <c r="X132" s="402">
        <f>'4M - SPS'!X132</f>
        <v>3.8855435324063642E-3</v>
      </c>
      <c r="Y132" s="402">
        <f>'4M - SPS'!Y132</f>
        <v>3.1255485635017944E-3</v>
      </c>
      <c r="Z132" s="402">
        <f>'4M - SPS'!Z132</f>
        <v>3.1557921667272936E-3</v>
      </c>
      <c r="AA132" s="402">
        <f>'4M - SPS'!AA132</f>
        <v>4.1224421031967025E-3</v>
      </c>
    </row>
    <row r="133" spans="1:27" hidden="1" x14ac:dyDescent="0.35">
      <c r="A133" s="697"/>
      <c r="B133" s="81" t="s">
        <v>3</v>
      </c>
      <c r="C133" s="374">
        <f>'4M - SPS'!C133</f>
        <v>3.9566344268990262E-3</v>
      </c>
      <c r="D133" s="374">
        <f>'4M - SPS'!D133</f>
        <v>3.5176333574623809E-3</v>
      </c>
      <c r="E133" s="374">
        <f>'4M - SPS'!E133</f>
        <v>3.5869594089475093E-3</v>
      </c>
      <c r="F133" s="374">
        <f>'4M - SPS'!F133</f>
        <v>2.4466934737691118E-3</v>
      </c>
      <c r="G133" s="374">
        <f>'4M - SPS'!G133</f>
        <v>5.5928870581329381E-3</v>
      </c>
      <c r="H133" s="374">
        <f>'4M - SPS'!H133</f>
        <v>1.6763782272094924E-2</v>
      </c>
      <c r="I133" s="402">
        <f>'4M - SPS'!I133</f>
        <v>1.4675867510337476E-2</v>
      </c>
      <c r="J133" s="402">
        <f>'4M - SPS'!J133</f>
        <v>1.6014393668506627E-2</v>
      </c>
      <c r="K133" s="402">
        <f>'4M - SPS'!K133</f>
        <v>1.6905592992344596E-2</v>
      </c>
      <c r="L133" s="402">
        <f>'4M - SPS'!L133</f>
        <v>3.3223337421884975E-3</v>
      </c>
      <c r="M133" s="402">
        <f>'4M - SPS'!M133</f>
        <v>3.0404397692707871E-3</v>
      </c>
      <c r="N133" s="402">
        <f>'4M - SPS'!N133</f>
        <v>3.2052956962383477E-3</v>
      </c>
      <c r="O133" s="402">
        <f>'4M - SPS'!O133</f>
        <v>4.1692768850366182E-3</v>
      </c>
      <c r="P133" s="402">
        <f>'4M - SPS'!P133</f>
        <v>3.7264894681143467E-3</v>
      </c>
      <c r="Q133" s="402">
        <f>'4M - SPS'!Q133</f>
        <v>3.8763402217987103E-3</v>
      </c>
      <c r="R133" s="402">
        <f>'4M - SPS'!R133</f>
        <v>2.5766990633745573E-3</v>
      </c>
      <c r="S133" s="402">
        <f>'4M - SPS'!S133</f>
        <v>6.0374752687771217E-3</v>
      </c>
      <c r="T133" s="402">
        <f>'4M - SPS'!T133</f>
        <v>1.8064643358666917E-2</v>
      </c>
      <c r="U133" s="402">
        <f>'4M - SPS'!U133</f>
        <v>1.4675867510337476E-2</v>
      </c>
      <c r="V133" s="402">
        <f>'4M - SPS'!V133</f>
        <v>1.6014393668506627E-2</v>
      </c>
      <c r="W133" s="402">
        <f>'4M - SPS'!W133</f>
        <v>1.6905592992344596E-2</v>
      </c>
      <c r="X133" s="402">
        <f>'4M - SPS'!X133</f>
        <v>3.3223337421884975E-3</v>
      </c>
      <c r="Y133" s="402">
        <f>'4M - SPS'!Y133</f>
        <v>3.0404397692707871E-3</v>
      </c>
      <c r="Z133" s="402">
        <f>'4M - SPS'!Z133</f>
        <v>3.2052956962383477E-3</v>
      </c>
      <c r="AA133" s="402">
        <f>'4M - SPS'!AA133</f>
        <v>4.1692768850366182E-3</v>
      </c>
    </row>
    <row r="134" spans="1:27" hidden="1" x14ac:dyDescent="0.35">
      <c r="A134" s="697"/>
      <c r="B134" s="81" t="s">
        <v>4</v>
      </c>
      <c r="C134" s="374">
        <f>'4M - SPS'!C134</f>
        <v>2.8722022775852555E-3</v>
      </c>
      <c r="D134" s="374">
        <f>'4M - SPS'!D134</f>
        <v>2.8133763344654283E-3</v>
      </c>
      <c r="E134" s="374">
        <f>'4M - SPS'!E134</f>
        <v>2.9003478303446517E-3</v>
      </c>
      <c r="F134" s="374">
        <f>'4M - SPS'!F134</f>
        <v>3.4959682632343747E-3</v>
      </c>
      <c r="G134" s="374">
        <f>'4M - SPS'!G134</f>
        <v>3.9833738259187528E-3</v>
      </c>
      <c r="H134" s="374">
        <f>'4M - SPS'!H134</f>
        <v>1.1308318196889659E-2</v>
      </c>
      <c r="I134" s="402">
        <f>'4M - SPS'!I134</f>
        <v>1.0662522087800325E-2</v>
      </c>
      <c r="J134" s="402">
        <f>'4M - SPS'!J134</f>
        <v>1.1085384696315924E-2</v>
      </c>
      <c r="K134" s="402">
        <f>'4M - SPS'!K134</f>
        <v>9.8906888174850882E-3</v>
      </c>
      <c r="L134" s="402">
        <f>'4M - SPS'!L134</f>
        <v>3.9289036971081369E-3</v>
      </c>
      <c r="M134" s="402">
        <f>'4M - SPS'!M134</f>
        <v>3.8411126221830454E-3</v>
      </c>
      <c r="N134" s="402">
        <f>'4M - SPS'!N134</f>
        <v>2.4403329753919399E-3</v>
      </c>
      <c r="O134" s="402">
        <f>'4M - SPS'!O134</f>
        <v>3.0206072554621395E-3</v>
      </c>
      <c r="P134" s="402">
        <f>'4M - SPS'!P134</f>
        <v>2.9808654054117568E-3</v>
      </c>
      <c r="Q134" s="402">
        <f>'4M - SPS'!Q134</f>
        <v>3.1354072473519607E-3</v>
      </c>
      <c r="R134" s="402">
        <f>'4M - SPS'!R134</f>
        <v>3.7124696016177404E-3</v>
      </c>
      <c r="S134" s="402">
        <f>'4M - SPS'!S134</f>
        <v>4.3028515152792133E-3</v>
      </c>
      <c r="T134" s="402">
        <f>'4M - SPS'!T134</f>
        <v>1.2177154503892866E-2</v>
      </c>
      <c r="U134" s="402">
        <f>'4M - SPS'!U134</f>
        <v>1.0662522087800325E-2</v>
      </c>
      <c r="V134" s="402">
        <f>'4M - SPS'!V134</f>
        <v>1.1085384696315924E-2</v>
      </c>
      <c r="W134" s="402">
        <f>'4M - SPS'!W134</f>
        <v>9.8906888174850882E-3</v>
      </c>
      <c r="X134" s="402">
        <f>'4M - SPS'!X134</f>
        <v>3.9289036971081369E-3</v>
      </c>
      <c r="Y134" s="402">
        <f>'4M - SPS'!Y134</f>
        <v>3.8411126221830454E-3</v>
      </c>
      <c r="Z134" s="402">
        <f>'4M - SPS'!Z134</f>
        <v>2.4403329753919399E-3</v>
      </c>
      <c r="AA134" s="402">
        <f>'4M - SPS'!AA134</f>
        <v>3.0206072554621395E-3</v>
      </c>
    </row>
    <row r="135" spans="1:27" hidden="1" x14ac:dyDescent="0.35">
      <c r="A135" s="697"/>
      <c r="B135" s="81" t="s">
        <v>5</v>
      </c>
      <c r="C135" s="374">
        <f>'4M - SPS'!C135</f>
        <v>2.4010320670554129E-3</v>
      </c>
      <c r="D135" s="374">
        <f>'4M - SPS'!D135</f>
        <v>2.4658614444414456E-3</v>
      </c>
      <c r="E135" s="374">
        <f>'4M - SPS'!E135</f>
        <v>2.4663552230189505E-3</v>
      </c>
      <c r="F135" s="374">
        <f>'4M - SPS'!F135</f>
        <v>2.6618576910220812E-3</v>
      </c>
      <c r="G135" s="374">
        <f>'4M - SPS'!G135</f>
        <v>3.2351217899887503E-3</v>
      </c>
      <c r="H135" s="374">
        <f>'4M - SPS'!H135</f>
        <v>9.5463486409639135E-3</v>
      </c>
      <c r="I135" s="402">
        <f>'4M - SPS'!I135</f>
        <v>9.2204375274734379E-3</v>
      </c>
      <c r="J135" s="402">
        <f>'4M - SPS'!J135</f>
        <v>9.38284257001493E-3</v>
      </c>
      <c r="K135" s="402">
        <f>'4M - SPS'!K135</f>
        <v>9.0396007479847072E-3</v>
      </c>
      <c r="L135" s="402">
        <f>'4M - SPS'!L135</f>
        <v>3.1606178908365895E-3</v>
      </c>
      <c r="M135" s="402">
        <f>'4M - SPS'!M135</f>
        <v>3.2913030794887426E-3</v>
      </c>
      <c r="N135" s="402">
        <f>'4M - SPS'!N135</f>
        <v>2.2736736762909611E-3</v>
      </c>
      <c r="O135" s="402">
        <f>'4M - SPS'!O135</f>
        <v>2.5206392876862228E-3</v>
      </c>
      <c r="P135" s="402">
        <f>'4M - SPS'!P135</f>
        <v>2.6094049094805729E-3</v>
      </c>
      <c r="Q135" s="402">
        <f>'4M - SPS'!Q135</f>
        <v>2.6625093600977324E-3</v>
      </c>
      <c r="R135" s="402">
        <f>'4M - SPS'!R135</f>
        <v>2.8186873036299166E-3</v>
      </c>
      <c r="S135" s="402">
        <f>'4M - SPS'!S135</f>
        <v>3.4884703758569541E-3</v>
      </c>
      <c r="T135" s="402">
        <f>'4M - SPS'!T135</f>
        <v>1.0277104904642899E-2</v>
      </c>
      <c r="U135" s="402">
        <f>'4M - SPS'!U135</f>
        <v>9.2204375274734379E-3</v>
      </c>
      <c r="V135" s="402">
        <f>'4M - SPS'!V135</f>
        <v>9.38284257001493E-3</v>
      </c>
      <c r="W135" s="402">
        <f>'4M - SPS'!W135</f>
        <v>9.0396007479847072E-3</v>
      </c>
      <c r="X135" s="402">
        <f>'4M - SPS'!X135</f>
        <v>3.1606178908365895E-3</v>
      </c>
      <c r="Y135" s="402">
        <f>'4M - SPS'!Y135</f>
        <v>3.2913030794887426E-3</v>
      </c>
      <c r="Z135" s="402">
        <f>'4M - SPS'!Z135</f>
        <v>2.2736736762909611E-3</v>
      </c>
      <c r="AA135" s="402">
        <f>'4M - SPS'!AA135</f>
        <v>2.5206392876862228E-3</v>
      </c>
    </row>
    <row r="136" spans="1:27" hidden="1" x14ac:dyDescent="0.35">
      <c r="A136" s="697"/>
      <c r="B136" s="81" t="s">
        <v>23</v>
      </c>
      <c r="C136" s="374">
        <f>'4M - SPS'!C136</f>
        <v>2.4010320670554129E-3</v>
      </c>
      <c r="D136" s="374">
        <f>'4M - SPS'!D136</f>
        <v>2.4658614444414456E-3</v>
      </c>
      <c r="E136" s="374">
        <f>'4M - SPS'!E136</f>
        <v>2.4663552230189505E-3</v>
      </c>
      <c r="F136" s="374">
        <f>'4M - SPS'!F136</f>
        <v>2.6618576910220812E-3</v>
      </c>
      <c r="G136" s="374">
        <f>'4M - SPS'!G136</f>
        <v>3.2351217899887503E-3</v>
      </c>
      <c r="H136" s="374">
        <f>'4M - SPS'!H136</f>
        <v>9.5463486409639135E-3</v>
      </c>
      <c r="I136" s="402">
        <f>'4M - SPS'!I136</f>
        <v>9.2204375274734379E-3</v>
      </c>
      <c r="J136" s="402">
        <f>'4M - SPS'!J136</f>
        <v>9.38284257001493E-3</v>
      </c>
      <c r="K136" s="402">
        <f>'4M - SPS'!K136</f>
        <v>9.0396007479847072E-3</v>
      </c>
      <c r="L136" s="402">
        <f>'4M - SPS'!L136</f>
        <v>3.1606178908365895E-3</v>
      </c>
      <c r="M136" s="402">
        <f>'4M - SPS'!M136</f>
        <v>3.2913030794887426E-3</v>
      </c>
      <c r="N136" s="402">
        <f>'4M - SPS'!N136</f>
        <v>2.2736736762909611E-3</v>
      </c>
      <c r="O136" s="402">
        <f>'4M - SPS'!O136</f>
        <v>2.5206392876862228E-3</v>
      </c>
      <c r="P136" s="402">
        <f>'4M - SPS'!P136</f>
        <v>2.6094049094805729E-3</v>
      </c>
      <c r="Q136" s="402">
        <f>'4M - SPS'!Q136</f>
        <v>2.6625093600977324E-3</v>
      </c>
      <c r="R136" s="402">
        <f>'4M - SPS'!R136</f>
        <v>2.8186873036299166E-3</v>
      </c>
      <c r="S136" s="402">
        <f>'4M - SPS'!S136</f>
        <v>3.4884703758569541E-3</v>
      </c>
      <c r="T136" s="402">
        <f>'4M - SPS'!T136</f>
        <v>1.0277104904642899E-2</v>
      </c>
      <c r="U136" s="402">
        <f>'4M - SPS'!U136</f>
        <v>9.2204375274734379E-3</v>
      </c>
      <c r="V136" s="402">
        <f>'4M - SPS'!V136</f>
        <v>9.38284257001493E-3</v>
      </c>
      <c r="W136" s="402">
        <f>'4M - SPS'!W136</f>
        <v>9.0396007479847072E-3</v>
      </c>
      <c r="X136" s="402">
        <f>'4M - SPS'!X136</f>
        <v>3.1606178908365895E-3</v>
      </c>
      <c r="Y136" s="402">
        <f>'4M - SPS'!Y136</f>
        <v>3.2913030794887426E-3</v>
      </c>
      <c r="Z136" s="402">
        <f>'4M - SPS'!Z136</f>
        <v>2.2736736762909611E-3</v>
      </c>
      <c r="AA136" s="402">
        <f>'4M - SPS'!AA136</f>
        <v>2.5206392876862228E-3</v>
      </c>
    </row>
    <row r="137" spans="1:27" hidden="1" x14ac:dyDescent="0.35">
      <c r="A137" s="697"/>
      <c r="B137" s="81" t="s">
        <v>24</v>
      </c>
      <c r="C137" s="374">
        <f>'4M - SPS'!C137</f>
        <v>2.4010320670554129E-3</v>
      </c>
      <c r="D137" s="374">
        <f>'4M - SPS'!D137</f>
        <v>2.4658614444414456E-3</v>
      </c>
      <c r="E137" s="374">
        <f>'4M - SPS'!E137</f>
        <v>2.4663552230189505E-3</v>
      </c>
      <c r="F137" s="374">
        <f>'4M - SPS'!F137</f>
        <v>2.6618576910220812E-3</v>
      </c>
      <c r="G137" s="374">
        <f>'4M - SPS'!G137</f>
        <v>3.2351217899887503E-3</v>
      </c>
      <c r="H137" s="374">
        <f>'4M - SPS'!H137</f>
        <v>9.5463486409639135E-3</v>
      </c>
      <c r="I137" s="402">
        <f>'4M - SPS'!I137</f>
        <v>9.2204375274734379E-3</v>
      </c>
      <c r="J137" s="402">
        <f>'4M - SPS'!J137</f>
        <v>9.38284257001493E-3</v>
      </c>
      <c r="K137" s="402">
        <f>'4M - SPS'!K137</f>
        <v>9.0396007479847072E-3</v>
      </c>
      <c r="L137" s="402">
        <f>'4M - SPS'!L137</f>
        <v>3.1606178908365895E-3</v>
      </c>
      <c r="M137" s="402">
        <f>'4M - SPS'!M137</f>
        <v>3.2913030794887426E-3</v>
      </c>
      <c r="N137" s="402">
        <f>'4M - SPS'!N137</f>
        <v>2.2736736762909611E-3</v>
      </c>
      <c r="O137" s="402">
        <f>'4M - SPS'!O137</f>
        <v>2.5206392876862228E-3</v>
      </c>
      <c r="P137" s="402">
        <f>'4M - SPS'!P137</f>
        <v>2.6094049094805729E-3</v>
      </c>
      <c r="Q137" s="402">
        <f>'4M - SPS'!Q137</f>
        <v>2.6625093600977324E-3</v>
      </c>
      <c r="R137" s="402">
        <f>'4M - SPS'!R137</f>
        <v>2.8186873036299166E-3</v>
      </c>
      <c r="S137" s="402">
        <f>'4M - SPS'!S137</f>
        <v>3.4884703758569541E-3</v>
      </c>
      <c r="T137" s="402">
        <f>'4M - SPS'!T137</f>
        <v>1.0277104904642899E-2</v>
      </c>
      <c r="U137" s="402">
        <f>'4M - SPS'!U137</f>
        <v>9.2204375274734379E-3</v>
      </c>
      <c r="V137" s="402">
        <f>'4M - SPS'!V137</f>
        <v>9.38284257001493E-3</v>
      </c>
      <c r="W137" s="402">
        <f>'4M - SPS'!W137</f>
        <v>9.0396007479847072E-3</v>
      </c>
      <c r="X137" s="402">
        <f>'4M - SPS'!X137</f>
        <v>3.1606178908365895E-3</v>
      </c>
      <c r="Y137" s="402">
        <f>'4M - SPS'!Y137</f>
        <v>3.2913030794887426E-3</v>
      </c>
      <c r="Z137" s="402">
        <f>'4M - SPS'!Z137</f>
        <v>2.2736736762909611E-3</v>
      </c>
      <c r="AA137" s="402">
        <f>'4M - SPS'!AA137</f>
        <v>2.5206392876862228E-3</v>
      </c>
    </row>
    <row r="138" spans="1:27" hidden="1" x14ac:dyDescent="0.35">
      <c r="A138" s="697"/>
      <c r="B138" s="81" t="s">
        <v>7</v>
      </c>
      <c r="C138" s="374">
        <f>'4M - SPS'!C138</f>
        <v>1.9552426380463495E-3</v>
      </c>
      <c r="D138" s="374">
        <f>'4M - SPS'!D138</f>
        <v>1.9886100137532902E-3</v>
      </c>
      <c r="E138" s="374">
        <f>'4M - SPS'!E138</f>
        <v>2.3277733472704528E-3</v>
      </c>
      <c r="F138" s="374">
        <f>'4M - SPS'!F138</f>
        <v>2.5467182195471351E-3</v>
      </c>
      <c r="G138" s="374">
        <f>'4M - SPS'!G138</f>
        <v>2.7527721822669942E-3</v>
      </c>
      <c r="H138" s="374">
        <f>'4M - SPS'!H138</f>
        <v>8.2874786513341108E-3</v>
      </c>
      <c r="I138" s="402">
        <f>'4M - SPS'!I138</f>
        <v>7.9120840108608016E-3</v>
      </c>
      <c r="J138" s="402">
        <f>'4M - SPS'!J138</f>
        <v>8.1708958704232535E-3</v>
      </c>
      <c r="K138" s="402">
        <f>'4M - SPS'!K138</f>
        <v>7.7885391781615703E-3</v>
      </c>
      <c r="L138" s="402">
        <f>'4M - SPS'!L138</f>
        <v>2.663377281811887E-3</v>
      </c>
      <c r="M138" s="402">
        <f>'4M - SPS'!M138</f>
        <v>2.7952062314655561E-3</v>
      </c>
      <c r="N138" s="402">
        <f>'4M - SPS'!N138</f>
        <v>1.8275092352453522E-3</v>
      </c>
      <c r="O138" s="402">
        <f>'4M - SPS'!O138</f>
        <v>2.0482580203068823E-3</v>
      </c>
      <c r="P138" s="402">
        <f>'4M - SPS'!P138</f>
        <v>2.0996679827765714E-3</v>
      </c>
      <c r="Q138" s="402">
        <f>'4M - SPS'!Q138</f>
        <v>2.5117772969197988E-3</v>
      </c>
      <c r="R138" s="402">
        <f>'4M - SPS'!R138</f>
        <v>2.6967656521596078E-3</v>
      </c>
      <c r="S138" s="402">
        <f>'4M - SPS'!S138</f>
        <v>2.9642741322941464E-3</v>
      </c>
      <c r="T138" s="402">
        <f>'4M - SPS'!T138</f>
        <v>8.9200802210856432E-3</v>
      </c>
      <c r="U138" s="402">
        <f>'4M - SPS'!U138</f>
        <v>7.9120840108608016E-3</v>
      </c>
      <c r="V138" s="402">
        <f>'4M - SPS'!V138</f>
        <v>8.1708958704232535E-3</v>
      </c>
      <c r="W138" s="402">
        <f>'4M - SPS'!W138</f>
        <v>7.7885391781615703E-3</v>
      </c>
      <c r="X138" s="402">
        <f>'4M - SPS'!X138</f>
        <v>2.663377281811887E-3</v>
      </c>
      <c r="Y138" s="402">
        <f>'4M - SPS'!Y138</f>
        <v>2.7952062314655561E-3</v>
      </c>
      <c r="Z138" s="402">
        <f>'4M - SPS'!Z138</f>
        <v>1.8275092352453522E-3</v>
      </c>
      <c r="AA138" s="402">
        <f>'4M - SPS'!AA138</f>
        <v>2.0482580203068823E-3</v>
      </c>
    </row>
    <row r="139" spans="1:27" ht="15" hidden="1" thickBot="1" x14ac:dyDescent="0.4">
      <c r="A139" s="698"/>
      <c r="B139" s="83" t="s">
        <v>8</v>
      </c>
      <c r="C139" s="374">
        <f>'4M - SPS'!C139</f>
        <v>1.9644768883065786E-3</v>
      </c>
      <c r="D139" s="374">
        <f>'4M - SPS'!D139</f>
        <v>2.2531034034520806E-3</v>
      </c>
      <c r="E139" s="374">
        <f>'4M - SPS'!E139</f>
        <v>2.8950514527520299E-3</v>
      </c>
      <c r="F139" s="374">
        <f>'4M - SPS'!F139</f>
        <v>3.4443097564958781E-3</v>
      </c>
      <c r="G139" s="374">
        <f>'4M - SPS'!G139</f>
        <v>3.7511394413520171E-3</v>
      </c>
      <c r="H139" s="374">
        <f>'4M - SPS'!H139</f>
        <v>1.1706261613112848E-2</v>
      </c>
      <c r="I139" s="402">
        <f>'4M - SPS'!I139</f>
        <v>1.0687943341299815E-2</v>
      </c>
      <c r="J139" s="402">
        <f>'4M - SPS'!J139</f>
        <v>1.1522933460942934E-2</v>
      </c>
      <c r="K139" s="402">
        <f>'4M - SPS'!K139</f>
        <v>1.0486282157369091E-2</v>
      </c>
      <c r="L139" s="402">
        <f>'4M - SPS'!L139</f>
        <v>3.6596668037661337E-3</v>
      </c>
      <c r="M139" s="402">
        <f>'4M - SPS'!M139</f>
        <v>3.8274488539499401E-3</v>
      </c>
      <c r="N139" s="402">
        <f>'4M - SPS'!N139</f>
        <v>2.075377328930593E-3</v>
      </c>
      <c r="O139" s="402">
        <f>'4M - SPS'!O139</f>
        <v>2.056328093775078E-3</v>
      </c>
      <c r="P139" s="402">
        <f>'4M - SPS'!P139</f>
        <v>2.3809450168806499E-3</v>
      </c>
      <c r="Q139" s="402">
        <f>'4M - SPS'!Q139</f>
        <v>3.1301001577754123E-3</v>
      </c>
      <c r="R139" s="402">
        <f>'4M - SPS'!R139</f>
        <v>3.6577250464396274E-3</v>
      </c>
      <c r="S139" s="402">
        <f>'4M - SPS'!S139</f>
        <v>4.0499143567503358E-3</v>
      </c>
      <c r="T139" s="402">
        <f>'4M - SPS'!T139</f>
        <v>1.2606364835572214E-2</v>
      </c>
      <c r="U139" s="402">
        <f>'4M - SPS'!U139</f>
        <v>1.0687943341299815E-2</v>
      </c>
      <c r="V139" s="402">
        <f>'4M - SPS'!V139</f>
        <v>1.1522933460942934E-2</v>
      </c>
      <c r="W139" s="402">
        <f>'4M - SPS'!W139</f>
        <v>1.0486282157369091E-2</v>
      </c>
      <c r="X139" s="402">
        <f>'4M - SPS'!X139</f>
        <v>3.6596668037661337E-3</v>
      </c>
      <c r="Y139" s="402">
        <f>'4M - SPS'!Y139</f>
        <v>3.8274488539499401E-3</v>
      </c>
      <c r="Z139" s="402">
        <f>'4M - SPS'!Z139</f>
        <v>2.075377328930593E-3</v>
      </c>
      <c r="AA139" s="402">
        <f>'4M - SPS'!AA139</f>
        <v>2.056328093775078E-3</v>
      </c>
    </row>
    <row r="140" spans="1:27" hidden="1" x14ac:dyDescent="0.35"/>
    <row r="141" spans="1:27" ht="15" hidden="1" thickBot="1" x14ac:dyDescent="0.4">
      <c r="A141" s="169" t="s">
        <v>179</v>
      </c>
      <c r="B141" s="98"/>
      <c r="C141" s="101"/>
      <c r="D141" s="101"/>
      <c r="E141" s="101"/>
      <c r="F141" s="101"/>
      <c r="G141" s="101"/>
      <c r="H141" s="101"/>
      <c r="I141" s="101"/>
      <c r="J141" s="101"/>
      <c r="K141" s="101"/>
      <c r="L141" s="101"/>
      <c r="M141" s="101"/>
      <c r="N141" s="101"/>
    </row>
    <row r="142" spans="1:27" ht="16" hidden="1" thickBot="1" x14ac:dyDescent="0.4">
      <c r="A142" s="686" t="s">
        <v>126</v>
      </c>
      <c r="B142" s="260" t="s">
        <v>123</v>
      </c>
      <c r="C142" s="145">
        <f>C$4</f>
        <v>44927</v>
      </c>
      <c r="D142" s="145">
        <f t="shared" ref="D142:AA142" si="59">D$4</f>
        <v>44958</v>
      </c>
      <c r="E142" s="145">
        <f t="shared" si="59"/>
        <v>44986</v>
      </c>
      <c r="F142" s="145">
        <f t="shared" si="59"/>
        <v>45017</v>
      </c>
      <c r="G142" s="145">
        <f t="shared" si="59"/>
        <v>45047</v>
      </c>
      <c r="H142" s="145">
        <f t="shared" si="59"/>
        <v>45078</v>
      </c>
      <c r="I142" s="145">
        <f t="shared" si="59"/>
        <v>45108</v>
      </c>
      <c r="J142" s="145">
        <f t="shared" si="59"/>
        <v>45139</v>
      </c>
      <c r="K142" s="145">
        <f t="shared" si="59"/>
        <v>45170</v>
      </c>
      <c r="L142" s="145">
        <f t="shared" si="59"/>
        <v>45200</v>
      </c>
      <c r="M142" s="145">
        <f t="shared" si="59"/>
        <v>45231</v>
      </c>
      <c r="N142" s="145">
        <f t="shared" si="59"/>
        <v>45261</v>
      </c>
      <c r="O142" s="145">
        <f t="shared" si="59"/>
        <v>45292</v>
      </c>
      <c r="P142" s="145">
        <f t="shared" si="59"/>
        <v>45323</v>
      </c>
      <c r="Q142" s="145">
        <f t="shared" si="59"/>
        <v>45352</v>
      </c>
      <c r="R142" s="145">
        <f t="shared" si="59"/>
        <v>45383</v>
      </c>
      <c r="S142" s="145">
        <f t="shared" si="59"/>
        <v>45413</v>
      </c>
      <c r="T142" s="145">
        <f t="shared" si="59"/>
        <v>45444</v>
      </c>
      <c r="U142" s="145">
        <f t="shared" si="59"/>
        <v>45474</v>
      </c>
      <c r="V142" s="145">
        <f t="shared" si="59"/>
        <v>45505</v>
      </c>
      <c r="W142" s="145">
        <f t="shared" si="59"/>
        <v>45536</v>
      </c>
      <c r="X142" s="145">
        <f t="shared" si="59"/>
        <v>45566</v>
      </c>
      <c r="Y142" s="145">
        <f t="shared" si="59"/>
        <v>45597</v>
      </c>
      <c r="Z142" s="145">
        <f t="shared" si="59"/>
        <v>45627</v>
      </c>
      <c r="AA142" s="145">
        <f t="shared" si="59"/>
        <v>45658</v>
      </c>
    </row>
    <row r="143" spans="1:27" hidden="1" x14ac:dyDescent="0.35">
      <c r="A143" s="687"/>
      <c r="B143" s="238" t="s">
        <v>20</v>
      </c>
      <c r="C143" s="26">
        <f t="shared" ref="C143:C155" si="60">IF(C23=0,0,((C5*0.5)-C41)*C78*C110*C$2)</f>
        <v>0</v>
      </c>
      <c r="D143" s="26">
        <f t="shared" ref="D143:E155" si="61">IF(D23=0,0,((D5*0.5)+C23-D41)*D78*D110*D$2)</f>
        <v>0</v>
      </c>
      <c r="E143" s="26">
        <f t="shared" si="61"/>
        <v>0</v>
      </c>
      <c r="F143" s="26">
        <f t="shared" ref="F143:AA144" si="62">IF(F23=0,0,((F5*0.5)+E23-F41)*F78*F110*F$2)</f>
        <v>0</v>
      </c>
      <c r="G143" s="26">
        <f t="shared" si="62"/>
        <v>0</v>
      </c>
      <c r="H143" s="26">
        <f t="shared" si="62"/>
        <v>0</v>
      </c>
      <c r="I143" s="26">
        <f t="shared" si="62"/>
        <v>0</v>
      </c>
      <c r="J143" s="26">
        <f t="shared" si="62"/>
        <v>0</v>
      </c>
      <c r="K143" s="26">
        <f t="shared" si="62"/>
        <v>0</v>
      </c>
      <c r="L143" s="26">
        <f t="shared" si="62"/>
        <v>0</v>
      </c>
      <c r="M143" s="26">
        <f t="shared" si="62"/>
        <v>0</v>
      </c>
      <c r="N143" s="26">
        <f t="shared" si="62"/>
        <v>0</v>
      </c>
      <c r="O143" s="26">
        <f t="shared" ref="O143:Q155" si="63">IF(O23=0,0,((O5*0.5)+N23-O41)*O78*O110*O$2)</f>
        <v>0</v>
      </c>
      <c r="P143" s="26">
        <f t="shared" si="63"/>
        <v>0</v>
      </c>
      <c r="Q143" s="26">
        <f t="shared" si="63"/>
        <v>0</v>
      </c>
      <c r="R143" s="26">
        <f t="shared" si="62"/>
        <v>0</v>
      </c>
      <c r="S143" s="26">
        <f t="shared" si="62"/>
        <v>0</v>
      </c>
      <c r="T143" s="26">
        <f t="shared" si="62"/>
        <v>0</v>
      </c>
      <c r="U143" s="26">
        <f t="shared" si="62"/>
        <v>0</v>
      </c>
      <c r="V143" s="26">
        <f t="shared" si="62"/>
        <v>0</v>
      </c>
      <c r="W143" s="26">
        <f t="shared" si="62"/>
        <v>0</v>
      </c>
      <c r="X143" s="26">
        <f t="shared" si="62"/>
        <v>0</v>
      </c>
      <c r="Y143" s="26">
        <f t="shared" si="62"/>
        <v>0</v>
      </c>
      <c r="Z143" s="26">
        <f t="shared" si="62"/>
        <v>0</v>
      </c>
      <c r="AA143" s="26">
        <f t="shared" si="62"/>
        <v>0</v>
      </c>
    </row>
    <row r="144" spans="1:27" hidden="1" x14ac:dyDescent="0.35">
      <c r="A144" s="687"/>
      <c r="B144" s="238" t="s">
        <v>0</v>
      </c>
      <c r="C144" s="26">
        <f t="shared" si="60"/>
        <v>0</v>
      </c>
      <c r="D144" s="26">
        <f t="shared" si="61"/>
        <v>0</v>
      </c>
      <c r="E144" s="26">
        <f t="shared" si="61"/>
        <v>0</v>
      </c>
      <c r="F144" s="26">
        <f t="shared" ref="F144:S144" si="64">IF(F24=0,0,((F6*0.5)+E24-F42)*F79*F111*F$2)</f>
        <v>0</v>
      </c>
      <c r="G144" s="26">
        <f t="shared" si="64"/>
        <v>0</v>
      </c>
      <c r="H144" s="26">
        <f t="shared" si="64"/>
        <v>0</v>
      </c>
      <c r="I144" s="26">
        <f t="shared" si="64"/>
        <v>0</v>
      </c>
      <c r="J144" s="26">
        <f t="shared" si="64"/>
        <v>0</v>
      </c>
      <c r="K144" s="26">
        <f t="shared" si="64"/>
        <v>0</v>
      </c>
      <c r="L144" s="26">
        <f t="shared" si="64"/>
        <v>0</v>
      </c>
      <c r="M144" s="26">
        <f t="shared" si="64"/>
        <v>0</v>
      </c>
      <c r="N144" s="26">
        <f t="shared" si="64"/>
        <v>0</v>
      </c>
      <c r="O144" s="26">
        <f t="shared" si="63"/>
        <v>0</v>
      </c>
      <c r="P144" s="26">
        <f t="shared" si="63"/>
        <v>0</v>
      </c>
      <c r="Q144" s="26">
        <f t="shared" si="63"/>
        <v>0</v>
      </c>
      <c r="R144" s="26">
        <f t="shared" si="64"/>
        <v>0</v>
      </c>
      <c r="S144" s="26">
        <f t="shared" si="64"/>
        <v>0</v>
      </c>
      <c r="T144" s="26">
        <f t="shared" si="62"/>
        <v>0</v>
      </c>
      <c r="U144" s="26">
        <f t="shared" si="62"/>
        <v>0</v>
      </c>
      <c r="V144" s="26">
        <f t="shared" si="62"/>
        <v>0</v>
      </c>
      <c r="W144" s="26">
        <f t="shared" si="62"/>
        <v>0</v>
      </c>
      <c r="X144" s="26">
        <f t="shared" si="62"/>
        <v>0</v>
      </c>
      <c r="Y144" s="26">
        <f t="shared" si="62"/>
        <v>0</v>
      </c>
      <c r="Z144" s="26">
        <f t="shared" si="62"/>
        <v>0</v>
      </c>
      <c r="AA144" s="26">
        <f t="shared" si="62"/>
        <v>0</v>
      </c>
    </row>
    <row r="145" spans="1:27" hidden="1" x14ac:dyDescent="0.35">
      <c r="A145" s="687"/>
      <c r="B145" s="238" t="s">
        <v>21</v>
      </c>
      <c r="C145" s="26">
        <f t="shared" si="60"/>
        <v>0</v>
      </c>
      <c r="D145" s="26">
        <f t="shared" si="61"/>
        <v>0</v>
      </c>
      <c r="E145" s="26">
        <f t="shared" si="61"/>
        <v>0</v>
      </c>
      <c r="F145" s="26">
        <f t="shared" ref="F145:AA148" si="65">IF(F25=0,0,((F7*0.5)+E25-F43)*F80*F112*F$2)</f>
        <v>0</v>
      </c>
      <c r="G145" s="26">
        <f t="shared" si="65"/>
        <v>0</v>
      </c>
      <c r="H145" s="26">
        <f t="shared" si="65"/>
        <v>0</v>
      </c>
      <c r="I145" s="26">
        <f t="shared" si="65"/>
        <v>0</v>
      </c>
      <c r="J145" s="26">
        <f t="shared" si="65"/>
        <v>0</v>
      </c>
      <c r="K145" s="26">
        <f t="shared" si="65"/>
        <v>0</v>
      </c>
      <c r="L145" s="26">
        <f t="shared" si="65"/>
        <v>0</v>
      </c>
      <c r="M145" s="26">
        <f t="shared" si="65"/>
        <v>0</v>
      </c>
      <c r="N145" s="26">
        <f t="shared" si="65"/>
        <v>0</v>
      </c>
      <c r="O145" s="26">
        <f t="shared" si="63"/>
        <v>0</v>
      </c>
      <c r="P145" s="26">
        <f t="shared" si="63"/>
        <v>0</v>
      </c>
      <c r="Q145" s="26">
        <f t="shared" si="63"/>
        <v>0</v>
      </c>
      <c r="R145" s="26">
        <f t="shared" si="65"/>
        <v>0</v>
      </c>
      <c r="S145" s="26">
        <f t="shared" si="65"/>
        <v>0</v>
      </c>
      <c r="T145" s="26">
        <f t="shared" si="65"/>
        <v>0</v>
      </c>
      <c r="U145" s="26">
        <f t="shared" si="65"/>
        <v>0</v>
      </c>
      <c r="V145" s="26">
        <f t="shared" si="65"/>
        <v>0</v>
      </c>
      <c r="W145" s="26">
        <f t="shared" si="65"/>
        <v>0</v>
      </c>
      <c r="X145" s="26">
        <f t="shared" si="65"/>
        <v>0</v>
      </c>
      <c r="Y145" s="26">
        <f t="shared" si="65"/>
        <v>0</v>
      </c>
      <c r="Z145" s="26">
        <f t="shared" si="65"/>
        <v>0</v>
      </c>
      <c r="AA145" s="26">
        <f t="shared" si="65"/>
        <v>0</v>
      </c>
    </row>
    <row r="146" spans="1:27" hidden="1" x14ac:dyDescent="0.35">
      <c r="A146" s="687"/>
      <c r="B146" s="238" t="s">
        <v>1</v>
      </c>
      <c r="C146" s="26">
        <f t="shared" si="60"/>
        <v>0</v>
      </c>
      <c r="D146" s="26">
        <f t="shared" si="61"/>
        <v>0</v>
      </c>
      <c r="E146" s="26">
        <f t="shared" si="61"/>
        <v>0</v>
      </c>
      <c r="F146" s="26">
        <f t="shared" si="65"/>
        <v>0</v>
      </c>
      <c r="G146" s="26">
        <f t="shared" si="65"/>
        <v>0</v>
      </c>
      <c r="H146" s="26">
        <f t="shared" si="65"/>
        <v>0</v>
      </c>
      <c r="I146" s="26">
        <f t="shared" si="65"/>
        <v>0</v>
      </c>
      <c r="J146" s="26">
        <f t="shared" si="65"/>
        <v>0</v>
      </c>
      <c r="K146" s="26">
        <f t="shared" si="65"/>
        <v>0</v>
      </c>
      <c r="L146" s="26">
        <f t="shared" si="65"/>
        <v>0</v>
      </c>
      <c r="M146" s="26">
        <f t="shared" si="65"/>
        <v>0</v>
      </c>
      <c r="N146" s="26">
        <f t="shared" si="65"/>
        <v>0</v>
      </c>
      <c r="O146" s="26">
        <f t="shared" si="63"/>
        <v>0</v>
      </c>
      <c r="P146" s="26">
        <f t="shared" si="63"/>
        <v>0</v>
      </c>
      <c r="Q146" s="26">
        <f t="shared" si="63"/>
        <v>0</v>
      </c>
      <c r="R146" s="26">
        <f t="shared" si="65"/>
        <v>0</v>
      </c>
      <c r="S146" s="26">
        <f t="shared" si="65"/>
        <v>0</v>
      </c>
      <c r="T146" s="26">
        <f t="shared" si="65"/>
        <v>0</v>
      </c>
      <c r="U146" s="26">
        <f t="shared" si="65"/>
        <v>0</v>
      </c>
      <c r="V146" s="26">
        <f t="shared" si="65"/>
        <v>0</v>
      </c>
      <c r="W146" s="26">
        <f t="shared" si="65"/>
        <v>0</v>
      </c>
      <c r="X146" s="26">
        <f t="shared" si="65"/>
        <v>0</v>
      </c>
      <c r="Y146" s="26">
        <f t="shared" si="65"/>
        <v>0</v>
      </c>
      <c r="Z146" s="26">
        <f t="shared" si="65"/>
        <v>0</v>
      </c>
      <c r="AA146" s="26">
        <f t="shared" si="65"/>
        <v>0</v>
      </c>
    </row>
    <row r="147" spans="1:27" hidden="1" x14ac:dyDescent="0.35">
      <c r="A147" s="687"/>
      <c r="B147" s="238" t="s">
        <v>22</v>
      </c>
      <c r="C147" s="26">
        <f t="shared" si="60"/>
        <v>0</v>
      </c>
      <c r="D147" s="26">
        <f t="shared" si="61"/>
        <v>0</v>
      </c>
      <c r="E147" s="26">
        <f t="shared" si="61"/>
        <v>0</v>
      </c>
      <c r="F147" s="26">
        <f t="shared" si="65"/>
        <v>0</v>
      </c>
      <c r="G147" s="26">
        <f t="shared" si="65"/>
        <v>0</v>
      </c>
      <c r="H147" s="26">
        <f t="shared" si="65"/>
        <v>0</v>
      </c>
      <c r="I147" s="26">
        <f t="shared" si="65"/>
        <v>0</v>
      </c>
      <c r="J147" s="26">
        <f t="shared" si="65"/>
        <v>0</v>
      </c>
      <c r="K147" s="26">
        <f t="shared" si="65"/>
        <v>0</v>
      </c>
      <c r="L147" s="26">
        <f t="shared" si="65"/>
        <v>0</v>
      </c>
      <c r="M147" s="26">
        <f t="shared" si="65"/>
        <v>0</v>
      </c>
      <c r="N147" s="26">
        <f t="shared" si="65"/>
        <v>0</v>
      </c>
      <c r="O147" s="26">
        <f t="shared" si="63"/>
        <v>0</v>
      </c>
      <c r="P147" s="26">
        <f t="shared" si="63"/>
        <v>0</v>
      </c>
      <c r="Q147" s="26">
        <f t="shared" si="63"/>
        <v>0</v>
      </c>
      <c r="R147" s="26">
        <f t="shared" si="65"/>
        <v>0</v>
      </c>
      <c r="S147" s="26">
        <f t="shared" si="65"/>
        <v>0</v>
      </c>
      <c r="T147" s="26">
        <f t="shared" si="65"/>
        <v>0</v>
      </c>
      <c r="U147" s="26">
        <f t="shared" si="65"/>
        <v>0</v>
      </c>
      <c r="V147" s="26">
        <f t="shared" si="65"/>
        <v>0</v>
      </c>
      <c r="W147" s="26">
        <f t="shared" si="65"/>
        <v>0</v>
      </c>
      <c r="X147" s="26">
        <f t="shared" si="65"/>
        <v>0</v>
      </c>
      <c r="Y147" s="26">
        <f t="shared" si="65"/>
        <v>0</v>
      </c>
      <c r="Z147" s="26">
        <f t="shared" si="65"/>
        <v>0</v>
      </c>
      <c r="AA147" s="26">
        <f t="shared" si="65"/>
        <v>0</v>
      </c>
    </row>
    <row r="148" spans="1:27" hidden="1" x14ac:dyDescent="0.35">
      <c r="A148" s="687"/>
      <c r="B148" s="81" t="s">
        <v>9</v>
      </c>
      <c r="C148" s="26">
        <f t="shared" si="60"/>
        <v>0</v>
      </c>
      <c r="D148" s="26">
        <f t="shared" si="61"/>
        <v>0</v>
      </c>
      <c r="E148" s="26">
        <f t="shared" si="61"/>
        <v>0</v>
      </c>
      <c r="F148" s="26">
        <f t="shared" si="65"/>
        <v>0</v>
      </c>
      <c r="G148" s="26">
        <f t="shared" si="65"/>
        <v>0</v>
      </c>
      <c r="H148" s="26">
        <f t="shared" si="65"/>
        <v>0</v>
      </c>
      <c r="I148" s="26">
        <f t="shared" si="65"/>
        <v>0</v>
      </c>
      <c r="J148" s="26">
        <f t="shared" si="65"/>
        <v>0</v>
      </c>
      <c r="K148" s="26">
        <f t="shared" si="65"/>
        <v>0</v>
      </c>
      <c r="L148" s="26">
        <f t="shared" si="65"/>
        <v>0</v>
      </c>
      <c r="M148" s="26">
        <f t="shared" si="65"/>
        <v>0</v>
      </c>
      <c r="N148" s="26">
        <f t="shared" si="65"/>
        <v>0</v>
      </c>
      <c r="O148" s="26">
        <f t="shared" si="63"/>
        <v>0</v>
      </c>
      <c r="P148" s="26">
        <f t="shared" si="63"/>
        <v>0</v>
      </c>
      <c r="Q148" s="26">
        <f t="shared" si="63"/>
        <v>0</v>
      </c>
      <c r="R148" s="26">
        <f t="shared" si="65"/>
        <v>0</v>
      </c>
      <c r="S148" s="26">
        <f t="shared" si="65"/>
        <v>0</v>
      </c>
      <c r="T148" s="26">
        <f t="shared" si="65"/>
        <v>0</v>
      </c>
      <c r="U148" s="26">
        <f t="shared" si="65"/>
        <v>0</v>
      </c>
      <c r="V148" s="26">
        <f t="shared" si="65"/>
        <v>0</v>
      </c>
      <c r="W148" s="26">
        <f t="shared" si="65"/>
        <v>0</v>
      </c>
      <c r="X148" s="26">
        <f t="shared" si="65"/>
        <v>0</v>
      </c>
      <c r="Y148" s="26">
        <f t="shared" si="65"/>
        <v>0</v>
      </c>
      <c r="Z148" s="26">
        <f t="shared" si="65"/>
        <v>0</v>
      </c>
      <c r="AA148" s="26">
        <f t="shared" si="65"/>
        <v>0</v>
      </c>
    </row>
    <row r="149" spans="1:27" hidden="1" x14ac:dyDescent="0.35">
      <c r="A149" s="687"/>
      <c r="B149" s="81" t="s">
        <v>3</v>
      </c>
      <c r="C149" s="26">
        <f t="shared" si="60"/>
        <v>0</v>
      </c>
      <c r="D149" s="26">
        <f t="shared" si="61"/>
        <v>0</v>
      </c>
      <c r="E149" s="26">
        <f t="shared" si="61"/>
        <v>0</v>
      </c>
      <c r="F149" s="26">
        <f t="shared" ref="F149:AA152" si="66">IF(F29=0,0,((F11*0.5)+E29-F47)*F84*F116*F$2)</f>
        <v>0</v>
      </c>
      <c r="G149" s="26">
        <f t="shared" si="66"/>
        <v>0</v>
      </c>
      <c r="H149" s="26">
        <f t="shared" si="66"/>
        <v>0</v>
      </c>
      <c r="I149" s="26">
        <f t="shared" si="66"/>
        <v>0</v>
      </c>
      <c r="J149" s="26">
        <f t="shared" si="66"/>
        <v>0</v>
      </c>
      <c r="K149" s="26">
        <f t="shared" si="66"/>
        <v>0</v>
      </c>
      <c r="L149" s="26">
        <f t="shared" si="66"/>
        <v>0</v>
      </c>
      <c r="M149" s="26">
        <f t="shared" si="66"/>
        <v>0</v>
      </c>
      <c r="N149" s="26">
        <f t="shared" si="66"/>
        <v>0</v>
      </c>
      <c r="O149" s="26">
        <f t="shared" si="63"/>
        <v>0</v>
      </c>
      <c r="P149" s="26">
        <f t="shared" si="63"/>
        <v>0</v>
      </c>
      <c r="Q149" s="26">
        <f t="shared" si="63"/>
        <v>0</v>
      </c>
      <c r="R149" s="26">
        <f t="shared" si="66"/>
        <v>0</v>
      </c>
      <c r="S149" s="26">
        <f t="shared" si="66"/>
        <v>0</v>
      </c>
      <c r="T149" s="26">
        <f t="shared" si="66"/>
        <v>0</v>
      </c>
      <c r="U149" s="26">
        <f t="shared" si="66"/>
        <v>0</v>
      </c>
      <c r="V149" s="26">
        <f t="shared" si="66"/>
        <v>0</v>
      </c>
      <c r="W149" s="26">
        <f t="shared" si="66"/>
        <v>0</v>
      </c>
      <c r="X149" s="26">
        <f t="shared" si="66"/>
        <v>0</v>
      </c>
      <c r="Y149" s="26">
        <f t="shared" si="66"/>
        <v>0</v>
      </c>
      <c r="Z149" s="26">
        <f t="shared" si="66"/>
        <v>0</v>
      </c>
      <c r="AA149" s="26">
        <f t="shared" si="66"/>
        <v>0</v>
      </c>
    </row>
    <row r="150" spans="1:27" ht="15.75" hidden="1" customHeight="1" x14ac:dyDescent="0.35">
      <c r="A150" s="687"/>
      <c r="B150" s="81" t="s">
        <v>4</v>
      </c>
      <c r="C150" s="26">
        <f t="shared" si="60"/>
        <v>0</v>
      </c>
      <c r="D150" s="26">
        <f t="shared" si="61"/>
        <v>0</v>
      </c>
      <c r="E150" s="26">
        <f t="shared" si="61"/>
        <v>0</v>
      </c>
      <c r="F150" s="26">
        <f t="shared" si="66"/>
        <v>0</v>
      </c>
      <c r="G150" s="26">
        <f t="shared" si="66"/>
        <v>0</v>
      </c>
      <c r="H150" s="26">
        <f t="shared" si="66"/>
        <v>0</v>
      </c>
      <c r="I150" s="26">
        <f t="shared" si="66"/>
        <v>0</v>
      </c>
      <c r="J150" s="26">
        <f t="shared" si="66"/>
        <v>0</v>
      </c>
      <c r="K150" s="26">
        <f t="shared" si="66"/>
        <v>0</v>
      </c>
      <c r="L150" s="26">
        <f t="shared" si="66"/>
        <v>0</v>
      </c>
      <c r="M150" s="26">
        <f t="shared" si="66"/>
        <v>0</v>
      </c>
      <c r="N150" s="26">
        <f t="shared" si="66"/>
        <v>0</v>
      </c>
      <c r="O150" s="26">
        <f t="shared" si="63"/>
        <v>0</v>
      </c>
      <c r="P150" s="26">
        <f t="shared" si="63"/>
        <v>0</v>
      </c>
      <c r="Q150" s="26">
        <f t="shared" si="63"/>
        <v>0</v>
      </c>
      <c r="R150" s="26">
        <f t="shared" si="66"/>
        <v>0</v>
      </c>
      <c r="S150" s="26">
        <f t="shared" si="66"/>
        <v>0</v>
      </c>
      <c r="T150" s="26">
        <f t="shared" si="66"/>
        <v>0</v>
      </c>
      <c r="U150" s="26">
        <f t="shared" si="66"/>
        <v>0</v>
      </c>
      <c r="V150" s="26">
        <f t="shared" si="66"/>
        <v>0</v>
      </c>
      <c r="W150" s="26">
        <f t="shared" si="66"/>
        <v>0</v>
      </c>
      <c r="X150" s="26">
        <f t="shared" si="66"/>
        <v>0</v>
      </c>
      <c r="Y150" s="26">
        <f t="shared" si="66"/>
        <v>0</v>
      </c>
      <c r="Z150" s="26">
        <f t="shared" si="66"/>
        <v>0</v>
      </c>
      <c r="AA150" s="26">
        <f t="shared" si="66"/>
        <v>0</v>
      </c>
    </row>
    <row r="151" spans="1:27" hidden="1" x14ac:dyDescent="0.35">
      <c r="A151" s="687"/>
      <c r="B151" s="81" t="s">
        <v>5</v>
      </c>
      <c r="C151" s="26">
        <f t="shared" si="60"/>
        <v>0</v>
      </c>
      <c r="D151" s="26">
        <f t="shared" si="61"/>
        <v>0</v>
      </c>
      <c r="E151" s="26">
        <f t="shared" si="61"/>
        <v>0</v>
      </c>
      <c r="F151" s="26">
        <f t="shared" si="66"/>
        <v>0</v>
      </c>
      <c r="G151" s="26">
        <f t="shared" si="66"/>
        <v>0</v>
      </c>
      <c r="H151" s="26">
        <f t="shared" si="66"/>
        <v>0</v>
      </c>
      <c r="I151" s="26">
        <f t="shared" si="66"/>
        <v>0</v>
      </c>
      <c r="J151" s="26">
        <f t="shared" si="66"/>
        <v>0</v>
      </c>
      <c r="K151" s="26">
        <f t="shared" si="66"/>
        <v>0</v>
      </c>
      <c r="L151" s="26">
        <f t="shared" si="66"/>
        <v>0</v>
      </c>
      <c r="M151" s="26">
        <f t="shared" si="66"/>
        <v>0</v>
      </c>
      <c r="N151" s="26">
        <f t="shared" si="66"/>
        <v>0</v>
      </c>
      <c r="O151" s="26">
        <f t="shared" si="63"/>
        <v>0</v>
      </c>
      <c r="P151" s="26">
        <f t="shared" si="63"/>
        <v>0</v>
      </c>
      <c r="Q151" s="26">
        <f t="shared" si="63"/>
        <v>0</v>
      </c>
      <c r="R151" s="26">
        <f t="shared" si="66"/>
        <v>0</v>
      </c>
      <c r="S151" s="26">
        <f t="shared" si="66"/>
        <v>0</v>
      </c>
      <c r="T151" s="26">
        <f t="shared" si="66"/>
        <v>0</v>
      </c>
      <c r="U151" s="26">
        <f t="shared" si="66"/>
        <v>0</v>
      </c>
      <c r="V151" s="26">
        <f t="shared" si="66"/>
        <v>0</v>
      </c>
      <c r="W151" s="26">
        <f t="shared" si="66"/>
        <v>0</v>
      </c>
      <c r="X151" s="26">
        <f t="shared" si="66"/>
        <v>0</v>
      </c>
      <c r="Y151" s="26">
        <f t="shared" si="66"/>
        <v>0</v>
      </c>
      <c r="Z151" s="26">
        <f t="shared" si="66"/>
        <v>0</v>
      </c>
      <c r="AA151" s="26">
        <f t="shared" si="66"/>
        <v>0</v>
      </c>
    </row>
    <row r="152" spans="1:27" hidden="1" x14ac:dyDescent="0.35">
      <c r="A152" s="687"/>
      <c r="B152" s="81" t="s">
        <v>23</v>
      </c>
      <c r="C152" s="26">
        <f t="shared" si="60"/>
        <v>0</v>
      </c>
      <c r="D152" s="26">
        <f t="shared" si="61"/>
        <v>0</v>
      </c>
      <c r="E152" s="26">
        <f t="shared" si="61"/>
        <v>0</v>
      </c>
      <c r="F152" s="26">
        <f t="shared" si="66"/>
        <v>0</v>
      </c>
      <c r="G152" s="26">
        <f t="shared" si="66"/>
        <v>0</v>
      </c>
      <c r="H152" s="26">
        <f t="shared" si="66"/>
        <v>0</v>
      </c>
      <c r="I152" s="26">
        <f t="shared" si="66"/>
        <v>0</v>
      </c>
      <c r="J152" s="26">
        <f t="shared" si="66"/>
        <v>0</v>
      </c>
      <c r="K152" s="26">
        <f t="shared" si="66"/>
        <v>0</v>
      </c>
      <c r="L152" s="26">
        <f t="shared" si="66"/>
        <v>0</v>
      </c>
      <c r="M152" s="26">
        <f t="shared" si="66"/>
        <v>0</v>
      </c>
      <c r="N152" s="26">
        <f t="shared" si="66"/>
        <v>0</v>
      </c>
      <c r="O152" s="26">
        <f t="shared" si="63"/>
        <v>0</v>
      </c>
      <c r="P152" s="26">
        <f t="shared" si="63"/>
        <v>0</v>
      </c>
      <c r="Q152" s="26">
        <f t="shared" si="63"/>
        <v>0</v>
      </c>
      <c r="R152" s="26">
        <f t="shared" si="66"/>
        <v>0</v>
      </c>
      <c r="S152" s="26">
        <f t="shared" si="66"/>
        <v>0</v>
      </c>
      <c r="T152" s="26">
        <f t="shared" si="66"/>
        <v>0</v>
      </c>
      <c r="U152" s="26">
        <f t="shared" si="66"/>
        <v>0</v>
      </c>
      <c r="V152" s="26">
        <f t="shared" si="66"/>
        <v>0</v>
      </c>
      <c r="W152" s="26">
        <f t="shared" si="66"/>
        <v>0</v>
      </c>
      <c r="X152" s="26">
        <f t="shared" si="66"/>
        <v>0</v>
      </c>
      <c r="Y152" s="26">
        <f t="shared" si="66"/>
        <v>0</v>
      </c>
      <c r="Z152" s="26">
        <f t="shared" si="66"/>
        <v>0</v>
      </c>
      <c r="AA152" s="26">
        <f t="shared" si="66"/>
        <v>0</v>
      </c>
    </row>
    <row r="153" spans="1:27" hidden="1" x14ac:dyDescent="0.35">
      <c r="A153" s="687"/>
      <c r="B153" s="81" t="s">
        <v>24</v>
      </c>
      <c r="C153" s="26">
        <f t="shared" si="60"/>
        <v>0</v>
      </c>
      <c r="D153" s="26">
        <f t="shared" si="61"/>
        <v>0</v>
      </c>
      <c r="E153" s="26">
        <f t="shared" si="61"/>
        <v>0</v>
      </c>
      <c r="F153" s="26">
        <f t="shared" ref="F153:AA155" si="67">IF(F33=0,0,((F15*0.5)+E33-F51)*F88*F120*F$2)</f>
        <v>0</v>
      </c>
      <c r="G153" s="26">
        <f t="shared" si="67"/>
        <v>0</v>
      </c>
      <c r="H153" s="26">
        <f t="shared" si="67"/>
        <v>0</v>
      </c>
      <c r="I153" s="26">
        <f t="shared" si="67"/>
        <v>0</v>
      </c>
      <c r="J153" s="26">
        <f t="shared" si="67"/>
        <v>0</v>
      </c>
      <c r="K153" s="26">
        <f t="shared" si="67"/>
        <v>0</v>
      </c>
      <c r="L153" s="26">
        <f t="shared" si="67"/>
        <v>0</v>
      </c>
      <c r="M153" s="26">
        <f t="shared" si="67"/>
        <v>0</v>
      </c>
      <c r="N153" s="26">
        <f t="shared" si="67"/>
        <v>0</v>
      </c>
      <c r="O153" s="26">
        <f t="shared" si="63"/>
        <v>0</v>
      </c>
      <c r="P153" s="26">
        <f t="shared" si="63"/>
        <v>0</v>
      </c>
      <c r="Q153" s="26">
        <f t="shared" si="63"/>
        <v>0</v>
      </c>
      <c r="R153" s="26">
        <f t="shared" si="67"/>
        <v>0</v>
      </c>
      <c r="S153" s="26">
        <f t="shared" si="67"/>
        <v>0</v>
      </c>
      <c r="T153" s="26">
        <f t="shared" si="67"/>
        <v>0</v>
      </c>
      <c r="U153" s="26">
        <f t="shared" si="67"/>
        <v>0</v>
      </c>
      <c r="V153" s="26">
        <f t="shared" si="67"/>
        <v>0</v>
      </c>
      <c r="W153" s="26">
        <f t="shared" si="67"/>
        <v>0</v>
      </c>
      <c r="X153" s="26">
        <f t="shared" si="67"/>
        <v>0</v>
      </c>
      <c r="Y153" s="26">
        <f t="shared" si="67"/>
        <v>0</v>
      </c>
      <c r="Z153" s="26">
        <f t="shared" si="67"/>
        <v>0</v>
      </c>
      <c r="AA153" s="26">
        <f t="shared" si="67"/>
        <v>0</v>
      </c>
    </row>
    <row r="154" spans="1:27" ht="15.75" hidden="1" customHeight="1" x14ac:dyDescent="0.35">
      <c r="A154" s="687"/>
      <c r="B154" s="81" t="s">
        <v>7</v>
      </c>
      <c r="C154" s="26">
        <f t="shared" si="60"/>
        <v>0</v>
      </c>
      <c r="D154" s="26">
        <f t="shared" si="61"/>
        <v>0</v>
      </c>
      <c r="E154" s="26">
        <f t="shared" si="61"/>
        <v>0</v>
      </c>
      <c r="F154" s="26">
        <f t="shared" si="67"/>
        <v>0</v>
      </c>
      <c r="G154" s="26">
        <f t="shared" si="67"/>
        <v>0</v>
      </c>
      <c r="H154" s="26">
        <f t="shared" si="67"/>
        <v>0</v>
      </c>
      <c r="I154" s="26">
        <f t="shared" si="67"/>
        <v>0</v>
      </c>
      <c r="J154" s="26">
        <f t="shared" si="67"/>
        <v>0</v>
      </c>
      <c r="K154" s="26">
        <f t="shared" si="67"/>
        <v>0</v>
      </c>
      <c r="L154" s="26">
        <f t="shared" si="67"/>
        <v>0</v>
      </c>
      <c r="M154" s="26">
        <f t="shared" si="67"/>
        <v>0</v>
      </c>
      <c r="N154" s="26">
        <f t="shared" si="67"/>
        <v>0</v>
      </c>
      <c r="O154" s="26">
        <f t="shared" si="63"/>
        <v>0</v>
      </c>
      <c r="P154" s="26">
        <f t="shared" si="63"/>
        <v>0</v>
      </c>
      <c r="Q154" s="26">
        <f t="shared" si="63"/>
        <v>0</v>
      </c>
      <c r="R154" s="26">
        <f t="shared" si="67"/>
        <v>0</v>
      </c>
      <c r="S154" s="26">
        <f t="shared" si="67"/>
        <v>0</v>
      </c>
      <c r="T154" s="26">
        <f t="shared" si="67"/>
        <v>0</v>
      </c>
      <c r="U154" s="26">
        <f t="shared" si="67"/>
        <v>0</v>
      </c>
      <c r="V154" s="26">
        <f t="shared" si="67"/>
        <v>0</v>
      </c>
      <c r="W154" s="26">
        <f t="shared" si="67"/>
        <v>0</v>
      </c>
      <c r="X154" s="26">
        <f t="shared" si="67"/>
        <v>0</v>
      </c>
      <c r="Y154" s="26">
        <f t="shared" si="67"/>
        <v>0</v>
      </c>
      <c r="Z154" s="26">
        <f t="shared" si="67"/>
        <v>0</v>
      </c>
      <c r="AA154" s="26">
        <f t="shared" si="67"/>
        <v>0</v>
      </c>
    </row>
    <row r="155" spans="1:27" ht="15.75" hidden="1" customHeight="1" x14ac:dyDescent="0.35">
      <c r="A155" s="687"/>
      <c r="B155" s="81" t="s">
        <v>8</v>
      </c>
      <c r="C155" s="26">
        <f t="shared" si="60"/>
        <v>0</v>
      </c>
      <c r="D155" s="26">
        <f t="shared" si="61"/>
        <v>0</v>
      </c>
      <c r="E155" s="26">
        <f t="shared" si="61"/>
        <v>0</v>
      </c>
      <c r="F155" s="26">
        <f t="shared" si="67"/>
        <v>0</v>
      </c>
      <c r="G155" s="26">
        <f t="shared" si="67"/>
        <v>0</v>
      </c>
      <c r="H155" s="26">
        <f t="shared" si="67"/>
        <v>0</v>
      </c>
      <c r="I155" s="26">
        <f t="shared" si="67"/>
        <v>0</v>
      </c>
      <c r="J155" s="26">
        <f t="shared" si="67"/>
        <v>0</v>
      </c>
      <c r="K155" s="26">
        <f t="shared" si="67"/>
        <v>0</v>
      </c>
      <c r="L155" s="26">
        <f t="shared" si="67"/>
        <v>0</v>
      </c>
      <c r="M155" s="26">
        <f t="shared" si="67"/>
        <v>0</v>
      </c>
      <c r="N155" s="26">
        <f t="shared" si="67"/>
        <v>0</v>
      </c>
      <c r="O155" s="26">
        <f t="shared" si="63"/>
        <v>0</v>
      </c>
      <c r="P155" s="26">
        <f t="shared" si="63"/>
        <v>0</v>
      </c>
      <c r="Q155" s="26">
        <f t="shared" si="63"/>
        <v>0</v>
      </c>
      <c r="R155" s="26">
        <f t="shared" si="67"/>
        <v>0</v>
      </c>
      <c r="S155" s="26">
        <f t="shared" si="67"/>
        <v>0</v>
      </c>
      <c r="T155" s="26">
        <f t="shared" si="67"/>
        <v>0</v>
      </c>
      <c r="U155" s="26">
        <f t="shared" si="67"/>
        <v>0</v>
      </c>
      <c r="V155" s="26">
        <f t="shared" si="67"/>
        <v>0</v>
      </c>
      <c r="W155" s="26">
        <f t="shared" si="67"/>
        <v>0</v>
      </c>
      <c r="X155" s="26">
        <f t="shared" si="67"/>
        <v>0</v>
      </c>
      <c r="Y155" s="26">
        <f t="shared" si="67"/>
        <v>0</v>
      </c>
      <c r="Z155" s="26">
        <f t="shared" si="67"/>
        <v>0</v>
      </c>
      <c r="AA155" s="26">
        <f t="shared" si="67"/>
        <v>0</v>
      </c>
    </row>
    <row r="156" spans="1:27" ht="15.75" hidden="1" customHeight="1" x14ac:dyDescent="0.35">
      <c r="A156" s="687"/>
      <c r="B156" s="13"/>
      <c r="C156" s="3"/>
      <c r="D156" s="3"/>
      <c r="E156" s="3"/>
      <c r="F156" s="3"/>
      <c r="G156" s="3"/>
      <c r="H156" s="3"/>
      <c r="I156" s="3"/>
      <c r="J156" s="3"/>
      <c r="K156" s="3"/>
      <c r="L156" s="3"/>
      <c r="M156" s="3"/>
      <c r="N156" s="3"/>
      <c r="O156" s="3"/>
      <c r="P156" s="3"/>
      <c r="Q156" s="3"/>
      <c r="R156" s="3"/>
      <c r="S156" s="3"/>
      <c r="T156" s="3"/>
      <c r="U156" s="3"/>
      <c r="V156" s="3"/>
      <c r="W156" s="3"/>
      <c r="X156" s="3"/>
      <c r="Y156" s="3"/>
      <c r="Z156" s="3"/>
      <c r="AA156" s="3"/>
    </row>
    <row r="157" spans="1:27" ht="15.75" hidden="1" customHeight="1" x14ac:dyDescent="0.35">
      <c r="A157" s="687"/>
      <c r="B157" s="235" t="s">
        <v>26</v>
      </c>
      <c r="C157" s="26">
        <f>SUM(C143:C156)</f>
        <v>0</v>
      </c>
      <c r="D157" s="26">
        <f>SUM(D143:D156)</f>
        <v>0</v>
      </c>
      <c r="E157" s="26">
        <f t="shared" ref="E157:AA157" si="68">SUM(E143:E156)</f>
        <v>0</v>
      </c>
      <c r="F157" s="26">
        <f t="shared" si="68"/>
        <v>0</v>
      </c>
      <c r="G157" s="26">
        <f t="shared" si="68"/>
        <v>0</v>
      </c>
      <c r="H157" s="26">
        <f t="shared" si="68"/>
        <v>0</v>
      </c>
      <c r="I157" s="26">
        <f t="shared" si="68"/>
        <v>0</v>
      </c>
      <c r="J157" s="26">
        <f t="shared" si="68"/>
        <v>0</v>
      </c>
      <c r="K157" s="26">
        <f t="shared" si="68"/>
        <v>0</v>
      </c>
      <c r="L157" s="26">
        <f t="shared" si="68"/>
        <v>0</v>
      </c>
      <c r="M157" s="26">
        <f t="shared" si="68"/>
        <v>0</v>
      </c>
      <c r="N157" s="26">
        <f t="shared" si="68"/>
        <v>0</v>
      </c>
      <c r="O157" s="26">
        <f t="shared" si="68"/>
        <v>0</v>
      </c>
      <c r="P157" s="26">
        <f t="shared" si="68"/>
        <v>0</v>
      </c>
      <c r="Q157" s="26">
        <f t="shared" si="68"/>
        <v>0</v>
      </c>
      <c r="R157" s="26">
        <f t="shared" si="68"/>
        <v>0</v>
      </c>
      <c r="S157" s="26">
        <f t="shared" si="68"/>
        <v>0</v>
      </c>
      <c r="T157" s="26">
        <f t="shared" si="68"/>
        <v>0</v>
      </c>
      <c r="U157" s="26">
        <f t="shared" si="68"/>
        <v>0</v>
      </c>
      <c r="V157" s="26">
        <f t="shared" si="68"/>
        <v>0</v>
      </c>
      <c r="W157" s="26">
        <f t="shared" si="68"/>
        <v>0</v>
      </c>
      <c r="X157" s="26">
        <f t="shared" si="68"/>
        <v>0</v>
      </c>
      <c r="Y157" s="26">
        <f t="shared" si="68"/>
        <v>0</v>
      </c>
      <c r="Z157" s="26">
        <f t="shared" si="68"/>
        <v>0</v>
      </c>
      <c r="AA157" s="26">
        <f t="shared" si="68"/>
        <v>0</v>
      </c>
    </row>
    <row r="158" spans="1:27" ht="16.5" hidden="1" customHeight="1" thickBot="1" x14ac:dyDescent="0.4">
      <c r="A158" s="688"/>
      <c r="B158" s="137" t="s">
        <v>27</v>
      </c>
      <c r="C158" s="27">
        <f>C157</f>
        <v>0</v>
      </c>
      <c r="D158" s="27">
        <f>C158+D157</f>
        <v>0</v>
      </c>
      <c r="E158" s="27">
        <f t="shared" ref="E158:AA158" si="69">D158+E157</f>
        <v>0</v>
      </c>
      <c r="F158" s="27">
        <f t="shared" si="69"/>
        <v>0</v>
      </c>
      <c r="G158" s="27">
        <f t="shared" si="69"/>
        <v>0</v>
      </c>
      <c r="H158" s="27">
        <f t="shared" si="69"/>
        <v>0</v>
      </c>
      <c r="I158" s="27">
        <f t="shared" si="69"/>
        <v>0</v>
      </c>
      <c r="J158" s="27">
        <f t="shared" si="69"/>
        <v>0</v>
      </c>
      <c r="K158" s="27">
        <f t="shared" si="69"/>
        <v>0</v>
      </c>
      <c r="L158" s="27">
        <f t="shared" si="69"/>
        <v>0</v>
      </c>
      <c r="M158" s="27">
        <f t="shared" si="69"/>
        <v>0</v>
      </c>
      <c r="N158" s="27">
        <f t="shared" si="69"/>
        <v>0</v>
      </c>
      <c r="O158" s="27">
        <f t="shared" si="69"/>
        <v>0</v>
      </c>
      <c r="P158" s="27">
        <f t="shared" si="69"/>
        <v>0</v>
      </c>
      <c r="Q158" s="27">
        <f t="shared" si="69"/>
        <v>0</v>
      </c>
      <c r="R158" s="27">
        <f t="shared" si="69"/>
        <v>0</v>
      </c>
      <c r="S158" s="27">
        <f t="shared" si="69"/>
        <v>0</v>
      </c>
      <c r="T158" s="27">
        <f t="shared" si="69"/>
        <v>0</v>
      </c>
      <c r="U158" s="27">
        <f t="shared" si="69"/>
        <v>0</v>
      </c>
      <c r="V158" s="27">
        <f t="shared" si="69"/>
        <v>0</v>
      </c>
      <c r="W158" s="27">
        <f t="shared" si="69"/>
        <v>0</v>
      </c>
      <c r="X158" s="27">
        <f t="shared" si="69"/>
        <v>0</v>
      </c>
      <c r="Y158" s="27">
        <f t="shared" si="69"/>
        <v>0</v>
      </c>
      <c r="Z158" s="27">
        <f t="shared" si="69"/>
        <v>0</v>
      </c>
      <c r="AA158" s="27">
        <f t="shared" si="69"/>
        <v>0</v>
      </c>
    </row>
    <row r="159" spans="1:27" hidden="1" x14ac:dyDescent="0.35">
      <c r="A159" s="98"/>
      <c r="B159" s="98"/>
      <c r="C159" s="101"/>
      <c r="D159" s="101"/>
      <c r="E159" s="101"/>
      <c r="F159" s="101"/>
      <c r="G159" s="101"/>
      <c r="H159" s="101"/>
      <c r="I159" s="101"/>
      <c r="J159" s="101"/>
      <c r="K159" s="101"/>
      <c r="L159" s="101"/>
      <c r="M159" s="101"/>
      <c r="N159" s="101"/>
    </row>
    <row r="160" spans="1:27" ht="15" hidden="1" thickBot="1" x14ac:dyDescent="0.4">
      <c r="A160" s="98"/>
      <c r="B160" s="98"/>
      <c r="C160" s="101"/>
      <c r="D160" s="101"/>
      <c r="E160" s="101"/>
      <c r="F160" s="101"/>
      <c r="G160" s="101"/>
      <c r="H160" s="101"/>
      <c r="I160" s="101"/>
      <c r="J160" s="101"/>
      <c r="K160" s="101"/>
      <c r="L160" s="101"/>
      <c r="M160" s="101"/>
      <c r="N160" s="101"/>
    </row>
    <row r="161" spans="1:27" ht="16" hidden="1" thickBot="1" x14ac:dyDescent="0.4">
      <c r="A161" s="686" t="s">
        <v>127</v>
      </c>
      <c r="B161" s="260" t="s">
        <v>123</v>
      </c>
      <c r="C161" s="145">
        <f>C$4</f>
        <v>44927</v>
      </c>
      <c r="D161" s="145">
        <f t="shared" ref="D161:AA161" si="70">D$4</f>
        <v>44958</v>
      </c>
      <c r="E161" s="145">
        <f t="shared" si="70"/>
        <v>44986</v>
      </c>
      <c r="F161" s="145">
        <f t="shared" si="70"/>
        <v>45017</v>
      </c>
      <c r="G161" s="145">
        <f t="shared" si="70"/>
        <v>45047</v>
      </c>
      <c r="H161" s="145">
        <f t="shared" si="70"/>
        <v>45078</v>
      </c>
      <c r="I161" s="145">
        <f t="shared" si="70"/>
        <v>45108</v>
      </c>
      <c r="J161" s="145">
        <f t="shared" si="70"/>
        <v>45139</v>
      </c>
      <c r="K161" s="145">
        <f t="shared" si="70"/>
        <v>45170</v>
      </c>
      <c r="L161" s="145">
        <f t="shared" si="70"/>
        <v>45200</v>
      </c>
      <c r="M161" s="145">
        <f t="shared" si="70"/>
        <v>45231</v>
      </c>
      <c r="N161" s="145">
        <f t="shared" si="70"/>
        <v>45261</v>
      </c>
      <c r="O161" s="145">
        <f t="shared" si="70"/>
        <v>45292</v>
      </c>
      <c r="P161" s="145">
        <f t="shared" si="70"/>
        <v>45323</v>
      </c>
      <c r="Q161" s="145">
        <f t="shared" si="70"/>
        <v>45352</v>
      </c>
      <c r="R161" s="145">
        <f t="shared" si="70"/>
        <v>45383</v>
      </c>
      <c r="S161" s="145">
        <f t="shared" si="70"/>
        <v>45413</v>
      </c>
      <c r="T161" s="145">
        <f t="shared" si="70"/>
        <v>45444</v>
      </c>
      <c r="U161" s="145">
        <f t="shared" si="70"/>
        <v>45474</v>
      </c>
      <c r="V161" s="145">
        <f t="shared" si="70"/>
        <v>45505</v>
      </c>
      <c r="W161" s="145">
        <f t="shared" si="70"/>
        <v>45536</v>
      </c>
      <c r="X161" s="145">
        <f t="shared" si="70"/>
        <v>45566</v>
      </c>
      <c r="Y161" s="145">
        <f t="shared" si="70"/>
        <v>45597</v>
      </c>
      <c r="Z161" s="145">
        <f t="shared" si="70"/>
        <v>45627</v>
      </c>
      <c r="AA161" s="145">
        <f t="shared" si="70"/>
        <v>45658</v>
      </c>
    </row>
    <row r="162" spans="1:27" hidden="1" x14ac:dyDescent="0.35">
      <c r="A162" s="687"/>
      <c r="B162" s="238" t="s">
        <v>20</v>
      </c>
      <c r="C162" s="26">
        <f>IF(C23=0,0,((C5*0.5)-C41)*C78*C127*C$2)</f>
        <v>0</v>
      </c>
      <c r="D162" s="26">
        <f>IF(D23=0,0,((D5*0.5)+C23-D41)*D78*D127*D$2)</f>
        <v>0</v>
      </c>
      <c r="E162" s="26">
        <f t="shared" ref="E162:AA163" si="71">IF(E23=0,0,((E5*0.5)+D23-E41)*E78*E127*E$2)</f>
        <v>0</v>
      </c>
      <c r="F162" s="26">
        <f t="shared" si="71"/>
        <v>0</v>
      </c>
      <c r="G162" s="26">
        <f t="shared" si="71"/>
        <v>0</v>
      </c>
      <c r="H162" s="26">
        <f t="shared" si="71"/>
        <v>0</v>
      </c>
      <c r="I162" s="26">
        <f t="shared" si="71"/>
        <v>0</v>
      </c>
      <c r="J162" s="26">
        <f t="shared" si="71"/>
        <v>0</v>
      </c>
      <c r="K162" s="26">
        <f t="shared" si="71"/>
        <v>0</v>
      </c>
      <c r="L162" s="26">
        <f t="shared" si="71"/>
        <v>0</v>
      </c>
      <c r="M162" s="26">
        <f t="shared" si="71"/>
        <v>0</v>
      </c>
      <c r="N162" s="26">
        <f t="shared" si="71"/>
        <v>0</v>
      </c>
      <c r="O162" s="26">
        <f t="shared" si="71"/>
        <v>0</v>
      </c>
      <c r="P162" s="26">
        <f t="shared" si="71"/>
        <v>0</v>
      </c>
      <c r="Q162" s="26">
        <f t="shared" si="71"/>
        <v>0</v>
      </c>
      <c r="R162" s="26">
        <f t="shared" si="71"/>
        <v>0</v>
      </c>
      <c r="S162" s="26">
        <f t="shared" si="71"/>
        <v>0</v>
      </c>
      <c r="T162" s="26">
        <f t="shared" si="71"/>
        <v>0</v>
      </c>
      <c r="U162" s="26">
        <f t="shared" si="71"/>
        <v>0</v>
      </c>
      <c r="V162" s="26">
        <f t="shared" si="71"/>
        <v>0</v>
      </c>
      <c r="W162" s="26">
        <f t="shared" si="71"/>
        <v>0</v>
      </c>
      <c r="X162" s="26">
        <f t="shared" si="71"/>
        <v>0</v>
      </c>
      <c r="Y162" s="26">
        <f t="shared" si="71"/>
        <v>0</v>
      </c>
      <c r="Z162" s="26">
        <f t="shared" si="71"/>
        <v>0</v>
      </c>
      <c r="AA162" s="26">
        <f t="shared" si="71"/>
        <v>0</v>
      </c>
    </row>
    <row r="163" spans="1:27" hidden="1" x14ac:dyDescent="0.35">
      <c r="A163" s="687"/>
      <c r="B163" s="238" t="s">
        <v>0</v>
      </c>
      <c r="C163" s="26">
        <f t="shared" ref="C163:C174" si="72">IF(C24=0,0,((C6*0.5)-C42)*C79*C128*C$2)</f>
        <v>0</v>
      </c>
      <c r="D163" s="26">
        <f t="shared" ref="D163:S174" si="73">IF(D24=0,0,((D6*0.5)+C24-D42)*D79*D128*D$2)</f>
        <v>0</v>
      </c>
      <c r="E163" s="26">
        <f t="shared" si="73"/>
        <v>0</v>
      </c>
      <c r="F163" s="26">
        <f t="shared" si="73"/>
        <v>0</v>
      </c>
      <c r="G163" s="26">
        <f t="shared" si="73"/>
        <v>0</v>
      </c>
      <c r="H163" s="26">
        <f t="shared" si="73"/>
        <v>0</v>
      </c>
      <c r="I163" s="26">
        <f t="shared" si="73"/>
        <v>0</v>
      </c>
      <c r="J163" s="26">
        <f t="shared" si="73"/>
        <v>0</v>
      </c>
      <c r="K163" s="26">
        <f t="shared" si="73"/>
        <v>0</v>
      </c>
      <c r="L163" s="26">
        <f t="shared" si="73"/>
        <v>0</v>
      </c>
      <c r="M163" s="26">
        <f t="shared" si="73"/>
        <v>0</v>
      </c>
      <c r="N163" s="26">
        <f t="shared" si="73"/>
        <v>0</v>
      </c>
      <c r="O163" s="26">
        <f t="shared" si="73"/>
        <v>0</v>
      </c>
      <c r="P163" s="26">
        <f t="shared" si="73"/>
        <v>0</v>
      </c>
      <c r="Q163" s="26">
        <f t="shared" si="73"/>
        <v>0</v>
      </c>
      <c r="R163" s="26">
        <f t="shared" si="73"/>
        <v>0</v>
      </c>
      <c r="S163" s="26">
        <f t="shared" si="73"/>
        <v>0</v>
      </c>
      <c r="T163" s="26">
        <f t="shared" si="71"/>
        <v>0</v>
      </c>
      <c r="U163" s="26">
        <f t="shared" si="71"/>
        <v>0</v>
      </c>
      <c r="V163" s="26">
        <f t="shared" si="71"/>
        <v>0</v>
      </c>
      <c r="W163" s="26">
        <f t="shared" si="71"/>
        <v>0</v>
      </c>
      <c r="X163" s="26">
        <f t="shared" si="71"/>
        <v>0</v>
      </c>
      <c r="Y163" s="26">
        <f t="shared" si="71"/>
        <v>0</v>
      </c>
      <c r="Z163" s="26">
        <f t="shared" si="71"/>
        <v>0</v>
      </c>
      <c r="AA163" s="26">
        <f t="shared" si="71"/>
        <v>0</v>
      </c>
    </row>
    <row r="164" spans="1:27" hidden="1" x14ac:dyDescent="0.35">
      <c r="A164" s="687"/>
      <c r="B164" s="238" t="s">
        <v>21</v>
      </c>
      <c r="C164" s="26">
        <f t="shared" si="72"/>
        <v>0</v>
      </c>
      <c r="D164" s="26">
        <f t="shared" si="73"/>
        <v>0</v>
      </c>
      <c r="E164" s="26">
        <f t="shared" ref="E164:AA167" si="74">IF(E25=0,0,((E7*0.5)+D25-E43)*E80*E129*E$2)</f>
        <v>0</v>
      </c>
      <c r="F164" s="26">
        <f t="shared" si="74"/>
        <v>0</v>
      </c>
      <c r="G164" s="26">
        <f t="shared" si="74"/>
        <v>0</v>
      </c>
      <c r="H164" s="26">
        <f t="shared" si="74"/>
        <v>0</v>
      </c>
      <c r="I164" s="26">
        <f t="shared" si="74"/>
        <v>0</v>
      </c>
      <c r="J164" s="26">
        <f t="shared" si="74"/>
        <v>0</v>
      </c>
      <c r="K164" s="26">
        <f t="shared" si="74"/>
        <v>0</v>
      </c>
      <c r="L164" s="26">
        <f t="shared" si="74"/>
        <v>0</v>
      </c>
      <c r="M164" s="26">
        <f t="shared" si="74"/>
        <v>0</v>
      </c>
      <c r="N164" s="26">
        <f t="shared" si="74"/>
        <v>0</v>
      </c>
      <c r="O164" s="26">
        <f t="shared" si="74"/>
        <v>0</v>
      </c>
      <c r="P164" s="26">
        <f t="shared" si="74"/>
        <v>0</v>
      </c>
      <c r="Q164" s="26">
        <f t="shared" si="74"/>
        <v>0</v>
      </c>
      <c r="R164" s="26">
        <f t="shared" si="74"/>
        <v>0</v>
      </c>
      <c r="S164" s="26">
        <f t="shared" si="74"/>
        <v>0</v>
      </c>
      <c r="T164" s="26">
        <f t="shared" si="74"/>
        <v>0</v>
      </c>
      <c r="U164" s="26">
        <f t="shared" si="74"/>
        <v>0</v>
      </c>
      <c r="V164" s="26">
        <f t="shared" si="74"/>
        <v>0</v>
      </c>
      <c r="W164" s="26">
        <f t="shared" si="74"/>
        <v>0</v>
      </c>
      <c r="X164" s="26">
        <f t="shared" si="74"/>
        <v>0</v>
      </c>
      <c r="Y164" s="26">
        <f t="shared" si="74"/>
        <v>0</v>
      </c>
      <c r="Z164" s="26">
        <f t="shared" si="74"/>
        <v>0</v>
      </c>
      <c r="AA164" s="26">
        <f t="shared" si="74"/>
        <v>0</v>
      </c>
    </row>
    <row r="165" spans="1:27" hidden="1" x14ac:dyDescent="0.35">
      <c r="A165" s="687"/>
      <c r="B165" s="238" t="s">
        <v>1</v>
      </c>
      <c r="C165" s="26">
        <f t="shared" si="72"/>
        <v>0</v>
      </c>
      <c r="D165" s="26">
        <f t="shared" si="73"/>
        <v>0</v>
      </c>
      <c r="E165" s="26">
        <f t="shared" si="74"/>
        <v>0</v>
      </c>
      <c r="F165" s="26">
        <f t="shared" si="74"/>
        <v>0</v>
      </c>
      <c r="G165" s="26">
        <f t="shared" si="74"/>
        <v>0</v>
      </c>
      <c r="H165" s="26">
        <f t="shared" si="74"/>
        <v>0</v>
      </c>
      <c r="I165" s="26">
        <f t="shared" si="74"/>
        <v>0</v>
      </c>
      <c r="J165" s="26">
        <f t="shared" si="74"/>
        <v>0</v>
      </c>
      <c r="K165" s="26">
        <f t="shared" si="74"/>
        <v>0</v>
      </c>
      <c r="L165" s="26">
        <f t="shared" si="74"/>
        <v>0</v>
      </c>
      <c r="M165" s="26">
        <f t="shared" si="74"/>
        <v>0</v>
      </c>
      <c r="N165" s="26">
        <f t="shared" si="74"/>
        <v>0</v>
      </c>
      <c r="O165" s="26">
        <f t="shared" si="74"/>
        <v>0</v>
      </c>
      <c r="P165" s="26">
        <f t="shared" si="74"/>
        <v>0</v>
      </c>
      <c r="Q165" s="26">
        <f t="shared" si="74"/>
        <v>0</v>
      </c>
      <c r="R165" s="26">
        <f t="shared" si="74"/>
        <v>0</v>
      </c>
      <c r="S165" s="26">
        <f t="shared" si="74"/>
        <v>0</v>
      </c>
      <c r="T165" s="26">
        <f t="shared" si="74"/>
        <v>0</v>
      </c>
      <c r="U165" s="26">
        <f t="shared" si="74"/>
        <v>0</v>
      </c>
      <c r="V165" s="26">
        <f t="shared" si="74"/>
        <v>0</v>
      </c>
      <c r="W165" s="26">
        <f t="shared" si="74"/>
        <v>0</v>
      </c>
      <c r="X165" s="26">
        <f t="shared" si="74"/>
        <v>0</v>
      </c>
      <c r="Y165" s="26">
        <f t="shared" si="74"/>
        <v>0</v>
      </c>
      <c r="Z165" s="26">
        <f t="shared" si="74"/>
        <v>0</v>
      </c>
      <c r="AA165" s="26">
        <f t="shared" si="74"/>
        <v>0</v>
      </c>
    </row>
    <row r="166" spans="1:27" hidden="1" x14ac:dyDescent="0.35">
      <c r="A166" s="687"/>
      <c r="B166" s="238" t="s">
        <v>22</v>
      </c>
      <c r="C166" s="26">
        <f t="shared" si="72"/>
        <v>0</v>
      </c>
      <c r="D166" s="26">
        <f t="shared" si="73"/>
        <v>0</v>
      </c>
      <c r="E166" s="26">
        <f t="shared" si="74"/>
        <v>0</v>
      </c>
      <c r="F166" s="26">
        <f t="shared" si="74"/>
        <v>0</v>
      </c>
      <c r="G166" s="26">
        <f t="shared" si="74"/>
        <v>0</v>
      </c>
      <c r="H166" s="26">
        <f t="shared" si="74"/>
        <v>0</v>
      </c>
      <c r="I166" s="26">
        <f t="shared" si="74"/>
        <v>0</v>
      </c>
      <c r="J166" s="26">
        <f t="shared" si="74"/>
        <v>0</v>
      </c>
      <c r="K166" s="26">
        <f t="shared" si="74"/>
        <v>0</v>
      </c>
      <c r="L166" s="26">
        <f t="shared" si="74"/>
        <v>0</v>
      </c>
      <c r="M166" s="26">
        <f t="shared" si="74"/>
        <v>0</v>
      </c>
      <c r="N166" s="26">
        <f t="shared" si="74"/>
        <v>0</v>
      </c>
      <c r="O166" s="26">
        <f t="shared" si="74"/>
        <v>0</v>
      </c>
      <c r="P166" s="26">
        <f t="shared" si="74"/>
        <v>0</v>
      </c>
      <c r="Q166" s="26">
        <f t="shared" si="74"/>
        <v>0</v>
      </c>
      <c r="R166" s="26">
        <f t="shared" si="74"/>
        <v>0</v>
      </c>
      <c r="S166" s="26">
        <f t="shared" si="74"/>
        <v>0</v>
      </c>
      <c r="T166" s="26">
        <f t="shared" si="74"/>
        <v>0</v>
      </c>
      <c r="U166" s="26">
        <f t="shared" si="74"/>
        <v>0</v>
      </c>
      <c r="V166" s="26">
        <f t="shared" si="74"/>
        <v>0</v>
      </c>
      <c r="W166" s="26">
        <f t="shared" si="74"/>
        <v>0</v>
      </c>
      <c r="X166" s="26">
        <f t="shared" si="74"/>
        <v>0</v>
      </c>
      <c r="Y166" s="26">
        <f t="shared" si="74"/>
        <v>0</v>
      </c>
      <c r="Z166" s="26">
        <f t="shared" si="74"/>
        <v>0</v>
      </c>
      <c r="AA166" s="26">
        <f t="shared" si="74"/>
        <v>0</v>
      </c>
    </row>
    <row r="167" spans="1:27" hidden="1" x14ac:dyDescent="0.35">
      <c r="A167" s="687"/>
      <c r="B167" s="81" t="s">
        <v>9</v>
      </c>
      <c r="C167" s="26">
        <f t="shared" si="72"/>
        <v>0</v>
      </c>
      <c r="D167" s="26">
        <f t="shared" si="73"/>
        <v>0</v>
      </c>
      <c r="E167" s="26">
        <f t="shared" si="74"/>
        <v>0</v>
      </c>
      <c r="F167" s="26">
        <f t="shared" si="74"/>
        <v>0</v>
      </c>
      <c r="G167" s="26">
        <f t="shared" si="74"/>
        <v>0</v>
      </c>
      <c r="H167" s="26">
        <f t="shared" si="74"/>
        <v>0</v>
      </c>
      <c r="I167" s="26">
        <f t="shared" si="74"/>
        <v>0</v>
      </c>
      <c r="J167" s="26">
        <f t="shared" si="74"/>
        <v>0</v>
      </c>
      <c r="K167" s="26">
        <f t="shared" si="74"/>
        <v>0</v>
      </c>
      <c r="L167" s="26">
        <f t="shared" si="74"/>
        <v>0</v>
      </c>
      <c r="M167" s="26">
        <f t="shared" si="74"/>
        <v>0</v>
      </c>
      <c r="N167" s="26">
        <f t="shared" si="74"/>
        <v>0</v>
      </c>
      <c r="O167" s="26">
        <f t="shared" si="74"/>
        <v>0</v>
      </c>
      <c r="P167" s="26">
        <f t="shared" si="74"/>
        <v>0</v>
      </c>
      <c r="Q167" s="26">
        <f t="shared" si="74"/>
        <v>0</v>
      </c>
      <c r="R167" s="26">
        <f t="shared" si="74"/>
        <v>0</v>
      </c>
      <c r="S167" s="26">
        <f t="shared" si="74"/>
        <v>0</v>
      </c>
      <c r="T167" s="26">
        <f t="shared" si="74"/>
        <v>0</v>
      </c>
      <c r="U167" s="26">
        <f t="shared" si="74"/>
        <v>0</v>
      </c>
      <c r="V167" s="26">
        <f t="shared" si="74"/>
        <v>0</v>
      </c>
      <c r="W167" s="26">
        <f t="shared" si="74"/>
        <v>0</v>
      </c>
      <c r="X167" s="26">
        <f t="shared" si="74"/>
        <v>0</v>
      </c>
      <c r="Y167" s="26">
        <f t="shared" si="74"/>
        <v>0</v>
      </c>
      <c r="Z167" s="26">
        <f t="shared" si="74"/>
        <v>0</v>
      </c>
      <c r="AA167" s="26">
        <f t="shared" si="74"/>
        <v>0</v>
      </c>
    </row>
    <row r="168" spans="1:27" hidden="1" x14ac:dyDescent="0.35">
      <c r="A168" s="687"/>
      <c r="B168" s="81" t="s">
        <v>3</v>
      </c>
      <c r="C168" s="26">
        <f t="shared" si="72"/>
        <v>0</v>
      </c>
      <c r="D168" s="26">
        <f t="shared" si="73"/>
        <v>0</v>
      </c>
      <c r="E168" s="26">
        <f t="shared" ref="E168:AA171" si="75">IF(E29=0,0,((E11*0.5)+D29-E47)*E84*E133*E$2)</f>
        <v>0</v>
      </c>
      <c r="F168" s="26">
        <f t="shared" si="75"/>
        <v>0</v>
      </c>
      <c r="G168" s="26">
        <f t="shared" si="75"/>
        <v>0</v>
      </c>
      <c r="H168" s="26">
        <f t="shared" si="75"/>
        <v>0</v>
      </c>
      <c r="I168" s="26">
        <f t="shared" si="75"/>
        <v>0</v>
      </c>
      <c r="J168" s="26">
        <f t="shared" si="75"/>
        <v>0</v>
      </c>
      <c r="K168" s="26">
        <f t="shared" si="75"/>
        <v>0</v>
      </c>
      <c r="L168" s="26">
        <f t="shared" si="75"/>
        <v>0</v>
      </c>
      <c r="M168" s="26">
        <f t="shared" si="75"/>
        <v>0</v>
      </c>
      <c r="N168" s="26">
        <f t="shared" si="75"/>
        <v>0</v>
      </c>
      <c r="O168" s="26">
        <f t="shared" si="75"/>
        <v>0</v>
      </c>
      <c r="P168" s="26">
        <f t="shared" si="75"/>
        <v>0</v>
      </c>
      <c r="Q168" s="26">
        <f t="shared" si="75"/>
        <v>0</v>
      </c>
      <c r="R168" s="26">
        <f t="shared" si="75"/>
        <v>0</v>
      </c>
      <c r="S168" s="26">
        <f t="shared" si="75"/>
        <v>0</v>
      </c>
      <c r="T168" s="26">
        <f t="shared" si="75"/>
        <v>0</v>
      </c>
      <c r="U168" s="26">
        <f t="shared" si="75"/>
        <v>0</v>
      </c>
      <c r="V168" s="26">
        <f t="shared" si="75"/>
        <v>0</v>
      </c>
      <c r="W168" s="26">
        <f t="shared" si="75"/>
        <v>0</v>
      </c>
      <c r="X168" s="26">
        <f t="shared" si="75"/>
        <v>0</v>
      </c>
      <c r="Y168" s="26">
        <f t="shared" si="75"/>
        <v>0</v>
      </c>
      <c r="Z168" s="26">
        <f t="shared" si="75"/>
        <v>0</v>
      </c>
      <c r="AA168" s="26">
        <f t="shared" si="75"/>
        <v>0</v>
      </c>
    </row>
    <row r="169" spans="1:27" ht="15.75" hidden="1" customHeight="1" x14ac:dyDescent="0.35">
      <c r="A169" s="687"/>
      <c r="B169" s="81" t="s">
        <v>4</v>
      </c>
      <c r="C169" s="26">
        <f t="shared" si="72"/>
        <v>0</v>
      </c>
      <c r="D169" s="26">
        <f t="shared" si="73"/>
        <v>0</v>
      </c>
      <c r="E169" s="26">
        <f t="shared" si="75"/>
        <v>0</v>
      </c>
      <c r="F169" s="26">
        <f t="shared" si="75"/>
        <v>0</v>
      </c>
      <c r="G169" s="26">
        <f t="shared" si="75"/>
        <v>0</v>
      </c>
      <c r="H169" s="26">
        <f t="shared" si="75"/>
        <v>0</v>
      </c>
      <c r="I169" s="26">
        <f t="shared" si="75"/>
        <v>0</v>
      </c>
      <c r="J169" s="26">
        <f t="shared" si="75"/>
        <v>0</v>
      </c>
      <c r="K169" s="26">
        <f t="shared" si="75"/>
        <v>0</v>
      </c>
      <c r="L169" s="26">
        <f t="shared" si="75"/>
        <v>0</v>
      </c>
      <c r="M169" s="26">
        <f t="shared" si="75"/>
        <v>0</v>
      </c>
      <c r="N169" s="26">
        <f t="shared" si="75"/>
        <v>0</v>
      </c>
      <c r="O169" s="26">
        <f t="shared" si="75"/>
        <v>0</v>
      </c>
      <c r="P169" s="26">
        <f t="shared" si="75"/>
        <v>0</v>
      </c>
      <c r="Q169" s="26">
        <f t="shared" si="75"/>
        <v>0</v>
      </c>
      <c r="R169" s="26">
        <f t="shared" si="75"/>
        <v>0</v>
      </c>
      <c r="S169" s="26">
        <f t="shared" si="75"/>
        <v>0</v>
      </c>
      <c r="T169" s="26">
        <f t="shared" si="75"/>
        <v>0</v>
      </c>
      <c r="U169" s="26">
        <f t="shared" si="75"/>
        <v>0</v>
      </c>
      <c r="V169" s="26">
        <f t="shared" si="75"/>
        <v>0</v>
      </c>
      <c r="W169" s="26">
        <f t="shared" si="75"/>
        <v>0</v>
      </c>
      <c r="X169" s="26">
        <f t="shared" si="75"/>
        <v>0</v>
      </c>
      <c r="Y169" s="26">
        <f t="shared" si="75"/>
        <v>0</v>
      </c>
      <c r="Z169" s="26">
        <f t="shared" si="75"/>
        <v>0</v>
      </c>
      <c r="AA169" s="26">
        <f t="shared" si="75"/>
        <v>0</v>
      </c>
    </row>
    <row r="170" spans="1:27" hidden="1" x14ac:dyDescent="0.35">
      <c r="A170" s="687"/>
      <c r="B170" s="81" t="s">
        <v>5</v>
      </c>
      <c r="C170" s="26">
        <f t="shared" si="72"/>
        <v>0</v>
      </c>
      <c r="D170" s="26">
        <f t="shared" si="73"/>
        <v>0</v>
      </c>
      <c r="E170" s="26">
        <f t="shared" si="75"/>
        <v>0</v>
      </c>
      <c r="F170" s="26">
        <f t="shared" si="75"/>
        <v>0</v>
      </c>
      <c r="G170" s="26">
        <f t="shared" si="75"/>
        <v>0</v>
      </c>
      <c r="H170" s="26">
        <f t="shared" si="75"/>
        <v>0</v>
      </c>
      <c r="I170" s="26">
        <f t="shared" si="75"/>
        <v>0</v>
      </c>
      <c r="J170" s="26">
        <f t="shared" si="75"/>
        <v>0</v>
      </c>
      <c r="K170" s="26">
        <f t="shared" si="75"/>
        <v>0</v>
      </c>
      <c r="L170" s="26">
        <f t="shared" si="75"/>
        <v>0</v>
      </c>
      <c r="M170" s="26">
        <f t="shared" si="75"/>
        <v>0</v>
      </c>
      <c r="N170" s="26">
        <f t="shared" si="75"/>
        <v>0</v>
      </c>
      <c r="O170" s="26">
        <f t="shared" si="75"/>
        <v>0</v>
      </c>
      <c r="P170" s="26">
        <f t="shared" si="75"/>
        <v>0</v>
      </c>
      <c r="Q170" s="26">
        <f t="shared" si="75"/>
        <v>0</v>
      </c>
      <c r="R170" s="26">
        <f t="shared" si="75"/>
        <v>0</v>
      </c>
      <c r="S170" s="26">
        <f t="shared" si="75"/>
        <v>0</v>
      </c>
      <c r="T170" s="26">
        <f t="shared" si="75"/>
        <v>0</v>
      </c>
      <c r="U170" s="26">
        <f t="shared" si="75"/>
        <v>0</v>
      </c>
      <c r="V170" s="26">
        <f t="shared" si="75"/>
        <v>0</v>
      </c>
      <c r="W170" s="26">
        <f t="shared" si="75"/>
        <v>0</v>
      </c>
      <c r="X170" s="26">
        <f t="shared" si="75"/>
        <v>0</v>
      </c>
      <c r="Y170" s="26">
        <f t="shared" si="75"/>
        <v>0</v>
      </c>
      <c r="Z170" s="26">
        <f t="shared" si="75"/>
        <v>0</v>
      </c>
      <c r="AA170" s="26">
        <f t="shared" si="75"/>
        <v>0</v>
      </c>
    </row>
    <row r="171" spans="1:27" hidden="1" x14ac:dyDescent="0.35">
      <c r="A171" s="687"/>
      <c r="B171" s="81" t="s">
        <v>23</v>
      </c>
      <c r="C171" s="26">
        <f t="shared" si="72"/>
        <v>0</v>
      </c>
      <c r="D171" s="26">
        <f t="shared" si="73"/>
        <v>0</v>
      </c>
      <c r="E171" s="26">
        <f t="shared" si="75"/>
        <v>0</v>
      </c>
      <c r="F171" s="26">
        <f t="shared" si="75"/>
        <v>0</v>
      </c>
      <c r="G171" s="26">
        <f t="shared" si="75"/>
        <v>0</v>
      </c>
      <c r="H171" s="26">
        <f t="shared" si="75"/>
        <v>0</v>
      </c>
      <c r="I171" s="26">
        <f t="shared" si="75"/>
        <v>0</v>
      </c>
      <c r="J171" s="26">
        <f t="shared" si="75"/>
        <v>0</v>
      </c>
      <c r="K171" s="26">
        <f t="shared" si="75"/>
        <v>0</v>
      </c>
      <c r="L171" s="26">
        <f t="shared" si="75"/>
        <v>0</v>
      </c>
      <c r="M171" s="26">
        <f t="shared" si="75"/>
        <v>0</v>
      </c>
      <c r="N171" s="26">
        <f t="shared" si="75"/>
        <v>0</v>
      </c>
      <c r="O171" s="26">
        <f t="shared" si="75"/>
        <v>0</v>
      </c>
      <c r="P171" s="26">
        <f t="shared" si="75"/>
        <v>0</v>
      </c>
      <c r="Q171" s="26">
        <f t="shared" si="75"/>
        <v>0</v>
      </c>
      <c r="R171" s="26">
        <f t="shared" si="75"/>
        <v>0</v>
      </c>
      <c r="S171" s="26">
        <f t="shared" si="75"/>
        <v>0</v>
      </c>
      <c r="T171" s="26">
        <f t="shared" si="75"/>
        <v>0</v>
      </c>
      <c r="U171" s="26">
        <f t="shared" si="75"/>
        <v>0</v>
      </c>
      <c r="V171" s="26">
        <f t="shared" si="75"/>
        <v>0</v>
      </c>
      <c r="W171" s="26">
        <f t="shared" si="75"/>
        <v>0</v>
      </c>
      <c r="X171" s="26">
        <f t="shared" si="75"/>
        <v>0</v>
      </c>
      <c r="Y171" s="26">
        <f t="shared" si="75"/>
        <v>0</v>
      </c>
      <c r="Z171" s="26">
        <f t="shared" si="75"/>
        <v>0</v>
      </c>
      <c r="AA171" s="26">
        <f t="shared" si="75"/>
        <v>0</v>
      </c>
    </row>
    <row r="172" spans="1:27" hidden="1" x14ac:dyDescent="0.35">
      <c r="A172" s="687"/>
      <c r="B172" s="81" t="s">
        <v>24</v>
      </c>
      <c r="C172" s="26">
        <f t="shared" si="72"/>
        <v>0</v>
      </c>
      <c r="D172" s="26">
        <f t="shared" si="73"/>
        <v>0</v>
      </c>
      <c r="E172" s="26">
        <f t="shared" ref="E172:AA174" si="76">IF(E33=0,0,((E15*0.5)+D33-E51)*E88*E137*E$2)</f>
        <v>0</v>
      </c>
      <c r="F172" s="26">
        <f t="shared" si="76"/>
        <v>0</v>
      </c>
      <c r="G172" s="26">
        <f t="shared" si="76"/>
        <v>0</v>
      </c>
      <c r="H172" s="26">
        <f t="shared" si="76"/>
        <v>0</v>
      </c>
      <c r="I172" s="26">
        <f t="shared" si="76"/>
        <v>0</v>
      </c>
      <c r="J172" s="26">
        <f t="shared" si="76"/>
        <v>0</v>
      </c>
      <c r="K172" s="26">
        <f t="shared" si="76"/>
        <v>0</v>
      </c>
      <c r="L172" s="26">
        <f t="shared" si="76"/>
        <v>0</v>
      </c>
      <c r="M172" s="26">
        <f t="shared" si="76"/>
        <v>0</v>
      </c>
      <c r="N172" s="26">
        <f t="shared" si="76"/>
        <v>0</v>
      </c>
      <c r="O172" s="26">
        <f t="shared" si="76"/>
        <v>0</v>
      </c>
      <c r="P172" s="26">
        <f t="shared" si="76"/>
        <v>0</v>
      </c>
      <c r="Q172" s="26">
        <f t="shared" si="76"/>
        <v>0</v>
      </c>
      <c r="R172" s="26">
        <f t="shared" si="76"/>
        <v>0</v>
      </c>
      <c r="S172" s="26">
        <f t="shared" si="76"/>
        <v>0</v>
      </c>
      <c r="T172" s="26">
        <f t="shared" si="76"/>
        <v>0</v>
      </c>
      <c r="U172" s="26">
        <f t="shared" si="76"/>
        <v>0</v>
      </c>
      <c r="V172" s="26">
        <f t="shared" si="76"/>
        <v>0</v>
      </c>
      <c r="W172" s="26">
        <f t="shared" si="76"/>
        <v>0</v>
      </c>
      <c r="X172" s="26">
        <f t="shared" si="76"/>
        <v>0</v>
      </c>
      <c r="Y172" s="26">
        <f t="shared" si="76"/>
        <v>0</v>
      </c>
      <c r="Z172" s="26">
        <f t="shared" si="76"/>
        <v>0</v>
      </c>
      <c r="AA172" s="26">
        <f t="shared" si="76"/>
        <v>0</v>
      </c>
    </row>
    <row r="173" spans="1:27" ht="15.75" hidden="1" customHeight="1" x14ac:dyDescent="0.35">
      <c r="A173" s="687"/>
      <c r="B173" s="81" t="s">
        <v>7</v>
      </c>
      <c r="C173" s="26">
        <f t="shared" si="72"/>
        <v>0</v>
      </c>
      <c r="D173" s="26">
        <f t="shared" si="73"/>
        <v>0</v>
      </c>
      <c r="E173" s="26">
        <f t="shared" si="76"/>
        <v>0</v>
      </c>
      <c r="F173" s="26">
        <f t="shared" si="76"/>
        <v>0</v>
      </c>
      <c r="G173" s="26">
        <f t="shared" si="76"/>
        <v>0</v>
      </c>
      <c r="H173" s="26">
        <f t="shared" si="76"/>
        <v>0</v>
      </c>
      <c r="I173" s="26">
        <f t="shared" si="76"/>
        <v>0</v>
      </c>
      <c r="J173" s="26">
        <f t="shared" si="76"/>
        <v>0</v>
      </c>
      <c r="K173" s="26">
        <f t="shared" si="76"/>
        <v>0</v>
      </c>
      <c r="L173" s="26">
        <f t="shared" si="76"/>
        <v>0</v>
      </c>
      <c r="M173" s="26">
        <f t="shared" si="76"/>
        <v>0</v>
      </c>
      <c r="N173" s="26">
        <f t="shared" si="76"/>
        <v>0</v>
      </c>
      <c r="O173" s="26">
        <f t="shared" si="76"/>
        <v>0</v>
      </c>
      <c r="P173" s="26">
        <f t="shared" si="76"/>
        <v>0</v>
      </c>
      <c r="Q173" s="26">
        <f t="shared" si="76"/>
        <v>0</v>
      </c>
      <c r="R173" s="26">
        <f t="shared" si="76"/>
        <v>0</v>
      </c>
      <c r="S173" s="26">
        <f t="shared" si="76"/>
        <v>0</v>
      </c>
      <c r="T173" s="26">
        <f t="shared" si="76"/>
        <v>0</v>
      </c>
      <c r="U173" s="26">
        <f t="shared" si="76"/>
        <v>0</v>
      </c>
      <c r="V173" s="26">
        <f t="shared" si="76"/>
        <v>0</v>
      </c>
      <c r="W173" s="26">
        <f t="shared" si="76"/>
        <v>0</v>
      </c>
      <c r="X173" s="26">
        <f t="shared" si="76"/>
        <v>0</v>
      </c>
      <c r="Y173" s="26">
        <f t="shared" si="76"/>
        <v>0</v>
      </c>
      <c r="Z173" s="26">
        <f t="shared" si="76"/>
        <v>0</v>
      </c>
      <c r="AA173" s="26">
        <f t="shared" si="76"/>
        <v>0</v>
      </c>
    </row>
    <row r="174" spans="1:27" ht="15.75" hidden="1" customHeight="1" x14ac:dyDescent="0.35">
      <c r="A174" s="687"/>
      <c r="B174" s="81" t="s">
        <v>8</v>
      </c>
      <c r="C174" s="26">
        <f t="shared" si="72"/>
        <v>0</v>
      </c>
      <c r="D174" s="26">
        <f t="shared" si="73"/>
        <v>0</v>
      </c>
      <c r="E174" s="26">
        <f t="shared" si="76"/>
        <v>0</v>
      </c>
      <c r="F174" s="26">
        <f t="shared" si="76"/>
        <v>0</v>
      </c>
      <c r="G174" s="26">
        <f t="shared" si="76"/>
        <v>0</v>
      </c>
      <c r="H174" s="26">
        <f t="shared" si="76"/>
        <v>0</v>
      </c>
      <c r="I174" s="26">
        <f t="shared" si="76"/>
        <v>0</v>
      </c>
      <c r="J174" s="26">
        <f t="shared" si="76"/>
        <v>0</v>
      </c>
      <c r="K174" s="26">
        <f t="shared" si="76"/>
        <v>0</v>
      </c>
      <c r="L174" s="26">
        <f t="shared" si="76"/>
        <v>0</v>
      </c>
      <c r="M174" s="26">
        <f t="shared" si="76"/>
        <v>0</v>
      </c>
      <c r="N174" s="26">
        <f t="shared" si="76"/>
        <v>0</v>
      </c>
      <c r="O174" s="26">
        <f t="shared" si="76"/>
        <v>0</v>
      </c>
      <c r="P174" s="26">
        <f t="shared" si="76"/>
        <v>0</v>
      </c>
      <c r="Q174" s="26">
        <f t="shared" si="76"/>
        <v>0</v>
      </c>
      <c r="R174" s="26">
        <f t="shared" si="76"/>
        <v>0</v>
      </c>
      <c r="S174" s="26">
        <f t="shared" si="76"/>
        <v>0</v>
      </c>
      <c r="T174" s="26">
        <f t="shared" si="76"/>
        <v>0</v>
      </c>
      <c r="U174" s="26">
        <f t="shared" si="76"/>
        <v>0</v>
      </c>
      <c r="V174" s="26">
        <f t="shared" si="76"/>
        <v>0</v>
      </c>
      <c r="W174" s="26">
        <f t="shared" si="76"/>
        <v>0</v>
      </c>
      <c r="X174" s="26">
        <f t="shared" si="76"/>
        <v>0</v>
      </c>
      <c r="Y174" s="26">
        <f t="shared" si="76"/>
        <v>0</v>
      </c>
      <c r="Z174" s="26">
        <f t="shared" si="76"/>
        <v>0</v>
      </c>
      <c r="AA174" s="26">
        <f t="shared" si="76"/>
        <v>0</v>
      </c>
    </row>
    <row r="175" spans="1:27" ht="15.75" hidden="1" customHeight="1" x14ac:dyDescent="0.35">
      <c r="A175" s="687"/>
      <c r="B175" s="13"/>
      <c r="C175" s="3"/>
      <c r="D175" s="3"/>
      <c r="E175" s="3"/>
      <c r="F175" s="3"/>
      <c r="G175" s="3"/>
      <c r="H175" s="3"/>
      <c r="I175" s="3"/>
      <c r="J175" s="3"/>
      <c r="K175" s="3"/>
      <c r="L175" s="3"/>
      <c r="M175" s="3"/>
      <c r="N175" s="3"/>
      <c r="O175" s="3"/>
      <c r="P175" s="3"/>
      <c r="Q175" s="3"/>
      <c r="R175" s="3"/>
      <c r="S175" s="3"/>
      <c r="T175" s="3"/>
      <c r="U175" s="3"/>
      <c r="V175" s="3"/>
      <c r="W175" s="3"/>
      <c r="X175" s="3"/>
      <c r="Y175" s="3"/>
      <c r="Z175" s="3"/>
      <c r="AA175" s="3"/>
    </row>
    <row r="176" spans="1:27" ht="15.75" hidden="1" customHeight="1" x14ac:dyDescent="0.35">
      <c r="A176" s="687"/>
      <c r="B176" s="235" t="s">
        <v>26</v>
      </c>
      <c r="C176" s="26">
        <f>SUM(C162:C175)</f>
        <v>0</v>
      </c>
      <c r="D176" s="26">
        <f>SUM(D162:D175)</f>
        <v>0</v>
      </c>
      <c r="E176" s="26">
        <f t="shared" ref="E176:AA176" si="77">SUM(E162:E175)</f>
        <v>0</v>
      </c>
      <c r="F176" s="26">
        <f t="shared" si="77"/>
        <v>0</v>
      </c>
      <c r="G176" s="26">
        <f t="shared" si="77"/>
        <v>0</v>
      </c>
      <c r="H176" s="26">
        <f t="shared" si="77"/>
        <v>0</v>
      </c>
      <c r="I176" s="26">
        <f t="shared" si="77"/>
        <v>0</v>
      </c>
      <c r="J176" s="26">
        <f t="shared" si="77"/>
        <v>0</v>
      </c>
      <c r="K176" s="26">
        <f t="shared" si="77"/>
        <v>0</v>
      </c>
      <c r="L176" s="26">
        <f t="shared" si="77"/>
        <v>0</v>
      </c>
      <c r="M176" s="26">
        <f t="shared" si="77"/>
        <v>0</v>
      </c>
      <c r="N176" s="26">
        <f t="shared" si="77"/>
        <v>0</v>
      </c>
      <c r="O176" s="26">
        <f t="shared" si="77"/>
        <v>0</v>
      </c>
      <c r="P176" s="26">
        <f t="shared" si="77"/>
        <v>0</v>
      </c>
      <c r="Q176" s="26">
        <f t="shared" si="77"/>
        <v>0</v>
      </c>
      <c r="R176" s="26">
        <f t="shared" si="77"/>
        <v>0</v>
      </c>
      <c r="S176" s="26">
        <f t="shared" si="77"/>
        <v>0</v>
      </c>
      <c r="T176" s="26">
        <f t="shared" si="77"/>
        <v>0</v>
      </c>
      <c r="U176" s="26">
        <f t="shared" si="77"/>
        <v>0</v>
      </c>
      <c r="V176" s="26">
        <f t="shared" si="77"/>
        <v>0</v>
      </c>
      <c r="W176" s="26">
        <f t="shared" si="77"/>
        <v>0</v>
      </c>
      <c r="X176" s="26">
        <f t="shared" si="77"/>
        <v>0</v>
      </c>
      <c r="Y176" s="26">
        <f t="shared" si="77"/>
        <v>0</v>
      </c>
      <c r="Z176" s="26">
        <f t="shared" si="77"/>
        <v>0</v>
      </c>
      <c r="AA176" s="26">
        <f t="shared" si="77"/>
        <v>0</v>
      </c>
    </row>
    <row r="177" spans="1:27" ht="16.5" hidden="1" customHeight="1" thickBot="1" x14ac:dyDescent="0.4">
      <c r="A177" s="688"/>
      <c r="B177" s="137" t="s">
        <v>27</v>
      </c>
      <c r="C177" s="27">
        <f>C176</f>
        <v>0</v>
      </c>
      <c r="D177" s="27">
        <f>C177+D176</f>
        <v>0</v>
      </c>
      <c r="E177" s="27">
        <f t="shared" ref="E177:AA177" si="78">D177+E176</f>
        <v>0</v>
      </c>
      <c r="F177" s="27">
        <f t="shared" si="78"/>
        <v>0</v>
      </c>
      <c r="G177" s="27">
        <f t="shared" si="78"/>
        <v>0</v>
      </c>
      <c r="H177" s="27">
        <f t="shared" si="78"/>
        <v>0</v>
      </c>
      <c r="I177" s="27">
        <f t="shared" si="78"/>
        <v>0</v>
      </c>
      <c r="J177" s="27">
        <f t="shared" si="78"/>
        <v>0</v>
      </c>
      <c r="K177" s="27">
        <f t="shared" si="78"/>
        <v>0</v>
      </c>
      <c r="L177" s="27">
        <f t="shared" si="78"/>
        <v>0</v>
      </c>
      <c r="M177" s="27">
        <f t="shared" si="78"/>
        <v>0</v>
      </c>
      <c r="N177" s="27">
        <f t="shared" si="78"/>
        <v>0</v>
      </c>
      <c r="O177" s="27">
        <f t="shared" si="78"/>
        <v>0</v>
      </c>
      <c r="P177" s="27">
        <f t="shared" si="78"/>
        <v>0</v>
      </c>
      <c r="Q177" s="27">
        <f t="shared" si="78"/>
        <v>0</v>
      </c>
      <c r="R177" s="27">
        <f t="shared" si="78"/>
        <v>0</v>
      </c>
      <c r="S177" s="27">
        <f t="shared" si="78"/>
        <v>0</v>
      </c>
      <c r="T177" s="27">
        <f t="shared" si="78"/>
        <v>0</v>
      </c>
      <c r="U177" s="27">
        <f t="shared" si="78"/>
        <v>0</v>
      </c>
      <c r="V177" s="27">
        <f t="shared" si="78"/>
        <v>0</v>
      </c>
      <c r="W177" s="27">
        <f t="shared" si="78"/>
        <v>0</v>
      </c>
      <c r="X177" s="27">
        <f t="shared" si="78"/>
        <v>0</v>
      </c>
      <c r="Y177" s="27">
        <f t="shared" si="78"/>
        <v>0</v>
      </c>
      <c r="Z177" s="27">
        <f t="shared" si="78"/>
        <v>0</v>
      </c>
      <c r="AA177" s="27">
        <f t="shared" si="78"/>
        <v>0</v>
      </c>
    </row>
    <row r="178" spans="1:27" hidden="1" x14ac:dyDescent="0.35">
      <c r="A178" s="98"/>
      <c r="B178" s="98" t="s">
        <v>128</v>
      </c>
      <c r="C178" s="103">
        <f>C157+C176</f>
        <v>0</v>
      </c>
      <c r="D178" s="103">
        <f t="shared" ref="D178:AA178" si="79">D157+D176</f>
        <v>0</v>
      </c>
      <c r="E178" s="103">
        <f t="shared" si="79"/>
        <v>0</v>
      </c>
      <c r="F178" s="103">
        <f t="shared" si="79"/>
        <v>0</v>
      </c>
      <c r="G178" s="103">
        <f t="shared" si="79"/>
        <v>0</v>
      </c>
      <c r="H178" s="103">
        <f t="shared" si="79"/>
        <v>0</v>
      </c>
      <c r="I178" s="103">
        <f t="shared" si="79"/>
        <v>0</v>
      </c>
      <c r="J178" s="103">
        <f t="shared" si="79"/>
        <v>0</v>
      </c>
      <c r="K178" s="103">
        <f t="shared" si="79"/>
        <v>0</v>
      </c>
      <c r="L178" s="103">
        <f t="shared" si="79"/>
        <v>0</v>
      </c>
      <c r="M178" s="103">
        <f t="shared" si="79"/>
        <v>0</v>
      </c>
      <c r="N178" s="103">
        <f t="shared" si="79"/>
        <v>0</v>
      </c>
      <c r="O178" s="103">
        <f t="shared" si="79"/>
        <v>0</v>
      </c>
      <c r="P178" s="103">
        <f t="shared" si="79"/>
        <v>0</v>
      </c>
      <c r="Q178" s="103">
        <f t="shared" si="79"/>
        <v>0</v>
      </c>
      <c r="R178" s="103">
        <f t="shared" si="79"/>
        <v>0</v>
      </c>
      <c r="S178" s="103">
        <f t="shared" si="79"/>
        <v>0</v>
      </c>
      <c r="T178" s="103">
        <f t="shared" si="79"/>
        <v>0</v>
      </c>
      <c r="U178" s="103">
        <f t="shared" si="79"/>
        <v>0</v>
      </c>
      <c r="V178" s="103">
        <f t="shared" si="79"/>
        <v>0</v>
      </c>
      <c r="W178" s="103">
        <f t="shared" si="79"/>
        <v>0</v>
      </c>
      <c r="X178" s="103">
        <f t="shared" si="79"/>
        <v>0</v>
      </c>
      <c r="Y178" s="103">
        <f t="shared" si="79"/>
        <v>0</v>
      </c>
      <c r="Z178" s="103">
        <f t="shared" si="79"/>
        <v>0</v>
      </c>
      <c r="AA178" s="103">
        <f t="shared" si="79"/>
        <v>0</v>
      </c>
    </row>
    <row r="179" spans="1:27" hidden="1" x14ac:dyDescent="0.35">
      <c r="A179" s="98"/>
      <c r="B179" s="98" t="s">
        <v>183</v>
      </c>
      <c r="C179" s="101">
        <f>C178-C73</f>
        <v>0</v>
      </c>
      <c r="D179" s="101">
        <f t="shared" ref="D179:AA179" si="80">D178-D73</f>
        <v>0</v>
      </c>
      <c r="E179" s="101">
        <f t="shared" si="80"/>
        <v>0</v>
      </c>
      <c r="F179" s="101">
        <f t="shared" si="80"/>
        <v>0</v>
      </c>
      <c r="G179" s="101">
        <f t="shared" si="80"/>
        <v>0</v>
      </c>
      <c r="H179" s="101">
        <f t="shared" si="80"/>
        <v>0</v>
      </c>
      <c r="I179" s="101">
        <f t="shared" si="80"/>
        <v>0</v>
      </c>
      <c r="J179" s="101">
        <f t="shared" si="80"/>
        <v>0</v>
      </c>
      <c r="K179" s="101">
        <f t="shared" si="80"/>
        <v>0</v>
      </c>
      <c r="L179" s="101">
        <f t="shared" si="80"/>
        <v>0</v>
      </c>
      <c r="M179" s="101">
        <f t="shared" si="80"/>
        <v>0</v>
      </c>
      <c r="N179" s="101">
        <f t="shared" si="80"/>
        <v>0</v>
      </c>
      <c r="O179" s="101">
        <f t="shared" si="80"/>
        <v>0</v>
      </c>
      <c r="P179" s="101">
        <f t="shared" si="80"/>
        <v>0</v>
      </c>
      <c r="Q179" s="101">
        <f t="shared" si="80"/>
        <v>0</v>
      </c>
      <c r="R179" s="101">
        <f t="shared" si="80"/>
        <v>0</v>
      </c>
      <c r="S179" s="101">
        <f t="shared" si="80"/>
        <v>0</v>
      </c>
      <c r="T179" s="101">
        <f t="shared" si="80"/>
        <v>0</v>
      </c>
      <c r="U179" s="101">
        <f t="shared" si="80"/>
        <v>0</v>
      </c>
      <c r="V179" s="101">
        <f t="shared" si="80"/>
        <v>0</v>
      </c>
      <c r="W179" s="101">
        <f t="shared" si="80"/>
        <v>0</v>
      </c>
      <c r="X179" s="101">
        <f t="shared" si="80"/>
        <v>0</v>
      </c>
      <c r="Y179" s="101">
        <f t="shared" si="80"/>
        <v>0</v>
      </c>
      <c r="Z179" s="101">
        <f t="shared" si="80"/>
        <v>0</v>
      </c>
      <c r="AA179" s="101">
        <f t="shared" si="80"/>
        <v>0</v>
      </c>
    </row>
    <row r="180" spans="1:27" ht="15" hidden="1" thickBot="1" x14ac:dyDescent="0.4">
      <c r="A180" s="98"/>
      <c r="B180" s="98"/>
      <c r="C180" s="101"/>
      <c r="D180" s="101"/>
      <c r="E180" s="101"/>
      <c r="F180" s="101"/>
      <c r="G180" s="101"/>
      <c r="H180" s="101"/>
      <c r="I180" s="101"/>
      <c r="J180" s="101"/>
      <c r="K180" s="101"/>
      <c r="L180" s="101"/>
      <c r="M180" s="101"/>
      <c r="N180" s="101"/>
    </row>
    <row r="181" spans="1:27" ht="15" hidden="1" thickBot="1" x14ac:dyDescent="0.4">
      <c r="A181" s="98"/>
      <c r="B181" s="254" t="s">
        <v>39</v>
      </c>
      <c r="C181" s="145">
        <f>C$4</f>
        <v>44927</v>
      </c>
      <c r="D181" s="145">
        <f t="shared" ref="D181:AA181" si="81">D$4</f>
        <v>44958</v>
      </c>
      <c r="E181" s="145">
        <f t="shared" si="81"/>
        <v>44986</v>
      </c>
      <c r="F181" s="145">
        <f t="shared" si="81"/>
        <v>45017</v>
      </c>
      <c r="G181" s="145">
        <f t="shared" si="81"/>
        <v>45047</v>
      </c>
      <c r="H181" s="145">
        <f t="shared" si="81"/>
        <v>45078</v>
      </c>
      <c r="I181" s="145">
        <f t="shared" si="81"/>
        <v>45108</v>
      </c>
      <c r="J181" s="145">
        <f t="shared" si="81"/>
        <v>45139</v>
      </c>
      <c r="K181" s="145">
        <f t="shared" si="81"/>
        <v>45170</v>
      </c>
      <c r="L181" s="145">
        <f t="shared" si="81"/>
        <v>45200</v>
      </c>
      <c r="M181" s="145">
        <f t="shared" si="81"/>
        <v>45231</v>
      </c>
      <c r="N181" s="145">
        <f t="shared" si="81"/>
        <v>45261</v>
      </c>
      <c r="O181" s="145">
        <f t="shared" si="81"/>
        <v>45292</v>
      </c>
      <c r="P181" s="145">
        <f t="shared" si="81"/>
        <v>45323</v>
      </c>
      <c r="Q181" s="145">
        <f t="shared" si="81"/>
        <v>45352</v>
      </c>
      <c r="R181" s="145">
        <f t="shared" si="81"/>
        <v>45383</v>
      </c>
      <c r="S181" s="145">
        <f t="shared" si="81"/>
        <v>45413</v>
      </c>
      <c r="T181" s="145">
        <f t="shared" si="81"/>
        <v>45444</v>
      </c>
      <c r="U181" s="145">
        <f t="shared" si="81"/>
        <v>45474</v>
      </c>
      <c r="V181" s="145">
        <f t="shared" si="81"/>
        <v>45505</v>
      </c>
      <c r="W181" s="145">
        <f t="shared" si="81"/>
        <v>45536</v>
      </c>
      <c r="X181" s="145">
        <f t="shared" si="81"/>
        <v>45566</v>
      </c>
      <c r="Y181" s="145">
        <f t="shared" si="81"/>
        <v>45597</v>
      </c>
      <c r="Z181" s="145">
        <f t="shared" si="81"/>
        <v>45627</v>
      </c>
      <c r="AA181" s="145">
        <f t="shared" si="81"/>
        <v>45658</v>
      </c>
    </row>
    <row r="182" spans="1:27" hidden="1" x14ac:dyDescent="0.35">
      <c r="A182" s="98"/>
      <c r="B182" s="248" t="s">
        <v>129</v>
      </c>
      <c r="C182" s="111">
        <f>C157*'YTD PROGRAM SUMMARY'!C43</f>
        <v>0</v>
      </c>
      <c r="D182" s="111">
        <f>D157*'YTD PROGRAM SUMMARY'!D43</f>
        <v>0</v>
      </c>
      <c r="E182" s="111">
        <f>E157*'YTD PROGRAM SUMMARY'!E43</f>
        <v>0</v>
      </c>
      <c r="F182" s="111">
        <f>F157*'YTD PROGRAM SUMMARY'!F43</f>
        <v>0</v>
      </c>
      <c r="G182" s="111">
        <f>G157*'YTD PROGRAM SUMMARY'!G43</f>
        <v>0</v>
      </c>
      <c r="H182" s="111">
        <f>H157*'YTD PROGRAM SUMMARY'!H43</f>
        <v>0</v>
      </c>
      <c r="I182" s="111">
        <f>I157*'YTD PROGRAM SUMMARY'!I43</f>
        <v>0</v>
      </c>
      <c r="J182" s="111">
        <f>J157*'YTD PROGRAM SUMMARY'!J43</f>
        <v>0</v>
      </c>
      <c r="K182" s="111">
        <f>K157*'YTD PROGRAM SUMMARY'!K43</f>
        <v>0</v>
      </c>
      <c r="L182" s="111">
        <f>L157*'YTD PROGRAM SUMMARY'!L43</f>
        <v>0</v>
      </c>
      <c r="M182" s="111">
        <f>M157*'YTD PROGRAM SUMMARY'!M43</f>
        <v>0</v>
      </c>
      <c r="N182" s="111">
        <f>N157*'YTD PROGRAM SUMMARY'!N43</f>
        <v>0</v>
      </c>
      <c r="O182" s="218">
        <f>O157*'YTD PROGRAM SUMMARY'!O43</f>
        <v>0</v>
      </c>
      <c r="P182" s="218">
        <f>P157*'YTD PROGRAM SUMMARY'!P43</f>
        <v>0</v>
      </c>
      <c r="Q182" s="218">
        <f>Q157*'YTD PROGRAM SUMMARY'!Q43</f>
        <v>0</v>
      </c>
      <c r="R182" s="218">
        <f>R157*'YTD PROGRAM SUMMARY'!R43</f>
        <v>0</v>
      </c>
      <c r="S182" s="218">
        <f>S157*'YTD PROGRAM SUMMARY'!S43</f>
        <v>0</v>
      </c>
      <c r="T182" s="218">
        <f>T157*'YTD PROGRAM SUMMARY'!T43</f>
        <v>0</v>
      </c>
      <c r="U182" s="218">
        <f>U157*'YTD PROGRAM SUMMARY'!U43</f>
        <v>0</v>
      </c>
      <c r="V182" s="218">
        <f>V157*'YTD PROGRAM SUMMARY'!V43</f>
        <v>0</v>
      </c>
      <c r="W182" s="218">
        <f>W157*'YTD PROGRAM SUMMARY'!W43</f>
        <v>0</v>
      </c>
      <c r="X182" s="218">
        <f>X157*'YTD PROGRAM SUMMARY'!X43</f>
        <v>0</v>
      </c>
      <c r="Y182" s="218">
        <f>Y157*'YTD PROGRAM SUMMARY'!Y43</f>
        <v>0</v>
      </c>
      <c r="Z182" s="218">
        <f>Z157*'YTD PROGRAM SUMMARY'!Z43</f>
        <v>0</v>
      </c>
      <c r="AA182" s="218">
        <f>AA157*'YTD PROGRAM SUMMARY'!AA43</f>
        <v>0</v>
      </c>
    </row>
    <row r="183" spans="1:27" ht="15" hidden="1" thickBot="1" x14ac:dyDescent="0.4">
      <c r="A183" s="98"/>
      <c r="B183" s="83" t="s">
        <v>130</v>
      </c>
      <c r="C183" s="104">
        <f>C176*'YTD PROGRAM SUMMARY'!C43</f>
        <v>0</v>
      </c>
      <c r="D183" s="104">
        <f>D176*'YTD PROGRAM SUMMARY'!D43</f>
        <v>0</v>
      </c>
      <c r="E183" s="104">
        <f>E176*'YTD PROGRAM SUMMARY'!E43</f>
        <v>0</v>
      </c>
      <c r="F183" s="104">
        <f>F176*'YTD PROGRAM SUMMARY'!F43</f>
        <v>0</v>
      </c>
      <c r="G183" s="104">
        <f>G176*'YTD PROGRAM SUMMARY'!G43</f>
        <v>0</v>
      </c>
      <c r="H183" s="104">
        <f>H176*'YTD PROGRAM SUMMARY'!H43</f>
        <v>0</v>
      </c>
      <c r="I183" s="104">
        <f>I176*'YTD PROGRAM SUMMARY'!I43</f>
        <v>0</v>
      </c>
      <c r="J183" s="104">
        <f>J176*'YTD PROGRAM SUMMARY'!J43</f>
        <v>0</v>
      </c>
      <c r="K183" s="104">
        <f>K176*'YTD PROGRAM SUMMARY'!K43</f>
        <v>0</v>
      </c>
      <c r="L183" s="104">
        <f>L176*'YTD PROGRAM SUMMARY'!L43</f>
        <v>0</v>
      </c>
      <c r="M183" s="104">
        <f>M176*'YTD PROGRAM SUMMARY'!M43</f>
        <v>0</v>
      </c>
      <c r="N183" s="104">
        <f>N176*'YTD PROGRAM SUMMARY'!N43</f>
        <v>0</v>
      </c>
      <c r="O183" s="212">
        <f>O176*'YTD PROGRAM SUMMARY'!O43</f>
        <v>0</v>
      </c>
      <c r="P183" s="212">
        <f>P176*'YTD PROGRAM SUMMARY'!P43</f>
        <v>0</v>
      </c>
      <c r="Q183" s="212">
        <f>Q176*'YTD PROGRAM SUMMARY'!Q43</f>
        <v>0</v>
      </c>
      <c r="R183" s="212">
        <f>R176*'YTD PROGRAM SUMMARY'!R43</f>
        <v>0</v>
      </c>
      <c r="S183" s="212">
        <f>S176*'YTD PROGRAM SUMMARY'!S43</f>
        <v>0</v>
      </c>
      <c r="T183" s="212">
        <f>T176*'YTD PROGRAM SUMMARY'!T43</f>
        <v>0</v>
      </c>
      <c r="U183" s="212">
        <f>U176*'YTD PROGRAM SUMMARY'!U43</f>
        <v>0</v>
      </c>
      <c r="V183" s="212">
        <f>V176*'YTD PROGRAM SUMMARY'!V43</f>
        <v>0</v>
      </c>
      <c r="W183" s="212">
        <f>W176*'YTD PROGRAM SUMMARY'!W43</f>
        <v>0</v>
      </c>
      <c r="X183" s="212">
        <f>X176*'YTD PROGRAM SUMMARY'!X43</f>
        <v>0</v>
      </c>
      <c r="Y183" s="212">
        <f>Y176*'YTD PROGRAM SUMMARY'!Y43</f>
        <v>0</v>
      </c>
      <c r="Z183" s="212">
        <f>Z176*'YTD PROGRAM SUMMARY'!Z43</f>
        <v>0</v>
      </c>
      <c r="AA183" s="212">
        <f>AA176*'YTD PROGRAM SUMMARY'!AA43</f>
        <v>0</v>
      </c>
    </row>
    <row r="184" spans="1:27" hidden="1" x14ac:dyDescent="0.35">
      <c r="A184" s="98"/>
      <c r="B184" s="248" t="s">
        <v>131</v>
      </c>
      <c r="C184" s="105">
        <f>IFERROR(C182/C73,0)</f>
        <v>0</v>
      </c>
      <c r="D184" s="105">
        <f t="shared" ref="D184:AA184" si="82">IFERROR(D182/D73,0)</f>
        <v>0</v>
      </c>
      <c r="E184" s="105">
        <f t="shared" si="82"/>
        <v>0</v>
      </c>
      <c r="F184" s="105">
        <f t="shared" si="82"/>
        <v>0</v>
      </c>
      <c r="G184" s="105">
        <f t="shared" si="82"/>
        <v>0</v>
      </c>
      <c r="H184" s="105">
        <f t="shared" si="82"/>
        <v>0</v>
      </c>
      <c r="I184" s="105">
        <f t="shared" si="82"/>
        <v>0</v>
      </c>
      <c r="J184" s="105">
        <f t="shared" si="82"/>
        <v>0</v>
      </c>
      <c r="K184" s="105">
        <f t="shared" si="82"/>
        <v>0</v>
      </c>
      <c r="L184" s="105">
        <f t="shared" si="82"/>
        <v>0</v>
      </c>
      <c r="M184" s="105">
        <f t="shared" si="82"/>
        <v>0</v>
      </c>
      <c r="N184" s="105">
        <f t="shared" si="82"/>
        <v>0</v>
      </c>
      <c r="O184" s="213">
        <f t="shared" si="82"/>
        <v>0</v>
      </c>
      <c r="P184" s="213">
        <f t="shared" si="82"/>
        <v>0</v>
      </c>
      <c r="Q184" s="213">
        <f t="shared" si="82"/>
        <v>0</v>
      </c>
      <c r="R184" s="213">
        <f t="shared" si="82"/>
        <v>0</v>
      </c>
      <c r="S184" s="213">
        <f t="shared" si="82"/>
        <v>0</v>
      </c>
      <c r="T184" s="213">
        <f t="shared" si="82"/>
        <v>0</v>
      </c>
      <c r="U184" s="213">
        <f t="shared" si="82"/>
        <v>0</v>
      </c>
      <c r="V184" s="213">
        <f t="shared" si="82"/>
        <v>0</v>
      </c>
      <c r="W184" s="213">
        <f t="shared" si="82"/>
        <v>0</v>
      </c>
      <c r="X184" s="213">
        <f t="shared" si="82"/>
        <v>0</v>
      </c>
      <c r="Y184" s="213">
        <f t="shared" si="82"/>
        <v>0</v>
      </c>
      <c r="Z184" s="213">
        <f t="shared" si="82"/>
        <v>0</v>
      </c>
      <c r="AA184" s="213">
        <f t="shared" si="82"/>
        <v>0</v>
      </c>
    </row>
    <row r="185" spans="1:27" ht="15" hidden="1" thickBot="1" x14ac:dyDescent="0.4">
      <c r="A185" s="98"/>
      <c r="B185" s="83" t="s">
        <v>132</v>
      </c>
      <c r="C185" s="106">
        <f>IFERROR(C183/C73,0)</f>
        <v>0</v>
      </c>
      <c r="D185" s="106">
        <f t="shared" ref="D185:AA185" si="83">IFERROR(D183/D73,0)</f>
        <v>0</v>
      </c>
      <c r="E185" s="106">
        <f t="shared" si="83"/>
        <v>0</v>
      </c>
      <c r="F185" s="106">
        <f t="shared" si="83"/>
        <v>0</v>
      </c>
      <c r="G185" s="106">
        <f t="shared" si="83"/>
        <v>0</v>
      </c>
      <c r="H185" s="106">
        <f t="shared" si="83"/>
        <v>0</v>
      </c>
      <c r="I185" s="106">
        <f t="shared" si="83"/>
        <v>0</v>
      </c>
      <c r="J185" s="106">
        <f t="shared" si="83"/>
        <v>0</v>
      </c>
      <c r="K185" s="106">
        <f t="shared" si="83"/>
        <v>0</v>
      </c>
      <c r="L185" s="106">
        <f t="shared" si="83"/>
        <v>0</v>
      </c>
      <c r="M185" s="106">
        <f t="shared" si="83"/>
        <v>0</v>
      </c>
      <c r="N185" s="106">
        <f t="shared" si="83"/>
        <v>0</v>
      </c>
      <c r="O185" s="214">
        <f t="shared" si="83"/>
        <v>0</v>
      </c>
      <c r="P185" s="214">
        <f t="shared" si="83"/>
        <v>0</v>
      </c>
      <c r="Q185" s="214">
        <f t="shared" si="83"/>
        <v>0</v>
      </c>
      <c r="R185" s="214">
        <f t="shared" si="83"/>
        <v>0</v>
      </c>
      <c r="S185" s="214">
        <f t="shared" si="83"/>
        <v>0</v>
      </c>
      <c r="T185" s="214">
        <f t="shared" si="83"/>
        <v>0</v>
      </c>
      <c r="U185" s="214">
        <f t="shared" si="83"/>
        <v>0</v>
      </c>
      <c r="V185" s="214">
        <f t="shared" si="83"/>
        <v>0</v>
      </c>
      <c r="W185" s="214">
        <f t="shared" si="83"/>
        <v>0</v>
      </c>
      <c r="X185" s="214">
        <f t="shared" si="83"/>
        <v>0</v>
      </c>
      <c r="Y185" s="214">
        <f t="shared" si="83"/>
        <v>0</v>
      </c>
      <c r="Z185" s="214">
        <f t="shared" si="83"/>
        <v>0</v>
      </c>
      <c r="AA185" s="214">
        <f t="shared" si="83"/>
        <v>0</v>
      </c>
    </row>
    <row r="186" spans="1:27" ht="15" hidden="1" thickBot="1" x14ac:dyDescent="0.4">
      <c r="A186" s="98"/>
      <c r="B186" s="255" t="s">
        <v>133</v>
      </c>
      <c r="C186" s="108">
        <f>C184+C185</f>
        <v>0</v>
      </c>
      <c r="D186" s="108">
        <f t="shared" ref="D186:AA186" si="84">D184+D185</f>
        <v>0</v>
      </c>
      <c r="E186" s="109">
        <f t="shared" si="84"/>
        <v>0</v>
      </c>
      <c r="F186" s="109">
        <f t="shared" si="84"/>
        <v>0</v>
      </c>
      <c r="G186" s="109">
        <f t="shared" si="84"/>
        <v>0</v>
      </c>
      <c r="H186" s="109">
        <f t="shared" si="84"/>
        <v>0</v>
      </c>
      <c r="I186" s="109">
        <f t="shared" si="84"/>
        <v>0</v>
      </c>
      <c r="J186" s="109">
        <f t="shared" si="84"/>
        <v>0</v>
      </c>
      <c r="K186" s="109">
        <f t="shared" si="84"/>
        <v>0</v>
      </c>
      <c r="L186" s="109">
        <f t="shared" si="84"/>
        <v>0</v>
      </c>
      <c r="M186" s="110">
        <f t="shared" si="84"/>
        <v>0</v>
      </c>
      <c r="N186" s="119">
        <f t="shared" si="84"/>
        <v>0</v>
      </c>
      <c r="O186" s="215">
        <f t="shared" si="84"/>
        <v>0</v>
      </c>
      <c r="P186" s="215">
        <f t="shared" si="84"/>
        <v>0</v>
      </c>
      <c r="Q186" s="216">
        <f t="shared" si="84"/>
        <v>0</v>
      </c>
      <c r="R186" s="216">
        <f t="shared" si="84"/>
        <v>0</v>
      </c>
      <c r="S186" s="216">
        <f t="shared" si="84"/>
        <v>0</v>
      </c>
      <c r="T186" s="216">
        <f t="shared" si="84"/>
        <v>0</v>
      </c>
      <c r="U186" s="216">
        <f t="shared" si="84"/>
        <v>0</v>
      </c>
      <c r="V186" s="216">
        <f t="shared" si="84"/>
        <v>0</v>
      </c>
      <c r="W186" s="216">
        <f t="shared" si="84"/>
        <v>0</v>
      </c>
      <c r="X186" s="216">
        <f t="shared" si="84"/>
        <v>0</v>
      </c>
      <c r="Y186" s="230">
        <f t="shared" si="84"/>
        <v>0</v>
      </c>
      <c r="Z186" s="230">
        <f t="shared" si="84"/>
        <v>0</v>
      </c>
      <c r="AA186" s="215">
        <f t="shared" si="84"/>
        <v>0</v>
      </c>
    </row>
    <row r="187" spans="1:27" ht="15" hidden="1" thickBot="1" x14ac:dyDescent="0.4">
      <c r="A187" s="98"/>
      <c r="B187" s="98"/>
      <c r="C187" s="101"/>
      <c r="D187" s="101"/>
      <c r="E187" s="101"/>
      <c r="F187" s="101"/>
      <c r="G187" s="101"/>
      <c r="H187" s="101"/>
      <c r="I187" s="101"/>
      <c r="J187" s="101"/>
      <c r="K187" s="101"/>
      <c r="L187" s="101"/>
      <c r="M187" s="101"/>
      <c r="N187" s="101"/>
      <c r="O187" s="101"/>
      <c r="P187" s="101"/>
      <c r="Q187" s="101"/>
      <c r="R187" s="101"/>
      <c r="S187" s="101"/>
      <c r="T187" s="101"/>
      <c r="U187" s="101"/>
      <c r="V187" s="101"/>
      <c r="W187" s="101"/>
      <c r="X187" s="101"/>
      <c r="Y187" s="101"/>
      <c r="Z187" s="101"/>
      <c r="AA187" s="101"/>
    </row>
    <row r="188" spans="1:27" ht="15" hidden="1" thickBot="1" x14ac:dyDescent="0.4">
      <c r="A188" s="98"/>
      <c r="B188" s="254" t="s">
        <v>37</v>
      </c>
      <c r="C188" s="145">
        <f>C$4</f>
        <v>44927</v>
      </c>
      <c r="D188" s="145">
        <f t="shared" ref="D188:AA188" si="85">D$4</f>
        <v>44958</v>
      </c>
      <c r="E188" s="145">
        <f t="shared" si="85"/>
        <v>44986</v>
      </c>
      <c r="F188" s="145">
        <f t="shared" si="85"/>
        <v>45017</v>
      </c>
      <c r="G188" s="145">
        <f t="shared" si="85"/>
        <v>45047</v>
      </c>
      <c r="H188" s="145">
        <f t="shared" si="85"/>
        <v>45078</v>
      </c>
      <c r="I188" s="145">
        <f t="shared" si="85"/>
        <v>45108</v>
      </c>
      <c r="J188" s="145">
        <f t="shared" si="85"/>
        <v>45139</v>
      </c>
      <c r="K188" s="145">
        <f t="shared" si="85"/>
        <v>45170</v>
      </c>
      <c r="L188" s="145">
        <f t="shared" si="85"/>
        <v>45200</v>
      </c>
      <c r="M188" s="145">
        <f t="shared" si="85"/>
        <v>45231</v>
      </c>
      <c r="N188" s="145">
        <f t="shared" si="85"/>
        <v>45261</v>
      </c>
      <c r="O188" s="145">
        <f t="shared" si="85"/>
        <v>45292</v>
      </c>
      <c r="P188" s="145">
        <f t="shared" si="85"/>
        <v>45323</v>
      </c>
      <c r="Q188" s="145">
        <f t="shared" si="85"/>
        <v>45352</v>
      </c>
      <c r="R188" s="145">
        <f t="shared" si="85"/>
        <v>45383</v>
      </c>
      <c r="S188" s="145">
        <f t="shared" si="85"/>
        <v>45413</v>
      </c>
      <c r="T188" s="145">
        <f t="shared" si="85"/>
        <v>45444</v>
      </c>
      <c r="U188" s="145">
        <f t="shared" si="85"/>
        <v>45474</v>
      </c>
      <c r="V188" s="145">
        <f t="shared" si="85"/>
        <v>45505</v>
      </c>
      <c r="W188" s="145">
        <f t="shared" si="85"/>
        <v>45536</v>
      </c>
      <c r="X188" s="145">
        <f t="shared" si="85"/>
        <v>45566</v>
      </c>
      <c r="Y188" s="145">
        <f t="shared" si="85"/>
        <v>45597</v>
      </c>
      <c r="Z188" s="145">
        <f t="shared" si="85"/>
        <v>45627</v>
      </c>
      <c r="AA188" s="145">
        <f t="shared" si="85"/>
        <v>45658</v>
      </c>
    </row>
    <row r="189" spans="1:27" hidden="1" x14ac:dyDescent="0.35">
      <c r="A189" s="98"/>
      <c r="B189" s="248" t="s">
        <v>134</v>
      </c>
      <c r="C189" s="111">
        <f>C157*'YTD PROGRAM SUMMARY'!C44</f>
        <v>0</v>
      </c>
      <c r="D189" s="111">
        <f>D157*'YTD PROGRAM SUMMARY'!D44</f>
        <v>0</v>
      </c>
      <c r="E189" s="111">
        <f>E157*'YTD PROGRAM SUMMARY'!E44</f>
        <v>0</v>
      </c>
      <c r="F189" s="111">
        <f>F157*'YTD PROGRAM SUMMARY'!F44</f>
        <v>0</v>
      </c>
      <c r="G189" s="111">
        <f>G157*'YTD PROGRAM SUMMARY'!G44</f>
        <v>0</v>
      </c>
      <c r="H189" s="111">
        <f>H157*'YTD PROGRAM SUMMARY'!H44</f>
        <v>0</v>
      </c>
      <c r="I189" s="111">
        <f>I157*'YTD PROGRAM SUMMARY'!I44</f>
        <v>0</v>
      </c>
      <c r="J189" s="111">
        <f>J157*'YTD PROGRAM SUMMARY'!J44</f>
        <v>0</v>
      </c>
      <c r="K189" s="111">
        <f>K157*'YTD PROGRAM SUMMARY'!K44</f>
        <v>0</v>
      </c>
      <c r="L189" s="111">
        <f>L157*'YTD PROGRAM SUMMARY'!L44</f>
        <v>0</v>
      </c>
      <c r="M189" s="111">
        <f>M157*'YTD PROGRAM SUMMARY'!M44</f>
        <v>0</v>
      </c>
      <c r="N189" s="111">
        <f>N157*'YTD PROGRAM SUMMARY'!N44</f>
        <v>0</v>
      </c>
      <c r="O189" s="218">
        <f>O157*'YTD PROGRAM SUMMARY'!O44</f>
        <v>0</v>
      </c>
      <c r="P189" s="218">
        <f>P157*'YTD PROGRAM SUMMARY'!P44</f>
        <v>0</v>
      </c>
      <c r="Q189" s="218">
        <f>Q157*'YTD PROGRAM SUMMARY'!Q44</f>
        <v>0</v>
      </c>
      <c r="R189" s="218">
        <f>R157*'YTD PROGRAM SUMMARY'!R44</f>
        <v>0</v>
      </c>
      <c r="S189" s="218">
        <f>S157*'YTD PROGRAM SUMMARY'!S44</f>
        <v>0</v>
      </c>
      <c r="T189" s="218">
        <f>T157*'YTD PROGRAM SUMMARY'!T44</f>
        <v>0</v>
      </c>
      <c r="U189" s="218">
        <f>U157*'YTD PROGRAM SUMMARY'!U44</f>
        <v>0</v>
      </c>
      <c r="V189" s="218">
        <f>V157*'YTD PROGRAM SUMMARY'!V44</f>
        <v>0</v>
      </c>
      <c r="W189" s="218">
        <f>W157*'YTD PROGRAM SUMMARY'!W44</f>
        <v>0</v>
      </c>
      <c r="X189" s="218">
        <f>X157*'YTD PROGRAM SUMMARY'!X44</f>
        <v>0</v>
      </c>
      <c r="Y189" s="218">
        <f>Y157*'YTD PROGRAM SUMMARY'!Y44</f>
        <v>0</v>
      </c>
      <c r="Z189" s="218">
        <f>Z157*'YTD PROGRAM SUMMARY'!Z44</f>
        <v>0</v>
      </c>
      <c r="AA189" s="218">
        <f>AA157*'YTD PROGRAM SUMMARY'!AA44</f>
        <v>0</v>
      </c>
    </row>
    <row r="190" spans="1:27" ht="15" hidden="1" thickBot="1" x14ac:dyDescent="0.4">
      <c r="A190" s="98"/>
      <c r="B190" s="83" t="s">
        <v>135</v>
      </c>
      <c r="C190" s="104">
        <f>C176*'YTD PROGRAM SUMMARY'!C44</f>
        <v>0</v>
      </c>
      <c r="D190" s="104">
        <f>D176*'YTD PROGRAM SUMMARY'!D44</f>
        <v>0</v>
      </c>
      <c r="E190" s="104">
        <f>E176*'YTD PROGRAM SUMMARY'!E44</f>
        <v>0</v>
      </c>
      <c r="F190" s="104">
        <f>F176*'YTD PROGRAM SUMMARY'!F44</f>
        <v>0</v>
      </c>
      <c r="G190" s="104">
        <f>G176*'YTD PROGRAM SUMMARY'!G44</f>
        <v>0</v>
      </c>
      <c r="H190" s="104">
        <f>H176*'YTD PROGRAM SUMMARY'!H44</f>
        <v>0</v>
      </c>
      <c r="I190" s="104">
        <f>I176*'YTD PROGRAM SUMMARY'!I44</f>
        <v>0</v>
      </c>
      <c r="J190" s="104">
        <f>J176*'YTD PROGRAM SUMMARY'!J44</f>
        <v>0</v>
      </c>
      <c r="K190" s="104">
        <f>K176*'YTD PROGRAM SUMMARY'!K44</f>
        <v>0</v>
      </c>
      <c r="L190" s="104">
        <f>L176*'YTD PROGRAM SUMMARY'!L44</f>
        <v>0</v>
      </c>
      <c r="M190" s="104">
        <f>M176*'YTD PROGRAM SUMMARY'!M44</f>
        <v>0</v>
      </c>
      <c r="N190" s="104">
        <f>N176*'YTD PROGRAM SUMMARY'!N44</f>
        <v>0</v>
      </c>
      <c r="O190" s="212">
        <f>O176*'YTD PROGRAM SUMMARY'!O44</f>
        <v>0</v>
      </c>
      <c r="P190" s="212">
        <f>P176*'YTD PROGRAM SUMMARY'!P44</f>
        <v>0</v>
      </c>
      <c r="Q190" s="212">
        <f>Q176*'YTD PROGRAM SUMMARY'!Q44</f>
        <v>0</v>
      </c>
      <c r="R190" s="212">
        <f>R176*'YTD PROGRAM SUMMARY'!R44</f>
        <v>0</v>
      </c>
      <c r="S190" s="212">
        <f>S176*'YTD PROGRAM SUMMARY'!S44</f>
        <v>0</v>
      </c>
      <c r="T190" s="212">
        <f>T176*'YTD PROGRAM SUMMARY'!T44</f>
        <v>0</v>
      </c>
      <c r="U190" s="212">
        <f>U176*'YTD PROGRAM SUMMARY'!U44</f>
        <v>0</v>
      </c>
      <c r="V190" s="212">
        <f>V176*'YTD PROGRAM SUMMARY'!V44</f>
        <v>0</v>
      </c>
      <c r="W190" s="212">
        <f>W176*'YTD PROGRAM SUMMARY'!W44</f>
        <v>0</v>
      </c>
      <c r="X190" s="212">
        <f>X176*'YTD PROGRAM SUMMARY'!X44</f>
        <v>0</v>
      </c>
      <c r="Y190" s="212">
        <f>Y176*'YTD PROGRAM SUMMARY'!Y44</f>
        <v>0</v>
      </c>
      <c r="Z190" s="212">
        <f>Z176*'YTD PROGRAM SUMMARY'!Z44</f>
        <v>0</v>
      </c>
      <c r="AA190" s="212">
        <f>AA176*'YTD PROGRAM SUMMARY'!AA44</f>
        <v>0</v>
      </c>
    </row>
    <row r="191" spans="1:27" hidden="1" x14ac:dyDescent="0.35">
      <c r="A191" s="98"/>
      <c r="B191" s="248" t="s">
        <v>136</v>
      </c>
      <c r="C191" s="105">
        <f t="shared" ref="C191" si="86">IFERROR(C189/C73,0)</f>
        <v>0</v>
      </c>
      <c r="D191" s="105">
        <f t="shared" ref="D191:AA191" si="87">IFERROR(D189/D73,0)</f>
        <v>0</v>
      </c>
      <c r="E191" s="105">
        <f t="shared" si="87"/>
        <v>0</v>
      </c>
      <c r="F191" s="105">
        <f t="shared" si="87"/>
        <v>0</v>
      </c>
      <c r="G191" s="105">
        <f t="shared" si="87"/>
        <v>0</v>
      </c>
      <c r="H191" s="105">
        <f t="shared" si="87"/>
        <v>0</v>
      </c>
      <c r="I191" s="105">
        <f t="shared" si="87"/>
        <v>0</v>
      </c>
      <c r="J191" s="105">
        <f t="shared" si="87"/>
        <v>0</v>
      </c>
      <c r="K191" s="105">
        <f t="shared" si="87"/>
        <v>0</v>
      </c>
      <c r="L191" s="105">
        <f t="shared" si="87"/>
        <v>0</v>
      </c>
      <c r="M191" s="105">
        <f t="shared" si="87"/>
        <v>0</v>
      </c>
      <c r="N191" s="105">
        <f t="shared" si="87"/>
        <v>0</v>
      </c>
      <c r="O191" s="213">
        <f t="shared" si="87"/>
        <v>0</v>
      </c>
      <c r="P191" s="213">
        <f t="shared" si="87"/>
        <v>0</v>
      </c>
      <c r="Q191" s="213">
        <f t="shared" si="87"/>
        <v>0</v>
      </c>
      <c r="R191" s="213">
        <f t="shared" si="87"/>
        <v>0</v>
      </c>
      <c r="S191" s="213">
        <f t="shared" si="87"/>
        <v>0</v>
      </c>
      <c r="T191" s="213">
        <f t="shared" si="87"/>
        <v>0</v>
      </c>
      <c r="U191" s="213">
        <f t="shared" si="87"/>
        <v>0</v>
      </c>
      <c r="V191" s="213">
        <f t="shared" si="87"/>
        <v>0</v>
      </c>
      <c r="W191" s="213">
        <f t="shared" si="87"/>
        <v>0</v>
      </c>
      <c r="X191" s="213">
        <f t="shared" si="87"/>
        <v>0</v>
      </c>
      <c r="Y191" s="213">
        <f t="shared" si="87"/>
        <v>0</v>
      </c>
      <c r="Z191" s="213">
        <f t="shared" si="87"/>
        <v>0</v>
      </c>
      <c r="AA191" s="213">
        <f t="shared" si="87"/>
        <v>0</v>
      </c>
    </row>
    <row r="192" spans="1:27" ht="15" hidden="1" thickBot="1" x14ac:dyDescent="0.4">
      <c r="A192" s="98"/>
      <c r="B192" s="83" t="s">
        <v>137</v>
      </c>
      <c r="C192" s="106">
        <f>IFERROR(C190/C73,0)</f>
        <v>0</v>
      </c>
      <c r="D192" s="106">
        <f t="shared" ref="D192:AA192" si="88">IFERROR(D190/D73,0)</f>
        <v>0</v>
      </c>
      <c r="E192" s="106">
        <f t="shared" si="88"/>
        <v>0</v>
      </c>
      <c r="F192" s="106">
        <f t="shared" si="88"/>
        <v>0</v>
      </c>
      <c r="G192" s="106">
        <f t="shared" si="88"/>
        <v>0</v>
      </c>
      <c r="H192" s="106">
        <f t="shared" si="88"/>
        <v>0</v>
      </c>
      <c r="I192" s="106">
        <f t="shared" si="88"/>
        <v>0</v>
      </c>
      <c r="J192" s="106">
        <f t="shared" si="88"/>
        <v>0</v>
      </c>
      <c r="K192" s="106">
        <f t="shared" si="88"/>
        <v>0</v>
      </c>
      <c r="L192" s="106">
        <f t="shared" si="88"/>
        <v>0</v>
      </c>
      <c r="M192" s="106">
        <f t="shared" si="88"/>
        <v>0</v>
      </c>
      <c r="N192" s="106">
        <f t="shared" si="88"/>
        <v>0</v>
      </c>
      <c r="O192" s="214">
        <f t="shared" si="88"/>
        <v>0</v>
      </c>
      <c r="P192" s="214">
        <f t="shared" si="88"/>
        <v>0</v>
      </c>
      <c r="Q192" s="214">
        <f t="shared" si="88"/>
        <v>0</v>
      </c>
      <c r="R192" s="214">
        <f t="shared" si="88"/>
        <v>0</v>
      </c>
      <c r="S192" s="214">
        <f t="shared" si="88"/>
        <v>0</v>
      </c>
      <c r="T192" s="214">
        <f t="shared" si="88"/>
        <v>0</v>
      </c>
      <c r="U192" s="214">
        <f t="shared" si="88"/>
        <v>0</v>
      </c>
      <c r="V192" s="214">
        <f t="shared" si="88"/>
        <v>0</v>
      </c>
      <c r="W192" s="214">
        <f t="shared" si="88"/>
        <v>0</v>
      </c>
      <c r="X192" s="214">
        <f t="shared" si="88"/>
        <v>0</v>
      </c>
      <c r="Y192" s="214">
        <f t="shared" si="88"/>
        <v>0</v>
      </c>
      <c r="Z192" s="214">
        <f t="shared" si="88"/>
        <v>0</v>
      </c>
      <c r="AA192" s="214">
        <f t="shared" si="88"/>
        <v>0</v>
      </c>
    </row>
    <row r="193" spans="1:27" ht="15" hidden="1" thickBot="1" x14ac:dyDescent="0.4">
      <c r="A193" s="98"/>
      <c r="B193" s="255" t="s">
        <v>138</v>
      </c>
      <c r="C193" s="108">
        <f>C191+C192</f>
        <v>0</v>
      </c>
      <c r="D193" s="108">
        <f t="shared" ref="D193:AA193" si="89">D191+D192</f>
        <v>0</v>
      </c>
      <c r="E193" s="109">
        <f t="shared" si="89"/>
        <v>0</v>
      </c>
      <c r="F193" s="109">
        <f t="shared" si="89"/>
        <v>0</v>
      </c>
      <c r="G193" s="109">
        <f t="shared" si="89"/>
        <v>0</v>
      </c>
      <c r="H193" s="109">
        <f t="shared" si="89"/>
        <v>0</v>
      </c>
      <c r="I193" s="109">
        <f t="shared" si="89"/>
        <v>0</v>
      </c>
      <c r="J193" s="109">
        <f t="shared" si="89"/>
        <v>0</v>
      </c>
      <c r="K193" s="109">
        <f t="shared" si="89"/>
        <v>0</v>
      </c>
      <c r="L193" s="109">
        <f t="shared" si="89"/>
        <v>0</v>
      </c>
      <c r="M193" s="110">
        <f t="shared" si="89"/>
        <v>0</v>
      </c>
      <c r="N193" s="119">
        <f t="shared" si="89"/>
        <v>0</v>
      </c>
      <c r="O193" s="215">
        <f t="shared" si="89"/>
        <v>0</v>
      </c>
      <c r="P193" s="215">
        <f t="shared" si="89"/>
        <v>0</v>
      </c>
      <c r="Q193" s="216">
        <f t="shared" si="89"/>
        <v>0</v>
      </c>
      <c r="R193" s="216">
        <f t="shared" si="89"/>
        <v>0</v>
      </c>
      <c r="S193" s="216">
        <f t="shared" si="89"/>
        <v>0</v>
      </c>
      <c r="T193" s="216">
        <f t="shared" si="89"/>
        <v>0</v>
      </c>
      <c r="U193" s="216">
        <f t="shared" si="89"/>
        <v>0</v>
      </c>
      <c r="V193" s="216">
        <f t="shared" si="89"/>
        <v>0</v>
      </c>
      <c r="W193" s="216">
        <f t="shared" si="89"/>
        <v>0</v>
      </c>
      <c r="X193" s="216">
        <f t="shared" si="89"/>
        <v>0</v>
      </c>
      <c r="Y193" s="230">
        <f t="shared" si="89"/>
        <v>0</v>
      </c>
      <c r="Z193" s="230">
        <f t="shared" si="89"/>
        <v>0</v>
      </c>
      <c r="AA193" s="215">
        <f t="shared" si="89"/>
        <v>0</v>
      </c>
    </row>
    <row r="194" spans="1:27" hidden="1" x14ac:dyDescent="0.35">
      <c r="A194" s="98"/>
      <c r="B194" s="98" t="s">
        <v>139</v>
      </c>
      <c r="C194" s="112">
        <f>C186+C193</f>
        <v>0</v>
      </c>
      <c r="D194" s="112">
        <f t="shared" ref="D194:AA194" si="90">D186+D193</f>
        <v>0</v>
      </c>
      <c r="E194" s="112">
        <f t="shared" si="90"/>
        <v>0</v>
      </c>
      <c r="F194" s="112">
        <f t="shared" si="90"/>
        <v>0</v>
      </c>
      <c r="G194" s="112">
        <f t="shared" si="90"/>
        <v>0</v>
      </c>
      <c r="H194" s="112">
        <f t="shared" si="90"/>
        <v>0</v>
      </c>
      <c r="I194" s="112">
        <f t="shared" si="90"/>
        <v>0</v>
      </c>
      <c r="J194" s="112">
        <f t="shared" si="90"/>
        <v>0</v>
      </c>
      <c r="K194" s="112">
        <f t="shared" si="90"/>
        <v>0</v>
      </c>
      <c r="L194" s="112">
        <f t="shared" si="90"/>
        <v>0</v>
      </c>
      <c r="M194" s="112">
        <f t="shared" si="90"/>
        <v>0</v>
      </c>
      <c r="N194" s="112">
        <f t="shared" si="90"/>
        <v>0</v>
      </c>
      <c r="O194" s="219">
        <f t="shared" si="90"/>
        <v>0</v>
      </c>
      <c r="P194" s="219">
        <f t="shared" si="90"/>
        <v>0</v>
      </c>
      <c r="Q194" s="219">
        <f t="shared" si="90"/>
        <v>0</v>
      </c>
      <c r="R194" s="219">
        <f t="shared" si="90"/>
        <v>0</v>
      </c>
      <c r="S194" s="219">
        <f t="shared" si="90"/>
        <v>0</v>
      </c>
      <c r="T194" s="219">
        <f t="shared" si="90"/>
        <v>0</v>
      </c>
      <c r="U194" s="219">
        <f t="shared" si="90"/>
        <v>0</v>
      </c>
      <c r="V194" s="219">
        <f t="shared" si="90"/>
        <v>0</v>
      </c>
      <c r="W194" s="219">
        <f t="shared" si="90"/>
        <v>0</v>
      </c>
      <c r="X194" s="219">
        <f t="shared" si="90"/>
        <v>0</v>
      </c>
      <c r="Y194" s="219">
        <f t="shared" si="90"/>
        <v>0</v>
      </c>
      <c r="Z194" s="219">
        <f t="shared" si="90"/>
        <v>0</v>
      </c>
      <c r="AA194" s="219">
        <f t="shared" si="90"/>
        <v>0</v>
      </c>
    </row>
    <row r="195" spans="1:27" hidden="1" x14ac:dyDescent="0.35">
      <c r="A195" s="98"/>
      <c r="B195" s="98"/>
      <c r="C195" s="101"/>
      <c r="D195" s="101"/>
      <c r="E195" s="101"/>
      <c r="F195" s="101"/>
      <c r="G195" s="101"/>
      <c r="H195" s="101"/>
      <c r="I195" s="101"/>
      <c r="J195" s="101"/>
      <c r="K195" s="101"/>
      <c r="L195" s="101"/>
      <c r="M195" s="101"/>
      <c r="N195" s="101"/>
      <c r="O195" s="101"/>
      <c r="P195" s="101"/>
      <c r="Q195" s="101"/>
      <c r="R195" s="101"/>
      <c r="S195" s="101"/>
      <c r="T195" s="101"/>
      <c r="U195" s="101"/>
      <c r="V195" s="101"/>
      <c r="W195" s="101"/>
      <c r="X195" s="101"/>
      <c r="Y195" s="101"/>
      <c r="Z195" s="101"/>
      <c r="AA195" s="101"/>
    </row>
    <row r="196" spans="1:27" hidden="1" x14ac:dyDescent="0.35">
      <c r="A196" s="98"/>
      <c r="B196" s="98" t="s">
        <v>140</v>
      </c>
      <c r="C196" s="114">
        <f t="shared" ref="C196" si="91">SUM(C182:C183)</f>
        <v>0</v>
      </c>
      <c r="D196" s="114">
        <f t="shared" ref="D196:AA196" si="92">SUM(D182:D183)</f>
        <v>0</v>
      </c>
      <c r="E196" s="114">
        <f t="shared" si="92"/>
        <v>0</v>
      </c>
      <c r="F196" s="114">
        <f t="shared" si="92"/>
        <v>0</v>
      </c>
      <c r="G196" s="114">
        <f t="shared" si="92"/>
        <v>0</v>
      </c>
      <c r="H196" s="114">
        <f t="shared" si="92"/>
        <v>0</v>
      </c>
      <c r="I196" s="114">
        <f t="shared" si="92"/>
        <v>0</v>
      </c>
      <c r="J196" s="114">
        <f t="shared" si="92"/>
        <v>0</v>
      </c>
      <c r="K196" s="114">
        <f t="shared" si="92"/>
        <v>0</v>
      </c>
      <c r="L196" s="114">
        <f t="shared" si="92"/>
        <v>0</v>
      </c>
      <c r="M196" s="115">
        <f t="shared" si="92"/>
        <v>0</v>
      </c>
      <c r="N196" s="115">
        <f t="shared" si="92"/>
        <v>0</v>
      </c>
      <c r="O196" s="225">
        <f t="shared" si="92"/>
        <v>0</v>
      </c>
      <c r="P196" s="225">
        <f t="shared" si="92"/>
        <v>0</v>
      </c>
      <c r="Q196" s="226">
        <f t="shared" si="92"/>
        <v>0</v>
      </c>
      <c r="R196" s="226">
        <f t="shared" si="92"/>
        <v>0</v>
      </c>
      <c r="S196" s="226">
        <f t="shared" si="92"/>
        <v>0</v>
      </c>
      <c r="T196" s="226">
        <f t="shared" si="92"/>
        <v>0</v>
      </c>
      <c r="U196" s="226">
        <f t="shared" si="92"/>
        <v>0</v>
      </c>
      <c r="V196" s="226">
        <f t="shared" si="92"/>
        <v>0</v>
      </c>
      <c r="W196" s="226">
        <f t="shared" si="92"/>
        <v>0</v>
      </c>
      <c r="X196" s="226">
        <f t="shared" si="92"/>
        <v>0</v>
      </c>
      <c r="Y196" s="227">
        <f t="shared" si="92"/>
        <v>0</v>
      </c>
      <c r="Z196" s="227">
        <f t="shared" si="92"/>
        <v>0</v>
      </c>
      <c r="AA196" s="225">
        <f t="shared" si="92"/>
        <v>0</v>
      </c>
    </row>
    <row r="197" spans="1:27" hidden="1" x14ac:dyDescent="0.35">
      <c r="A197" s="98"/>
      <c r="B197" s="98" t="s">
        <v>141</v>
      </c>
      <c r="C197" s="114">
        <f t="shared" ref="C197" si="93">SUM(C189:C190)</f>
        <v>0</v>
      </c>
      <c r="D197" s="114">
        <f t="shared" ref="D197:AA197" si="94">SUM(D189:D190)</f>
        <v>0</v>
      </c>
      <c r="E197" s="114">
        <f t="shared" si="94"/>
        <v>0</v>
      </c>
      <c r="F197" s="114">
        <f t="shared" si="94"/>
        <v>0</v>
      </c>
      <c r="G197" s="114">
        <f t="shared" si="94"/>
        <v>0</v>
      </c>
      <c r="H197" s="114">
        <f t="shared" si="94"/>
        <v>0</v>
      </c>
      <c r="I197" s="114">
        <f t="shared" si="94"/>
        <v>0</v>
      </c>
      <c r="J197" s="114">
        <f t="shared" si="94"/>
        <v>0</v>
      </c>
      <c r="K197" s="114">
        <f t="shared" si="94"/>
        <v>0</v>
      </c>
      <c r="L197" s="114">
        <f t="shared" si="94"/>
        <v>0</v>
      </c>
      <c r="M197" s="115">
        <f t="shared" si="94"/>
        <v>0</v>
      </c>
      <c r="N197" s="115">
        <f t="shared" si="94"/>
        <v>0</v>
      </c>
      <c r="O197" s="225">
        <f t="shared" si="94"/>
        <v>0</v>
      </c>
      <c r="P197" s="225">
        <f t="shared" si="94"/>
        <v>0</v>
      </c>
      <c r="Q197" s="226">
        <f t="shared" si="94"/>
        <v>0</v>
      </c>
      <c r="R197" s="226">
        <f t="shared" si="94"/>
        <v>0</v>
      </c>
      <c r="S197" s="226">
        <f t="shared" si="94"/>
        <v>0</v>
      </c>
      <c r="T197" s="226">
        <f t="shared" si="94"/>
        <v>0</v>
      </c>
      <c r="U197" s="226">
        <f t="shared" si="94"/>
        <v>0</v>
      </c>
      <c r="V197" s="226">
        <f t="shared" si="94"/>
        <v>0</v>
      </c>
      <c r="W197" s="226">
        <f t="shared" si="94"/>
        <v>0</v>
      </c>
      <c r="X197" s="226">
        <f t="shared" si="94"/>
        <v>0</v>
      </c>
      <c r="Y197" s="227">
        <f t="shared" si="94"/>
        <v>0</v>
      </c>
      <c r="Z197" s="227">
        <f t="shared" si="94"/>
        <v>0</v>
      </c>
      <c r="AA197" s="225">
        <f t="shared" si="94"/>
        <v>0</v>
      </c>
    </row>
    <row r="198" spans="1:27" hidden="1" x14ac:dyDescent="0.35">
      <c r="A198" s="98"/>
      <c r="B198" s="98" t="s">
        <v>128</v>
      </c>
      <c r="C198" s="116">
        <f t="shared" ref="C198" si="95">SUM(C196:C197)</f>
        <v>0</v>
      </c>
      <c r="D198" s="116">
        <f t="shared" ref="D198:AA198" si="96">SUM(D196:D197)</f>
        <v>0</v>
      </c>
      <c r="E198" s="116">
        <f t="shared" si="96"/>
        <v>0</v>
      </c>
      <c r="F198" s="116">
        <f t="shared" si="96"/>
        <v>0</v>
      </c>
      <c r="G198" s="116">
        <f t="shared" si="96"/>
        <v>0</v>
      </c>
      <c r="H198" s="116">
        <f t="shared" si="96"/>
        <v>0</v>
      </c>
      <c r="I198" s="116">
        <f t="shared" si="96"/>
        <v>0</v>
      </c>
      <c r="J198" s="116">
        <f t="shared" si="96"/>
        <v>0</v>
      </c>
      <c r="K198" s="116">
        <f t="shared" si="96"/>
        <v>0</v>
      </c>
      <c r="L198" s="116">
        <f t="shared" si="96"/>
        <v>0</v>
      </c>
      <c r="M198" s="117">
        <f t="shared" si="96"/>
        <v>0</v>
      </c>
      <c r="N198" s="117">
        <f t="shared" si="96"/>
        <v>0</v>
      </c>
      <c r="O198" s="228">
        <f t="shared" si="96"/>
        <v>0</v>
      </c>
      <c r="P198" s="228">
        <f t="shared" si="96"/>
        <v>0</v>
      </c>
      <c r="Q198" s="228">
        <f t="shared" si="96"/>
        <v>0</v>
      </c>
      <c r="R198" s="228">
        <f t="shared" si="96"/>
        <v>0</v>
      </c>
      <c r="S198" s="228">
        <f t="shared" si="96"/>
        <v>0</v>
      </c>
      <c r="T198" s="228">
        <f t="shared" si="96"/>
        <v>0</v>
      </c>
      <c r="U198" s="228">
        <f t="shared" si="96"/>
        <v>0</v>
      </c>
      <c r="V198" s="228">
        <f t="shared" si="96"/>
        <v>0</v>
      </c>
      <c r="W198" s="228">
        <f t="shared" si="96"/>
        <v>0</v>
      </c>
      <c r="X198" s="228">
        <f t="shared" si="96"/>
        <v>0</v>
      </c>
      <c r="Y198" s="229">
        <f t="shared" si="96"/>
        <v>0</v>
      </c>
      <c r="Z198" s="229">
        <f t="shared" si="96"/>
        <v>0</v>
      </c>
      <c r="AA198" s="228">
        <f t="shared" si="96"/>
        <v>0</v>
      </c>
    </row>
    <row r="199" spans="1:27" hidden="1" x14ac:dyDescent="0.35"/>
    <row r="200" spans="1:27" hidden="1" x14ac:dyDescent="0.35">
      <c r="B200" s="169" t="s">
        <v>240</v>
      </c>
      <c r="C200" s="373">
        <f>IF('YTD PROGRAM SUMMARY'!C4=0,0,C198-C73)</f>
        <v>0</v>
      </c>
      <c r="D200" s="373">
        <f>IF('YTD PROGRAM SUMMARY'!D4=0,0,D198-D73)</f>
        <v>0</v>
      </c>
      <c r="E200" s="373">
        <f>IF('YTD PROGRAM SUMMARY'!E4=0,0,E198-E73)</f>
        <v>0</v>
      </c>
      <c r="F200" s="373">
        <f>IF('YTD PROGRAM SUMMARY'!F4=0,0,F198-F73)</f>
        <v>0</v>
      </c>
      <c r="G200" s="373">
        <f>IF('YTD PROGRAM SUMMARY'!G4=0,0,G198-G73)</f>
        <v>0</v>
      </c>
      <c r="H200" s="373">
        <f>IF('YTD PROGRAM SUMMARY'!H4=0,0,H198-H73)</f>
        <v>0</v>
      </c>
      <c r="I200" s="373">
        <f>IF('YTD PROGRAM SUMMARY'!I4=0,0,I198-I73)</f>
        <v>0</v>
      </c>
      <c r="J200" s="373">
        <f>IF('YTD PROGRAM SUMMARY'!J4=0,0,J198-J73)</f>
        <v>0</v>
      </c>
      <c r="K200" s="373">
        <f>IF('YTD PROGRAM SUMMARY'!K4=0,0,K198-K73)</f>
        <v>0</v>
      </c>
      <c r="L200" s="373">
        <f>IF('YTD PROGRAM SUMMARY'!L4=0,0,L198-L73)</f>
        <v>0</v>
      </c>
      <c r="M200" s="373">
        <f>IF('YTD PROGRAM SUMMARY'!M4=0,0,M198-M73)</f>
        <v>0</v>
      </c>
      <c r="N200" s="373">
        <f>IF('YTD PROGRAM SUMMARY'!N4=0,0,N198-N73)</f>
        <v>0</v>
      </c>
    </row>
    <row r="201" spans="1:27" hidden="1" x14ac:dyDescent="0.35">
      <c r="B201" s="169"/>
      <c r="C201" s="169"/>
      <c r="D201" s="169"/>
      <c r="E201" s="169"/>
      <c r="F201" s="169"/>
      <c r="G201" s="169"/>
      <c r="H201" s="169"/>
      <c r="I201" s="169"/>
      <c r="J201" s="169"/>
      <c r="K201" s="169"/>
      <c r="L201" s="169"/>
      <c r="M201" s="169"/>
      <c r="N201" s="169"/>
    </row>
    <row r="219" spans="3:27" s="289" customFormat="1" x14ac:dyDescent="0.35">
      <c r="C219" s="298"/>
      <c r="D219" s="298"/>
      <c r="E219" s="298"/>
      <c r="F219" s="298"/>
      <c r="G219" s="298"/>
      <c r="H219" s="298"/>
      <c r="I219" s="298"/>
      <c r="J219" s="298"/>
      <c r="K219" s="298"/>
      <c r="L219" s="298"/>
      <c r="M219" s="298"/>
      <c r="N219" s="298"/>
      <c r="O219" s="298"/>
      <c r="P219" s="298"/>
      <c r="Q219" s="298"/>
      <c r="R219" s="298"/>
      <c r="S219" s="298"/>
      <c r="T219" s="298"/>
      <c r="U219" s="298"/>
      <c r="V219" s="298"/>
      <c r="W219" s="298"/>
      <c r="X219" s="298"/>
      <c r="Y219" s="298"/>
      <c r="Z219" s="298"/>
      <c r="AA219" s="298"/>
    </row>
    <row r="220" spans="3:27" s="289" customFormat="1" x14ac:dyDescent="0.35">
      <c r="C220" s="298"/>
      <c r="D220" s="298"/>
      <c r="E220" s="298"/>
      <c r="F220" s="298"/>
      <c r="G220" s="298"/>
      <c r="H220" s="298"/>
      <c r="I220" s="298"/>
      <c r="J220" s="298"/>
      <c r="K220" s="298"/>
      <c r="L220" s="298"/>
      <c r="M220" s="298"/>
      <c r="N220" s="298"/>
      <c r="O220" s="298"/>
      <c r="P220" s="298"/>
      <c r="Q220" s="298"/>
      <c r="R220" s="298"/>
      <c r="S220" s="298"/>
      <c r="T220" s="298"/>
      <c r="U220" s="298"/>
      <c r="V220" s="298"/>
      <c r="W220" s="298"/>
      <c r="X220" s="298"/>
      <c r="Y220" s="298"/>
      <c r="Z220" s="298"/>
      <c r="AA220" s="298"/>
    </row>
    <row r="221" spans="3:27" s="289" customFormat="1" x14ac:dyDescent="0.35">
      <c r="C221" s="298"/>
      <c r="D221" s="298"/>
      <c r="E221" s="298"/>
      <c r="F221" s="298"/>
      <c r="G221" s="298"/>
      <c r="H221" s="298"/>
      <c r="I221" s="298"/>
      <c r="J221" s="298"/>
      <c r="K221" s="298"/>
      <c r="L221" s="298"/>
      <c r="M221" s="298"/>
      <c r="N221" s="298"/>
      <c r="O221" s="298"/>
      <c r="P221" s="298"/>
      <c r="Q221" s="298"/>
      <c r="R221" s="298"/>
      <c r="S221" s="298"/>
      <c r="T221" s="298"/>
      <c r="U221" s="298"/>
      <c r="V221" s="298"/>
      <c r="W221" s="298"/>
      <c r="X221" s="298"/>
      <c r="Y221" s="298"/>
      <c r="Z221" s="298"/>
      <c r="AA221" s="298"/>
    </row>
    <row r="222" spans="3:27" s="289" customFormat="1" x14ac:dyDescent="0.35">
      <c r="C222" s="298"/>
      <c r="D222" s="298"/>
      <c r="E222" s="298"/>
      <c r="F222" s="298"/>
      <c r="G222" s="298"/>
      <c r="H222" s="298"/>
      <c r="I222" s="298"/>
      <c r="J222" s="298"/>
      <c r="K222" s="298"/>
      <c r="L222" s="298"/>
      <c r="M222" s="298"/>
      <c r="N222" s="298"/>
      <c r="O222" s="298"/>
      <c r="P222" s="298"/>
      <c r="Q222" s="298"/>
      <c r="R222" s="298"/>
      <c r="S222" s="298"/>
      <c r="T222" s="298"/>
      <c r="U222" s="298"/>
      <c r="V222" s="298"/>
      <c r="W222" s="298"/>
      <c r="X222" s="298"/>
      <c r="Y222" s="298"/>
      <c r="Z222" s="298"/>
      <c r="AA222" s="298"/>
    </row>
    <row r="223" spans="3:27" s="289" customFormat="1" x14ac:dyDescent="0.35">
      <c r="C223" s="298"/>
      <c r="D223" s="298"/>
      <c r="E223" s="298"/>
      <c r="F223" s="298"/>
      <c r="G223" s="298"/>
      <c r="H223" s="298"/>
      <c r="I223" s="298"/>
      <c r="J223" s="298"/>
      <c r="K223" s="298"/>
      <c r="L223" s="298"/>
      <c r="M223" s="298"/>
      <c r="N223" s="298"/>
      <c r="O223" s="298"/>
      <c r="P223" s="298"/>
      <c r="Q223" s="298"/>
      <c r="R223" s="298"/>
      <c r="S223" s="298"/>
      <c r="T223" s="298"/>
      <c r="U223" s="298"/>
      <c r="V223" s="298"/>
      <c r="W223" s="298"/>
      <c r="X223" s="298"/>
      <c r="Y223" s="298"/>
      <c r="Z223" s="298"/>
      <c r="AA223" s="298"/>
    </row>
    <row r="224" spans="3:27" s="289" customFormat="1" x14ac:dyDescent="0.35">
      <c r="C224" s="298"/>
      <c r="D224" s="298"/>
      <c r="E224" s="298"/>
      <c r="F224" s="298"/>
      <c r="G224" s="298"/>
      <c r="H224" s="298"/>
      <c r="I224" s="298"/>
      <c r="J224" s="298"/>
      <c r="K224" s="298"/>
      <c r="L224" s="298"/>
      <c r="M224" s="298"/>
      <c r="N224" s="298"/>
      <c r="O224" s="298"/>
      <c r="P224" s="298"/>
      <c r="Q224" s="298"/>
      <c r="R224" s="298"/>
      <c r="S224" s="298"/>
      <c r="T224" s="298"/>
      <c r="U224" s="298"/>
      <c r="V224" s="298"/>
      <c r="W224" s="298"/>
      <c r="X224" s="298"/>
      <c r="Y224" s="298"/>
      <c r="Z224" s="298"/>
      <c r="AA224" s="298"/>
    </row>
    <row r="225" spans="3:27" s="289" customFormat="1" x14ac:dyDescent="0.35">
      <c r="C225" s="298"/>
      <c r="D225" s="298"/>
      <c r="E225" s="298"/>
      <c r="F225" s="298"/>
      <c r="G225" s="298"/>
      <c r="H225" s="298"/>
      <c r="I225" s="298"/>
      <c r="J225" s="298"/>
      <c r="K225" s="298"/>
      <c r="L225" s="298"/>
      <c r="M225" s="298"/>
      <c r="N225" s="298"/>
      <c r="O225" s="298"/>
      <c r="P225" s="298"/>
      <c r="Q225" s="298"/>
      <c r="R225" s="298"/>
      <c r="S225" s="298"/>
      <c r="T225" s="298"/>
      <c r="U225" s="298"/>
      <c r="V225" s="298"/>
      <c r="W225" s="298"/>
      <c r="X225" s="298"/>
      <c r="Y225" s="298"/>
      <c r="Z225" s="298"/>
      <c r="AA225" s="298"/>
    </row>
    <row r="226" spans="3:27" s="289" customFormat="1" x14ac:dyDescent="0.35">
      <c r="C226" s="298"/>
      <c r="D226" s="298"/>
      <c r="E226" s="298"/>
      <c r="F226" s="298"/>
      <c r="G226" s="298"/>
      <c r="H226" s="298"/>
      <c r="I226" s="298"/>
      <c r="J226" s="298"/>
      <c r="K226" s="298"/>
      <c r="L226" s="298"/>
      <c r="M226" s="298"/>
      <c r="N226" s="298"/>
      <c r="O226" s="298"/>
      <c r="P226" s="298"/>
      <c r="Q226" s="298"/>
      <c r="R226" s="298"/>
      <c r="S226" s="298"/>
      <c r="T226" s="298"/>
      <c r="U226" s="298"/>
      <c r="V226" s="298"/>
      <c r="W226" s="298"/>
      <c r="X226" s="298"/>
      <c r="Y226" s="298"/>
      <c r="Z226" s="298"/>
      <c r="AA226" s="298"/>
    </row>
    <row r="227" spans="3:27" s="289" customFormat="1" x14ac:dyDescent="0.35">
      <c r="C227" s="298"/>
      <c r="D227" s="298"/>
      <c r="E227" s="298"/>
      <c r="F227" s="298"/>
      <c r="G227" s="298"/>
      <c r="H227" s="298"/>
      <c r="I227" s="298"/>
      <c r="J227" s="298"/>
      <c r="K227" s="298"/>
      <c r="L227" s="298"/>
      <c r="M227" s="298"/>
      <c r="N227" s="298"/>
      <c r="O227" s="298"/>
      <c r="P227" s="298"/>
      <c r="Q227" s="298"/>
      <c r="R227" s="298"/>
      <c r="S227" s="298"/>
      <c r="T227" s="298"/>
      <c r="U227" s="298"/>
      <c r="V227" s="298"/>
      <c r="W227" s="298"/>
      <c r="X227" s="298"/>
      <c r="Y227" s="298"/>
      <c r="Z227" s="298"/>
      <c r="AA227" s="298"/>
    </row>
    <row r="228" spans="3:27" s="289" customFormat="1" x14ac:dyDescent="0.35">
      <c r="C228" s="298"/>
      <c r="D228" s="298"/>
      <c r="E228" s="298"/>
      <c r="F228" s="298"/>
      <c r="G228" s="298"/>
      <c r="H228" s="298"/>
      <c r="I228" s="298"/>
      <c r="J228" s="298"/>
      <c r="K228" s="298"/>
      <c r="L228" s="298"/>
      <c r="M228" s="298"/>
      <c r="N228" s="298"/>
      <c r="O228" s="298"/>
      <c r="P228" s="298"/>
      <c r="Q228" s="298"/>
      <c r="R228" s="298"/>
      <c r="S228" s="298"/>
      <c r="T228" s="298"/>
      <c r="U228" s="298"/>
      <c r="V228" s="298"/>
      <c r="W228" s="298"/>
      <c r="X228" s="298"/>
      <c r="Y228" s="298"/>
      <c r="Z228" s="298"/>
      <c r="AA228" s="298"/>
    </row>
    <row r="229" spans="3:27" s="289" customFormat="1" x14ac:dyDescent="0.35">
      <c r="C229" s="298"/>
      <c r="D229" s="298"/>
      <c r="E229" s="298"/>
      <c r="F229" s="298"/>
      <c r="G229" s="298"/>
      <c r="H229" s="298"/>
      <c r="I229" s="298"/>
      <c r="J229" s="298"/>
      <c r="K229" s="298"/>
      <c r="L229" s="298"/>
      <c r="M229" s="298"/>
      <c r="N229" s="298"/>
      <c r="O229" s="298"/>
      <c r="P229" s="298"/>
      <c r="Q229" s="298"/>
      <c r="R229" s="298"/>
      <c r="S229" s="298"/>
      <c r="T229" s="298"/>
      <c r="U229" s="298"/>
      <c r="V229" s="298"/>
      <c r="W229" s="298"/>
      <c r="X229" s="298"/>
      <c r="Y229" s="298"/>
      <c r="Z229" s="298"/>
      <c r="AA229" s="298"/>
    </row>
    <row r="230" spans="3:27" s="289" customFormat="1" x14ac:dyDescent="0.35">
      <c r="C230" s="298"/>
      <c r="D230" s="298"/>
      <c r="E230" s="298"/>
      <c r="F230" s="298"/>
      <c r="G230" s="298"/>
      <c r="H230" s="298"/>
      <c r="I230" s="298"/>
      <c r="J230" s="298"/>
      <c r="K230" s="298"/>
      <c r="L230" s="298"/>
      <c r="M230" s="298"/>
      <c r="N230" s="298"/>
      <c r="O230" s="298"/>
      <c r="P230" s="298"/>
      <c r="Q230" s="298"/>
      <c r="R230" s="298"/>
      <c r="S230" s="298"/>
      <c r="T230" s="298"/>
      <c r="U230" s="298"/>
      <c r="V230" s="298"/>
      <c r="W230" s="298"/>
      <c r="X230" s="298"/>
      <c r="Y230" s="298"/>
      <c r="Z230" s="298"/>
      <c r="AA230" s="298"/>
    </row>
    <row r="231" spans="3:27" s="289" customFormat="1" x14ac:dyDescent="0.35">
      <c r="C231" s="298"/>
      <c r="D231" s="298"/>
      <c r="E231" s="298"/>
      <c r="F231" s="298"/>
      <c r="G231" s="298"/>
      <c r="H231" s="298"/>
      <c r="I231" s="298"/>
      <c r="J231" s="298"/>
      <c r="K231" s="298"/>
      <c r="L231" s="298"/>
      <c r="M231" s="298"/>
      <c r="N231" s="298"/>
      <c r="O231" s="298"/>
      <c r="P231" s="298"/>
      <c r="Q231" s="298"/>
      <c r="R231" s="298"/>
      <c r="S231" s="298"/>
      <c r="T231" s="298"/>
      <c r="U231" s="298"/>
      <c r="V231" s="298"/>
      <c r="W231" s="298"/>
      <c r="X231" s="298"/>
      <c r="Y231" s="298"/>
      <c r="Z231" s="298"/>
      <c r="AA231" s="298"/>
    </row>
  </sheetData>
  <mergeCells count="16">
    <mergeCell ref="A126:A139"/>
    <mergeCell ref="A142:A158"/>
    <mergeCell ref="A161:A177"/>
    <mergeCell ref="C125:N125"/>
    <mergeCell ref="O125:Z125"/>
    <mergeCell ref="A107:A122"/>
    <mergeCell ref="B107:N107"/>
    <mergeCell ref="O107:Z107"/>
    <mergeCell ref="B108:N108"/>
    <mergeCell ref="O108:Z108"/>
    <mergeCell ref="A92:A105"/>
    <mergeCell ref="A77:A90"/>
    <mergeCell ref="A4:A19"/>
    <mergeCell ref="A22:A37"/>
    <mergeCell ref="A40:A55"/>
    <mergeCell ref="A58:A74"/>
  </mergeCells>
  <pageMargins left="0.7" right="0.7" top="0.75" bottom="0.75" header="0.3" footer="0.3"/>
  <pageSetup orientation="portrait" r:id="rId1"/>
  <headerFooter>
    <oddFooter>&amp;RSchedule JNG-D7.G</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tabColor rgb="FF7030A0"/>
  </sheetPr>
  <dimension ref="A1:AA201"/>
  <sheetViews>
    <sheetView zoomScale="80" zoomScaleNormal="80" workbookViewId="0">
      <pane xSplit="2" topLeftCell="C1" activePane="topRight" state="frozen"/>
      <selection activeCell="B2" sqref="B2:B3"/>
      <selection pane="topRight" activeCell="C20" sqref="C20"/>
    </sheetView>
  </sheetViews>
  <sheetFormatPr defaultRowHeight="14.5" x14ac:dyDescent="0.35"/>
  <cols>
    <col min="1" max="1" width="7.6328125" customWidth="1"/>
    <col min="2" max="2" width="24.6328125" customWidth="1"/>
    <col min="3" max="15" width="14.54296875" customWidth="1"/>
    <col min="16" max="16" width="14.36328125" bestFit="1" customWidth="1"/>
    <col min="17" max="27" width="14.36328125" customWidth="1"/>
    <col min="35" max="35" width="9.36328125" customWidth="1"/>
  </cols>
  <sheetData>
    <row r="1" spans="1:27" s="2" customFormat="1" ht="15" thickBot="1" x14ac:dyDescent="0.4">
      <c r="A1" s="18"/>
      <c r="B1" s="18"/>
      <c r="C1" s="18"/>
      <c r="D1" s="18"/>
      <c r="E1" s="18"/>
      <c r="F1" s="18"/>
      <c r="G1" s="18"/>
      <c r="H1" s="18"/>
      <c r="I1" s="18"/>
      <c r="J1" s="18"/>
      <c r="K1" s="18"/>
      <c r="L1" s="18"/>
      <c r="M1" s="18"/>
      <c r="N1" s="18"/>
      <c r="O1" s="18"/>
      <c r="P1" s="18"/>
      <c r="Q1" s="18"/>
      <c r="R1" s="18"/>
      <c r="S1" s="18"/>
      <c r="T1" s="18"/>
      <c r="U1" s="18"/>
      <c r="V1" s="18"/>
      <c r="W1" s="18"/>
      <c r="X1" s="18"/>
      <c r="Y1" s="18"/>
      <c r="Z1" s="18"/>
      <c r="AA1" s="18"/>
    </row>
    <row r="2" spans="1:27" ht="15" thickBot="1" x14ac:dyDescent="0.4">
      <c r="A2" s="18"/>
      <c r="B2" s="28" t="s">
        <v>13</v>
      </c>
      <c r="C2" s="349">
        <f>' 1M - RES'!C2</f>
        <v>0.82499999999999996</v>
      </c>
      <c r="D2" s="349">
        <f>C2</f>
        <v>0.82499999999999996</v>
      </c>
      <c r="E2" s="343">
        <f t="shared" ref="E2:AA2" si="0">D2</f>
        <v>0.82499999999999996</v>
      </c>
      <c r="F2" s="351">
        <f t="shared" si="0"/>
        <v>0.82499999999999996</v>
      </c>
      <c r="G2" s="351">
        <f t="shared" si="0"/>
        <v>0.82499999999999996</v>
      </c>
      <c r="H2" s="351">
        <f t="shared" si="0"/>
        <v>0.82499999999999996</v>
      </c>
      <c r="I2" s="351">
        <f t="shared" si="0"/>
        <v>0.82499999999999996</v>
      </c>
      <c r="J2" s="351">
        <f t="shared" si="0"/>
        <v>0.82499999999999996</v>
      </c>
      <c r="K2" s="351">
        <f t="shared" si="0"/>
        <v>0.82499999999999996</v>
      </c>
      <c r="L2" s="351">
        <f t="shared" si="0"/>
        <v>0.82499999999999996</v>
      </c>
      <c r="M2" s="351">
        <f t="shared" si="0"/>
        <v>0.82499999999999996</v>
      </c>
      <c r="N2" s="351">
        <f t="shared" si="0"/>
        <v>0.82499999999999996</v>
      </c>
      <c r="O2" s="351">
        <f t="shared" si="0"/>
        <v>0.82499999999999996</v>
      </c>
      <c r="P2" s="351">
        <f t="shared" si="0"/>
        <v>0.82499999999999996</v>
      </c>
      <c r="Q2" s="351">
        <f t="shared" si="0"/>
        <v>0.82499999999999996</v>
      </c>
      <c r="R2" s="351">
        <f t="shared" si="0"/>
        <v>0.82499999999999996</v>
      </c>
      <c r="S2" s="351">
        <f t="shared" si="0"/>
        <v>0.82499999999999996</v>
      </c>
      <c r="T2" s="351">
        <f t="shared" si="0"/>
        <v>0.82499999999999996</v>
      </c>
      <c r="U2" s="351">
        <f t="shared" si="0"/>
        <v>0.82499999999999996</v>
      </c>
      <c r="V2" s="351">
        <f t="shared" si="0"/>
        <v>0.82499999999999996</v>
      </c>
      <c r="W2" s="351">
        <f t="shared" si="0"/>
        <v>0.82499999999999996</v>
      </c>
      <c r="X2" s="351">
        <f t="shared" si="0"/>
        <v>0.82499999999999996</v>
      </c>
      <c r="Y2" s="351">
        <f t="shared" si="0"/>
        <v>0.82499999999999996</v>
      </c>
      <c r="Z2" s="351">
        <f t="shared" si="0"/>
        <v>0.82499999999999996</v>
      </c>
      <c r="AA2" s="351">
        <f t="shared" si="0"/>
        <v>0.82499999999999996</v>
      </c>
    </row>
    <row r="3" spans="1:27" s="7" customFormat="1" ht="15" thickBot="1" x14ac:dyDescent="0.4">
      <c r="B3" s="18"/>
      <c r="C3" s="18"/>
      <c r="D3" s="18"/>
      <c r="E3" s="18"/>
      <c r="F3" s="18"/>
      <c r="G3" s="18"/>
      <c r="H3" s="18"/>
      <c r="I3" s="18"/>
      <c r="J3" s="18"/>
      <c r="K3" s="18"/>
      <c r="L3" s="18"/>
      <c r="M3" s="18"/>
      <c r="N3" s="18"/>
      <c r="O3" s="18"/>
      <c r="P3" s="18"/>
      <c r="Q3" s="18"/>
      <c r="R3" s="18"/>
      <c r="S3" s="18"/>
      <c r="T3" s="18"/>
      <c r="U3" s="18"/>
      <c r="V3" s="18"/>
      <c r="W3" s="18"/>
      <c r="X3" s="18"/>
      <c r="Y3" s="18"/>
      <c r="Z3" s="18"/>
      <c r="AA3" s="18"/>
    </row>
    <row r="4" spans="1:27" ht="15.75" customHeight="1" thickBot="1" x14ac:dyDescent="0.4">
      <c r="A4" s="677" t="s">
        <v>14</v>
      </c>
      <c r="B4" s="17" t="s">
        <v>10</v>
      </c>
      <c r="C4" s="145">
        <f>' 1M - RES'!C4</f>
        <v>44927</v>
      </c>
      <c r="D4" s="145">
        <f>' 1M - RES'!D4</f>
        <v>44958</v>
      </c>
      <c r="E4" s="145">
        <f>' 1M - RES'!E4</f>
        <v>44986</v>
      </c>
      <c r="F4" s="145">
        <f>' 1M - RES'!F4</f>
        <v>45017</v>
      </c>
      <c r="G4" s="145">
        <f>' 1M - RES'!G4</f>
        <v>45047</v>
      </c>
      <c r="H4" s="145">
        <f>' 1M - RES'!H4</f>
        <v>45078</v>
      </c>
      <c r="I4" s="145">
        <f>' 1M - RES'!I4</f>
        <v>45108</v>
      </c>
      <c r="J4" s="145">
        <f>' 1M - RES'!J4</f>
        <v>45139</v>
      </c>
      <c r="K4" s="145">
        <f>' 1M - RES'!K4</f>
        <v>45170</v>
      </c>
      <c r="L4" s="145">
        <f>' 1M - RES'!L4</f>
        <v>45200</v>
      </c>
      <c r="M4" s="145">
        <f>' 1M - RES'!M4</f>
        <v>45231</v>
      </c>
      <c r="N4" s="145">
        <f>' 1M - RES'!N4</f>
        <v>45261</v>
      </c>
      <c r="O4" s="145">
        <f>' 1M - RES'!O4</f>
        <v>45292</v>
      </c>
      <c r="P4" s="145">
        <f>' 1M - RES'!P4</f>
        <v>45323</v>
      </c>
      <c r="Q4" s="145">
        <f>' 1M - RES'!Q4</f>
        <v>45352</v>
      </c>
      <c r="R4" s="145">
        <f>' 1M - RES'!R4</f>
        <v>45383</v>
      </c>
      <c r="S4" s="145">
        <f>' 1M - RES'!S4</f>
        <v>45413</v>
      </c>
      <c r="T4" s="145">
        <f>' 1M - RES'!T4</f>
        <v>45444</v>
      </c>
      <c r="U4" s="145">
        <f>' 1M - RES'!U4</f>
        <v>45474</v>
      </c>
      <c r="V4" s="145">
        <f>' 1M - RES'!V4</f>
        <v>45505</v>
      </c>
      <c r="W4" s="145">
        <f>' 1M - RES'!W4</f>
        <v>45536</v>
      </c>
      <c r="X4" s="145">
        <f>' 1M - RES'!X4</f>
        <v>45566</v>
      </c>
      <c r="Y4" s="145">
        <f>' 1M - RES'!Y4</f>
        <v>45597</v>
      </c>
      <c r="Z4" s="145">
        <f>' 1M - RES'!Z4</f>
        <v>45627</v>
      </c>
      <c r="AA4" s="145">
        <f>' 1M - RES'!AA4</f>
        <v>45658</v>
      </c>
    </row>
    <row r="5" spans="1:27" ht="15" customHeight="1" x14ac:dyDescent="0.35">
      <c r="A5" s="678"/>
      <c r="B5" s="11" t="s">
        <v>20</v>
      </c>
      <c r="C5" s="3">
        <f>'BIZ kWh ENTRY'!AY180</f>
        <v>0</v>
      </c>
      <c r="D5" s="3">
        <f>'BIZ kWh ENTRY'!AZ180</f>
        <v>0</v>
      </c>
      <c r="E5" s="3">
        <f>'BIZ kWh ENTRY'!BA180</f>
        <v>0</v>
      </c>
      <c r="F5" s="3">
        <f>'BIZ kWh ENTRY'!BB180</f>
        <v>0</v>
      </c>
      <c r="G5" s="3">
        <f>'BIZ kWh ENTRY'!BC180</f>
        <v>0</v>
      </c>
      <c r="H5" s="3">
        <f>'BIZ kWh ENTRY'!BD180</f>
        <v>0</v>
      </c>
      <c r="I5" s="3">
        <f>'BIZ kWh ENTRY'!BE180</f>
        <v>0</v>
      </c>
      <c r="J5" s="3">
        <f>'BIZ kWh ENTRY'!BF180</f>
        <v>0</v>
      </c>
      <c r="K5" s="3">
        <f>'BIZ kWh ENTRY'!BG180</f>
        <v>0</v>
      </c>
      <c r="L5" s="3">
        <f>'BIZ kWh ENTRY'!BH180</f>
        <v>0</v>
      </c>
      <c r="M5" s="3">
        <f>'BIZ kWh ENTRY'!BI180</f>
        <v>0</v>
      </c>
      <c r="N5" s="3">
        <f>'BIZ kWh ENTRY'!BJ180</f>
        <v>0</v>
      </c>
      <c r="O5" s="153"/>
      <c r="P5" s="153"/>
      <c r="Q5" s="153"/>
      <c r="R5" s="153"/>
      <c r="S5" s="153"/>
      <c r="T5" s="153"/>
      <c r="U5" s="153"/>
      <c r="V5" s="153"/>
      <c r="W5" s="153"/>
      <c r="X5" s="153"/>
      <c r="Y5" s="153"/>
      <c r="Z5" s="153"/>
      <c r="AA5" s="153"/>
    </row>
    <row r="6" spans="1:27" x14ac:dyDescent="0.35">
      <c r="A6" s="678"/>
      <c r="B6" s="12" t="s">
        <v>0</v>
      </c>
      <c r="C6" s="3">
        <f>'BIZ kWh ENTRY'!AY181</f>
        <v>0</v>
      </c>
      <c r="D6" s="3">
        <f>'BIZ kWh ENTRY'!AZ181</f>
        <v>0</v>
      </c>
      <c r="E6" s="3">
        <f>'BIZ kWh ENTRY'!BA181</f>
        <v>0</v>
      </c>
      <c r="F6" s="3">
        <f>'BIZ kWh ENTRY'!BB181</f>
        <v>0</v>
      </c>
      <c r="G6" s="3">
        <f>'BIZ kWh ENTRY'!BC181</f>
        <v>0</v>
      </c>
      <c r="H6" s="3">
        <f>'BIZ kWh ENTRY'!BD181</f>
        <v>0</v>
      </c>
      <c r="I6" s="3">
        <f>'BIZ kWh ENTRY'!BE181</f>
        <v>0</v>
      </c>
      <c r="J6" s="3">
        <f>'BIZ kWh ENTRY'!BF181</f>
        <v>0</v>
      </c>
      <c r="K6" s="3">
        <f>'BIZ kWh ENTRY'!BG181</f>
        <v>0</v>
      </c>
      <c r="L6" s="3">
        <f>'BIZ kWh ENTRY'!BH181</f>
        <v>0</v>
      </c>
      <c r="M6" s="3">
        <f>'BIZ kWh ENTRY'!BI181</f>
        <v>0</v>
      </c>
      <c r="N6" s="3">
        <f>'BIZ kWh ENTRY'!BJ181</f>
        <v>0</v>
      </c>
      <c r="O6" s="153"/>
      <c r="P6" s="153"/>
      <c r="Q6" s="153"/>
      <c r="R6" s="153"/>
      <c r="S6" s="153"/>
      <c r="T6" s="153"/>
      <c r="U6" s="153"/>
      <c r="V6" s="153"/>
      <c r="W6" s="153"/>
      <c r="X6" s="153"/>
      <c r="Y6" s="153"/>
      <c r="Z6" s="153"/>
      <c r="AA6" s="153"/>
    </row>
    <row r="7" spans="1:27" x14ac:dyDescent="0.35">
      <c r="A7" s="678"/>
      <c r="B7" s="11" t="s">
        <v>21</v>
      </c>
      <c r="C7" s="3">
        <f>'BIZ kWh ENTRY'!AY182</f>
        <v>0</v>
      </c>
      <c r="D7" s="3">
        <f>'BIZ kWh ENTRY'!AZ182</f>
        <v>0</v>
      </c>
      <c r="E7" s="3">
        <f>'BIZ kWh ENTRY'!BA182</f>
        <v>0</v>
      </c>
      <c r="F7" s="3">
        <f>'BIZ kWh ENTRY'!BB182</f>
        <v>0</v>
      </c>
      <c r="G7" s="3">
        <f>'BIZ kWh ENTRY'!BC182</f>
        <v>0</v>
      </c>
      <c r="H7" s="3">
        <f>'BIZ kWh ENTRY'!BD182</f>
        <v>0</v>
      </c>
      <c r="I7" s="3">
        <f>'BIZ kWh ENTRY'!BE182</f>
        <v>0</v>
      </c>
      <c r="J7" s="3">
        <f>'BIZ kWh ENTRY'!BF182</f>
        <v>0</v>
      </c>
      <c r="K7" s="3">
        <f>'BIZ kWh ENTRY'!BG182</f>
        <v>0</v>
      </c>
      <c r="L7" s="3">
        <f>'BIZ kWh ENTRY'!BH182</f>
        <v>0</v>
      </c>
      <c r="M7" s="3">
        <f>'BIZ kWh ENTRY'!BI182</f>
        <v>0</v>
      </c>
      <c r="N7" s="3">
        <f>'BIZ kWh ENTRY'!BJ182</f>
        <v>0</v>
      </c>
      <c r="O7" s="153"/>
      <c r="P7" s="153"/>
      <c r="Q7" s="153"/>
      <c r="R7" s="153"/>
      <c r="S7" s="153"/>
      <c r="T7" s="153"/>
      <c r="U7" s="153"/>
      <c r="V7" s="153"/>
      <c r="W7" s="153"/>
      <c r="X7" s="153"/>
      <c r="Y7" s="153"/>
      <c r="Z7" s="153"/>
      <c r="AA7" s="153"/>
    </row>
    <row r="8" spans="1:27" x14ac:dyDescent="0.35">
      <c r="A8" s="678"/>
      <c r="B8" s="11" t="s">
        <v>1</v>
      </c>
      <c r="C8" s="3">
        <f>'BIZ kWh ENTRY'!AY183</f>
        <v>0</v>
      </c>
      <c r="D8" s="3">
        <f>'BIZ kWh ENTRY'!AZ183</f>
        <v>0</v>
      </c>
      <c r="E8" s="3">
        <f>'BIZ kWh ENTRY'!BA183</f>
        <v>0</v>
      </c>
      <c r="F8" s="3">
        <f>'BIZ kWh ENTRY'!BB183</f>
        <v>0</v>
      </c>
      <c r="G8" s="3">
        <f>'BIZ kWh ENTRY'!BC183</f>
        <v>0</v>
      </c>
      <c r="H8" s="3">
        <f>'BIZ kWh ENTRY'!BD183</f>
        <v>0</v>
      </c>
      <c r="I8" s="3">
        <f>'BIZ kWh ENTRY'!BE183</f>
        <v>0</v>
      </c>
      <c r="J8" s="3">
        <f>'BIZ kWh ENTRY'!BF183</f>
        <v>0</v>
      </c>
      <c r="K8" s="3">
        <f>'BIZ kWh ENTRY'!BG183</f>
        <v>0</v>
      </c>
      <c r="L8" s="3">
        <f>'BIZ kWh ENTRY'!BH183</f>
        <v>0</v>
      </c>
      <c r="M8" s="3">
        <f>'BIZ kWh ENTRY'!BI183</f>
        <v>0</v>
      </c>
      <c r="N8" s="3">
        <f>'BIZ kWh ENTRY'!BJ183</f>
        <v>0</v>
      </c>
      <c r="O8" s="153"/>
      <c r="P8" s="153"/>
      <c r="Q8" s="153"/>
      <c r="R8" s="153"/>
      <c r="S8" s="153"/>
      <c r="T8" s="153"/>
      <c r="U8" s="153"/>
      <c r="V8" s="153"/>
      <c r="W8" s="153"/>
      <c r="X8" s="153"/>
      <c r="Y8" s="153"/>
      <c r="Z8" s="153"/>
      <c r="AA8" s="153"/>
    </row>
    <row r="9" spans="1:27" x14ac:dyDescent="0.35">
      <c r="A9" s="678"/>
      <c r="B9" s="12" t="s">
        <v>22</v>
      </c>
      <c r="C9" s="3">
        <f>'BIZ kWh ENTRY'!AY184</f>
        <v>0</v>
      </c>
      <c r="D9" s="3">
        <f>'BIZ kWh ENTRY'!AZ184</f>
        <v>0</v>
      </c>
      <c r="E9" s="3">
        <f>'BIZ kWh ENTRY'!BA184</f>
        <v>0</v>
      </c>
      <c r="F9" s="3">
        <f>'BIZ kWh ENTRY'!BB184</f>
        <v>0</v>
      </c>
      <c r="G9" s="3">
        <f>'BIZ kWh ENTRY'!BC184</f>
        <v>0</v>
      </c>
      <c r="H9" s="3">
        <f>'BIZ kWh ENTRY'!BD184</f>
        <v>0</v>
      </c>
      <c r="I9" s="3">
        <f>'BIZ kWh ENTRY'!BE184</f>
        <v>0</v>
      </c>
      <c r="J9" s="3">
        <f>'BIZ kWh ENTRY'!BF184</f>
        <v>0</v>
      </c>
      <c r="K9" s="3">
        <f>'BIZ kWh ENTRY'!BG184</f>
        <v>0</v>
      </c>
      <c r="L9" s="3">
        <f>'BIZ kWh ENTRY'!BH184</f>
        <v>0</v>
      </c>
      <c r="M9" s="3">
        <f>'BIZ kWh ENTRY'!BI184</f>
        <v>0</v>
      </c>
      <c r="N9" s="3">
        <f>'BIZ kWh ENTRY'!BJ184</f>
        <v>0</v>
      </c>
      <c r="O9" s="153"/>
      <c r="P9" s="153"/>
      <c r="Q9" s="153"/>
      <c r="R9" s="153"/>
      <c r="S9" s="153"/>
      <c r="T9" s="153"/>
      <c r="U9" s="153"/>
      <c r="V9" s="153"/>
      <c r="W9" s="153"/>
      <c r="X9" s="153"/>
      <c r="Y9" s="153"/>
      <c r="Z9" s="153"/>
      <c r="AA9" s="153"/>
    </row>
    <row r="10" spans="1:27" x14ac:dyDescent="0.35">
      <c r="A10" s="678"/>
      <c r="B10" s="11" t="s">
        <v>9</v>
      </c>
      <c r="C10" s="3">
        <f>'BIZ kWh ENTRY'!AY185</f>
        <v>0</v>
      </c>
      <c r="D10" s="3">
        <f>'BIZ kWh ENTRY'!AZ185</f>
        <v>0</v>
      </c>
      <c r="E10" s="3">
        <f>'BIZ kWh ENTRY'!BA185</f>
        <v>0</v>
      </c>
      <c r="F10" s="3">
        <f>'BIZ kWh ENTRY'!BB185</f>
        <v>0</v>
      </c>
      <c r="G10" s="3">
        <f>'BIZ kWh ENTRY'!BC185</f>
        <v>0</v>
      </c>
      <c r="H10" s="3">
        <f>'BIZ kWh ENTRY'!BD185</f>
        <v>0</v>
      </c>
      <c r="I10" s="3">
        <f>'BIZ kWh ENTRY'!BE185</f>
        <v>0</v>
      </c>
      <c r="J10" s="3">
        <f>'BIZ kWh ENTRY'!BF185</f>
        <v>0</v>
      </c>
      <c r="K10" s="3">
        <f>'BIZ kWh ENTRY'!BG185</f>
        <v>0</v>
      </c>
      <c r="L10" s="3">
        <f>'BIZ kWh ENTRY'!BH185</f>
        <v>0</v>
      </c>
      <c r="M10" s="3">
        <f>'BIZ kWh ENTRY'!BI185</f>
        <v>0</v>
      </c>
      <c r="N10" s="3">
        <f>'BIZ kWh ENTRY'!BJ185</f>
        <v>0</v>
      </c>
      <c r="O10" s="153"/>
      <c r="P10" s="153"/>
      <c r="Q10" s="153"/>
      <c r="R10" s="153"/>
      <c r="S10" s="153"/>
      <c r="T10" s="153"/>
      <c r="U10" s="153"/>
      <c r="V10" s="153"/>
      <c r="W10" s="153"/>
      <c r="X10" s="153"/>
      <c r="Y10" s="153"/>
      <c r="Z10" s="153"/>
      <c r="AA10" s="153"/>
    </row>
    <row r="11" spans="1:27" x14ac:dyDescent="0.35">
      <c r="A11" s="678"/>
      <c r="B11" s="11" t="s">
        <v>3</v>
      </c>
      <c r="C11" s="3">
        <f>'BIZ kWh ENTRY'!AY186</f>
        <v>0</v>
      </c>
      <c r="D11" s="3">
        <f>'BIZ kWh ENTRY'!AZ186</f>
        <v>0</v>
      </c>
      <c r="E11" s="3">
        <f>'BIZ kWh ENTRY'!BA186</f>
        <v>0</v>
      </c>
      <c r="F11" s="3">
        <f>'BIZ kWh ENTRY'!BB186</f>
        <v>0</v>
      </c>
      <c r="G11" s="3">
        <f>'BIZ kWh ENTRY'!BC186</f>
        <v>0</v>
      </c>
      <c r="H11" s="3">
        <f>'BIZ kWh ENTRY'!BD186</f>
        <v>0</v>
      </c>
      <c r="I11" s="3">
        <f>'BIZ kWh ENTRY'!BE186</f>
        <v>0</v>
      </c>
      <c r="J11" s="3">
        <f>'BIZ kWh ENTRY'!BF186</f>
        <v>0</v>
      </c>
      <c r="K11" s="3">
        <f>'BIZ kWh ENTRY'!BG186</f>
        <v>0</v>
      </c>
      <c r="L11" s="3">
        <f>'BIZ kWh ENTRY'!BH186</f>
        <v>0</v>
      </c>
      <c r="M11" s="3">
        <f>'BIZ kWh ENTRY'!BI186</f>
        <v>0</v>
      </c>
      <c r="N11" s="3">
        <f>'BIZ kWh ENTRY'!BJ186</f>
        <v>0</v>
      </c>
      <c r="O11" s="153"/>
      <c r="P11" s="153"/>
      <c r="Q11" s="153"/>
      <c r="R11" s="153"/>
      <c r="S11" s="153"/>
      <c r="T11" s="153"/>
      <c r="U11" s="153"/>
      <c r="V11" s="153"/>
      <c r="W11" s="153"/>
      <c r="X11" s="153"/>
      <c r="Y11" s="153"/>
      <c r="Z11" s="153"/>
      <c r="AA11" s="153"/>
    </row>
    <row r="12" spans="1:27" x14ac:dyDescent="0.35">
      <c r="A12" s="678"/>
      <c r="B12" s="11" t="s">
        <v>4</v>
      </c>
      <c r="C12" s="3">
        <f>'BIZ kWh ENTRY'!AY187</f>
        <v>0</v>
      </c>
      <c r="D12" s="3">
        <f>'BIZ kWh ENTRY'!AZ187</f>
        <v>0</v>
      </c>
      <c r="E12" s="3">
        <f>'BIZ kWh ENTRY'!BA187</f>
        <v>0</v>
      </c>
      <c r="F12" s="3">
        <f>'BIZ kWh ENTRY'!BB187</f>
        <v>0</v>
      </c>
      <c r="G12" s="3">
        <f>'BIZ kWh ENTRY'!BC187</f>
        <v>0</v>
      </c>
      <c r="H12" s="3">
        <f>'BIZ kWh ENTRY'!BD187</f>
        <v>0</v>
      </c>
      <c r="I12" s="3">
        <f>'BIZ kWh ENTRY'!BE187</f>
        <v>0</v>
      </c>
      <c r="J12" s="3">
        <f>'BIZ kWh ENTRY'!BF187</f>
        <v>0</v>
      </c>
      <c r="K12" s="3">
        <f>'BIZ kWh ENTRY'!BG187</f>
        <v>0</v>
      </c>
      <c r="L12" s="3">
        <f>'BIZ kWh ENTRY'!BH187</f>
        <v>0</v>
      </c>
      <c r="M12" s="3">
        <f>'BIZ kWh ENTRY'!BI187</f>
        <v>0</v>
      </c>
      <c r="N12" s="3">
        <f>'BIZ kWh ENTRY'!BJ187</f>
        <v>0</v>
      </c>
      <c r="O12" s="153"/>
      <c r="P12" s="153"/>
      <c r="Q12" s="153"/>
      <c r="R12" s="153"/>
      <c r="S12" s="153"/>
      <c r="T12" s="153"/>
      <c r="U12" s="153"/>
      <c r="V12" s="153"/>
      <c r="W12" s="153"/>
      <c r="X12" s="153"/>
      <c r="Y12" s="153"/>
      <c r="Z12" s="153"/>
      <c r="AA12" s="153"/>
    </row>
    <row r="13" spans="1:27" x14ac:dyDescent="0.35">
      <c r="A13" s="678"/>
      <c r="B13" s="11" t="s">
        <v>5</v>
      </c>
      <c r="C13" s="3">
        <f>'BIZ kWh ENTRY'!AY188</f>
        <v>0</v>
      </c>
      <c r="D13" s="3">
        <f>'BIZ kWh ENTRY'!AZ188</f>
        <v>0</v>
      </c>
      <c r="E13" s="3">
        <f>'BIZ kWh ENTRY'!BA188</f>
        <v>0</v>
      </c>
      <c r="F13" s="3">
        <f>'BIZ kWh ENTRY'!BB188</f>
        <v>0</v>
      </c>
      <c r="G13" s="3">
        <f>'BIZ kWh ENTRY'!BC188</f>
        <v>0</v>
      </c>
      <c r="H13" s="3">
        <f>'BIZ kWh ENTRY'!BD188</f>
        <v>0</v>
      </c>
      <c r="I13" s="3">
        <f>'BIZ kWh ENTRY'!BE188</f>
        <v>0</v>
      </c>
      <c r="J13" s="3">
        <f>'BIZ kWh ENTRY'!BF188</f>
        <v>0</v>
      </c>
      <c r="K13" s="3">
        <f>'BIZ kWh ENTRY'!BG188</f>
        <v>0</v>
      </c>
      <c r="L13" s="3">
        <f>'BIZ kWh ENTRY'!BH188</f>
        <v>0</v>
      </c>
      <c r="M13" s="3">
        <f>'BIZ kWh ENTRY'!BI188</f>
        <v>0</v>
      </c>
      <c r="N13" s="3">
        <f>'BIZ kWh ENTRY'!BJ188</f>
        <v>0</v>
      </c>
      <c r="O13" s="153"/>
      <c r="P13" s="153"/>
      <c r="Q13" s="153"/>
      <c r="R13" s="153"/>
      <c r="S13" s="153"/>
      <c r="T13" s="153"/>
      <c r="U13" s="153"/>
      <c r="V13" s="153"/>
      <c r="W13" s="153"/>
      <c r="X13" s="153"/>
      <c r="Y13" s="153"/>
      <c r="Z13" s="153"/>
      <c r="AA13" s="153"/>
    </row>
    <row r="14" spans="1:27" x14ac:dyDescent="0.35">
      <c r="A14" s="678"/>
      <c r="B14" s="11" t="s">
        <v>23</v>
      </c>
      <c r="C14" s="3">
        <f>'BIZ kWh ENTRY'!AY189</f>
        <v>0</v>
      </c>
      <c r="D14" s="3">
        <f>'BIZ kWh ENTRY'!AZ189</f>
        <v>0</v>
      </c>
      <c r="E14" s="3">
        <f>'BIZ kWh ENTRY'!BA189</f>
        <v>0</v>
      </c>
      <c r="F14" s="3">
        <f>'BIZ kWh ENTRY'!BB189</f>
        <v>0</v>
      </c>
      <c r="G14" s="3">
        <f>'BIZ kWh ENTRY'!BC189</f>
        <v>0</v>
      </c>
      <c r="H14" s="3">
        <f>'BIZ kWh ENTRY'!BD189</f>
        <v>0</v>
      </c>
      <c r="I14" s="3">
        <f>'BIZ kWh ENTRY'!BE189</f>
        <v>0</v>
      </c>
      <c r="J14" s="3">
        <f>'BIZ kWh ENTRY'!BF189</f>
        <v>0</v>
      </c>
      <c r="K14" s="3">
        <f>'BIZ kWh ENTRY'!BG189</f>
        <v>0</v>
      </c>
      <c r="L14" s="3">
        <f>'BIZ kWh ENTRY'!BH189</f>
        <v>0</v>
      </c>
      <c r="M14" s="3">
        <f>'BIZ kWh ENTRY'!BI189</f>
        <v>0</v>
      </c>
      <c r="N14" s="3">
        <f>'BIZ kWh ENTRY'!BJ189</f>
        <v>0</v>
      </c>
      <c r="O14" s="153"/>
      <c r="P14" s="153"/>
      <c r="Q14" s="153"/>
      <c r="R14" s="153"/>
      <c r="S14" s="153"/>
      <c r="T14" s="153"/>
      <c r="U14" s="153"/>
      <c r="V14" s="153"/>
      <c r="W14" s="153"/>
      <c r="X14" s="153"/>
      <c r="Y14" s="153"/>
      <c r="Z14" s="153"/>
      <c r="AA14" s="153"/>
    </row>
    <row r="15" spans="1:27" x14ac:dyDescent="0.35">
      <c r="A15" s="678"/>
      <c r="B15" s="11" t="s">
        <v>24</v>
      </c>
      <c r="C15" s="3">
        <f>'BIZ kWh ENTRY'!AY190</f>
        <v>0</v>
      </c>
      <c r="D15" s="3">
        <f>'BIZ kWh ENTRY'!AZ190</f>
        <v>0</v>
      </c>
      <c r="E15" s="3">
        <f>'BIZ kWh ENTRY'!BA190</f>
        <v>0</v>
      </c>
      <c r="F15" s="3">
        <f>'BIZ kWh ENTRY'!BB190</f>
        <v>0</v>
      </c>
      <c r="G15" s="3">
        <f>'BIZ kWh ENTRY'!BC190</f>
        <v>0</v>
      </c>
      <c r="H15" s="3">
        <f>'BIZ kWh ENTRY'!BD190</f>
        <v>0</v>
      </c>
      <c r="I15" s="3">
        <f>'BIZ kWh ENTRY'!BE190</f>
        <v>0</v>
      </c>
      <c r="J15" s="3">
        <f>'BIZ kWh ENTRY'!BF190</f>
        <v>0</v>
      </c>
      <c r="K15" s="3">
        <f>'BIZ kWh ENTRY'!BG190</f>
        <v>0</v>
      </c>
      <c r="L15" s="3">
        <f>'BIZ kWh ENTRY'!BH190</f>
        <v>0</v>
      </c>
      <c r="M15" s="3">
        <f>'BIZ kWh ENTRY'!BI190</f>
        <v>0</v>
      </c>
      <c r="N15" s="3">
        <f>'BIZ kWh ENTRY'!BJ190</f>
        <v>0</v>
      </c>
      <c r="O15" s="153"/>
      <c r="P15" s="153"/>
      <c r="Q15" s="153"/>
      <c r="R15" s="153"/>
      <c r="S15" s="153"/>
      <c r="T15" s="153"/>
      <c r="U15" s="153"/>
      <c r="V15" s="153"/>
      <c r="W15" s="153"/>
      <c r="X15" s="153"/>
      <c r="Y15" s="153"/>
      <c r="Z15" s="153"/>
      <c r="AA15" s="153"/>
    </row>
    <row r="16" spans="1:27" x14ac:dyDescent="0.35">
      <c r="A16" s="678"/>
      <c r="B16" s="11" t="s">
        <v>7</v>
      </c>
      <c r="C16" s="3">
        <f>'BIZ kWh ENTRY'!AY191</f>
        <v>0</v>
      </c>
      <c r="D16" s="3">
        <f>'BIZ kWh ENTRY'!AZ191</f>
        <v>0</v>
      </c>
      <c r="E16" s="3">
        <f>'BIZ kWh ENTRY'!BA191</f>
        <v>0</v>
      </c>
      <c r="F16" s="3">
        <f>'BIZ kWh ENTRY'!BB191</f>
        <v>0</v>
      </c>
      <c r="G16" s="3">
        <f>'BIZ kWh ENTRY'!BC191</f>
        <v>0</v>
      </c>
      <c r="H16" s="3">
        <f>'BIZ kWh ENTRY'!BD191</f>
        <v>0</v>
      </c>
      <c r="I16" s="3">
        <f>'BIZ kWh ENTRY'!BE191</f>
        <v>0</v>
      </c>
      <c r="J16" s="3">
        <f>'BIZ kWh ENTRY'!BF191</f>
        <v>0</v>
      </c>
      <c r="K16" s="3">
        <f>'BIZ kWh ENTRY'!BG191</f>
        <v>0</v>
      </c>
      <c r="L16" s="3">
        <f>'BIZ kWh ENTRY'!BH191</f>
        <v>0</v>
      </c>
      <c r="M16" s="3">
        <f>'BIZ kWh ENTRY'!BI191</f>
        <v>0</v>
      </c>
      <c r="N16" s="3">
        <f>'BIZ kWh ENTRY'!BJ191</f>
        <v>0</v>
      </c>
      <c r="O16" s="153"/>
      <c r="P16" s="153"/>
      <c r="Q16" s="153"/>
      <c r="R16" s="153"/>
      <c r="S16" s="153"/>
      <c r="T16" s="153"/>
      <c r="U16" s="153"/>
      <c r="V16" s="153"/>
      <c r="W16" s="153"/>
      <c r="X16" s="153"/>
      <c r="Y16" s="153"/>
      <c r="Z16" s="153"/>
      <c r="AA16" s="153"/>
    </row>
    <row r="17" spans="1:27" x14ac:dyDescent="0.35">
      <c r="A17" s="678"/>
      <c r="B17" s="11" t="s">
        <v>8</v>
      </c>
      <c r="C17" s="3">
        <f>'BIZ kWh ENTRY'!AY192</f>
        <v>0</v>
      </c>
      <c r="D17" s="3">
        <f>'BIZ kWh ENTRY'!AZ192</f>
        <v>0</v>
      </c>
      <c r="E17" s="3">
        <f>'BIZ kWh ENTRY'!BA192</f>
        <v>0</v>
      </c>
      <c r="F17" s="3">
        <f>'BIZ kWh ENTRY'!BB192</f>
        <v>0</v>
      </c>
      <c r="G17" s="3">
        <f>'BIZ kWh ENTRY'!BC192</f>
        <v>0</v>
      </c>
      <c r="H17" s="3">
        <f>'BIZ kWh ENTRY'!BD192</f>
        <v>0</v>
      </c>
      <c r="I17" s="3">
        <f>'BIZ kWh ENTRY'!BE192</f>
        <v>0</v>
      </c>
      <c r="J17" s="3">
        <f>'BIZ kWh ENTRY'!BF192</f>
        <v>0</v>
      </c>
      <c r="K17" s="3">
        <f>'BIZ kWh ENTRY'!BG192</f>
        <v>0</v>
      </c>
      <c r="L17" s="3">
        <f>'BIZ kWh ENTRY'!BH192</f>
        <v>0</v>
      </c>
      <c r="M17" s="3">
        <f>'BIZ kWh ENTRY'!BI192</f>
        <v>0</v>
      </c>
      <c r="N17" s="3">
        <f>'BIZ kWh ENTRY'!BJ192</f>
        <v>0</v>
      </c>
      <c r="O17" s="153"/>
      <c r="P17" s="153"/>
      <c r="Q17" s="153"/>
      <c r="R17" s="153"/>
      <c r="S17" s="153"/>
      <c r="T17" s="153"/>
      <c r="U17" s="153"/>
      <c r="V17" s="153"/>
      <c r="W17" s="153"/>
      <c r="X17" s="153"/>
      <c r="Y17" s="153"/>
      <c r="Z17" s="153"/>
      <c r="AA17" s="153"/>
    </row>
    <row r="18" spans="1:27" x14ac:dyDescent="0.35">
      <c r="A18" s="678"/>
      <c r="B18" s="11" t="s">
        <v>11</v>
      </c>
      <c r="C18" s="3"/>
      <c r="D18" s="3"/>
      <c r="E18" s="231"/>
      <c r="F18" s="231"/>
      <c r="G18" s="231"/>
      <c r="H18" s="231"/>
      <c r="I18" s="231"/>
      <c r="J18" s="231"/>
      <c r="K18" s="231"/>
      <c r="L18" s="231"/>
      <c r="M18" s="231"/>
      <c r="N18" s="231"/>
      <c r="O18" s="153"/>
      <c r="P18" s="153"/>
      <c r="Q18" s="153"/>
      <c r="R18" s="153"/>
      <c r="S18" s="153"/>
      <c r="T18" s="153"/>
      <c r="U18" s="153"/>
      <c r="V18" s="153"/>
      <c r="W18" s="153"/>
      <c r="X18" s="153"/>
      <c r="Y18" s="153"/>
      <c r="Z18" s="153"/>
      <c r="AA18" s="153"/>
    </row>
    <row r="19" spans="1:27" ht="15" thickBot="1" x14ac:dyDescent="0.4">
      <c r="A19" s="679"/>
      <c r="B19" s="188" t="str">
        <f>' LI 1M - RES'!B16</f>
        <v>Monthly kWh</v>
      </c>
      <c r="C19" s="232">
        <f>SUM(C5:C18)</f>
        <v>0</v>
      </c>
      <c r="D19" s="232">
        <f t="shared" ref="D19:AA19" si="1">SUM(D5:D18)</f>
        <v>0</v>
      </c>
      <c r="E19" s="232">
        <f t="shared" si="1"/>
        <v>0</v>
      </c>
      <c r="F19" s="232">
        <f t="shared" si="1"/>
        <v>0</v>
      </c>
      <c r="G19" s="232">
        <f t="shared" si="1"/>
        <v>0</v>
      </c>
      <c r="H19" s="232">
        <f t="shared" si="1"/>
        <v>0</v>
      </c>
      <c r="I19" s="232">
        <f t="shared" si="1"/>
        <v>0</v>
      </c>
      <c r="J19" s="232">
        <f t="shared" si="1"/>
        <v>0</v>
      </c>
      <c r="K19" s="232">
        <f t="shared" si="1"/>
        <v>0</v>
      </c>
      <c r="L19" s="232">
        <f t="shared" si="1"/>
        <v>0</v>
      </c>
      <c r="M19" s="232">
        <f t="shared" si="1"/>
        <v>0</v>
      </c>
      <c r="N19" s="232">
        <f t="shared" si="1"/>
        <v>0</v>
      </c>
      <c r="O19" s="233">
        <f t="shared" si="1"/>
        <v>0</v>
      </c>
      <c r="P19" s="233">
        <f t="shared" si="1"/>
        <v>0</v>
      </c>
      <c r="Q19" s="233">
        <f t="shared" si="1"/>
        <v>0</v>
      </c>
      <c r="R19" s="233">
        <f t="shared" si="1"/>
        <v>0</v>
      </c>
      <c r="S19" s="233">
        <f t="shared" si="1"/>
        <v>0</v>
      </c>
      <c r="T19" s="233">
        <f t="shared" si="1"/>
        <v>0</v>
      </c>
      <c r="U19" s="233">
        <f t="shared" si="1"/>
        <v>0</v>
      </c>
      <c r="V19" s="233">
        <f t="shared" si="1"/>
        <v>0</v>
      </c>
      <c r="W19" s="233">
        <f t="shared" si="1"/>
        <v>0</v>
      </c>
      <c r="X19" s="233">
        <f t="shared" si="1"/>
        <v>0</v>
      </c>
      <c r="Y19" s="233">
        <f t="shared" si="1"/>
        <v>0</v>
      </c>
      <c r="Z19" s="233">
        <f t="shared" si="1"/>
        <v>0</v>
      </c>
      <c r="AA19" s="233">
        <f t="shared" si="1"/>
        <v>0</v>
      </c>
    </row>
    <row r="20" spans="1:27" x14ac:dyDescent="0.35">
      <c r="A20" s="251"/>
      <c r="B20" s="252"/>
      <c r="C20" s="9"/>
      <c r="D20" s="252"/>
      <c r="E20" s="9"/>
      <c r="F20" s="252"/>
      <c r="G20" s="252"/>
      <c r="H20" s="9"/>
      <c r="I20" s="252"/>
      <c r="J20" s="252"/>
      <c r="K20" s="9"/>
      <c r="L20" s="252"/>
      <c r="M20" s="252"/>
      <c r="N20" s="9"/>
      <c r="O20" s="252"/>
      <c r="P20" s="252"/>
      <c r="Q20" s="9"/>
      <c r="R20" s="252"/>
      <c r="S20" s="252"/>
      <c r="T20" s="9"/>
      <c r="U20" s="252"/>
      <c r="V20" s="252"/>
      <c r="W20" s="9"/>
      <c r="X20" s="252"/>
      <c r="Y20" s="252"/>
      <c r="Z20" s="9"/>
      <c r="AA20" s="252"/>
    </row>
    <row r="21" spans="1:27" ht="15" thickBot="1" x14ac:dyDescent="0.4">
      <c r="C21" s="129"/>
      <c r="D21" s="129"/>
      <c r="E21" s="129"/>
      <c r="F21" s="129"/>
      <c r="G21" s="129"/>
      <c r="H21" s="129"/>
      <c r="I21" s="129"/>
      <c r="J21" s="129"/>
      <c r="K21" s="129"/>
      <c r="L21" s="129"/>
      <c r="M21" s="129"/>
      <c r="N21" s="129"/>
      <c r="O21" s="129"/>
      <c r="P21" s="129"/>
      <c r="Q21" s="129"/>
      <c r="R21" s="129"/>
      <c r="S21" s="129"/>
      <c r="T21" s="129"/>
      <c r="U21" s="129"/>
      <c r="V21" s="129"/>
      <c r="W21" s="129"/>
      <c r="X21" s="129"/>
      <c r="Y21" s="129"/>
      <c r="Z21" s="129"/>
      <c r="AA21" s="129"/>
    </row>
    <row r="22" spans="1:27" ht="16" thickBot="1" x14ac:dyDescent="0.4">
      <c r="A22" s="680" t="s">
        <v>15</v>
      </c>
      <c r="B22" s="17" t="str">
        <f t="shared" ref="B22" si="2">B4</f>
        <v>End Use</v>
      </c>
      <c r="C22" s="145">
        <f>C$4</f>
        <v>44927</v>
      </c>
      <c r="D22" s="145">
        <f t="shared" ref="D22:AA22" si="3">D$4</f>
        <v>44958</v>
      </c>
      <c r="E22" s="145">
        <f t="shared" si="3"/>
        <v>44986</v>
      </c>
      <c r="F22" s="145">
        <f t="shared" si="3"/>
        <v>45017</v>
      </c>
      <c r="G22" s="145">
        <f t="shared" si="3"/>
        <v>45047</v>
      </c>
      <c r="H22" s="145">
        <f t="shared" si="3"/>
        <v>45078</v>
      </c>
      <c r="I22" s="145">
        <f t="shared" si="3"/>
        <v>45108</v>
      </c>
      <c r="J22" s="145">
        <f t="shared" si="3"/>
        <v>45139</v>
      </c>
      <c r="K22" s="145">
        <f t="shared" si="3"/>
        <v>45170</v>
      </c>
      <c r="L22" s="145">
        <f t="shared" si="3"/>
        <v>45200</v>
      </c>
      <c r="M22" s="145">
        <f t="shared" si="3"/>
        <v>45231</v>
      </c>
      <c r="N22" s="145">
        <f t="shared" si="3"/>
        <v>45261</v>
      </c>
      <c r="O22" s="145">
        <f t="shared" si="3"/>
        <v>45292</v>
      </c>
      <c r="P22" s="145">
        <f t="shared" si="3"/>
        <v>45323</v>
      </c>
      <c r="Q22" s="145">
        <f t="shared" si="3"/>
        <v>45352</v>
      </c>
      <c r="R22" s="145">
        <f t="shared" si="3"/>
        <v>45383</v>
      </c>
      <c r="S22" s="145">
        <f t="shared" si="3"/>
        <v>45413</v>
      </c>
      <c r="T22" s="145">
        <f t="shared" si="3"/>
        <v>45444</v>
      </c>
      <c r="U22" s="145">
        <f t="shared" si="3"/>
        <v>45474</v>
      </c>
      <c r="V22" s="145">
        <f t="shared" si="3"/>
        <v>45505</v>
      </c>
      <c r="W22" s="145">
        <f t="shared" si="3"/>
        <v>45536</v>
      </c>
      <c r="X22" s="145">
        <f t="shared" si="3"/>
        <v>45566</v>
      </c>
      <c r="Y22" s="145">
        <f t="shared" si="3"/>
        <v>45597</v>
      </c>
      <c r="Z22" s="145">
        <f t="shared" si="3"/>
        <v>45627</v>
      </c>
      <c r="AA22" s="145">
        <f t="shared" si="3"/>
        <v>45658</v>
      </c>
    </row>
    <row r="23" spans="1:27" ht="15" customHeight="1" x14ac:dyDescent="0.35">
      <c r="A23" s="681"/>
      <c r="B23" s="11" t="str">
        <f t="shared" ref="B23:C37" si="4">B5</f>
        <v>Air Comp</v>
      </c>
      <c r="C23" s="3">
        <f>C5</f>
        <v>0</v>
      </c>
      <c r="D23" s="3">
        <f>IF(SUM($C$19:$N$19)=0,0,C23+D5)</f>
        <v>0</v>
      </c>
      <c r="E23" s="3">
        <f t="shared" ref="E23:AA23" si="5">IF(SUM($C$19:$N$19)=0,0,D23+E5)</f>
        <v>0</v>
      </c>
      <c r="F23" s="3">
        <f t="shared" si="5"/>
        <v>0</v>
      </c>
      <c r="G23" s="3">
        <f t="shared" si="5"/>
        <v>0</v>
      </c>
      <c r="H23" s="3">
        <f t="shared" si="5"/>
        <v>0</v>
      </c>
      <c r="I23" s="3">
        <f t="shared" si="5"/>
        <v>0</v>
      </c>
      <c r="J23" s="3">
        <f t="shared" si="5"/>
        <v>0</v>
      </c>
      <c r="K23" s="3">
        <f t="shared" si="5"/>
        <v>0</v>
      </c>
      <c r="L23" s="3">
        <f t="shared" si="5"/>
        <v>0</v>
      </c>
      <c r="M23" s="3">
        <f t="shared" si="5"/>
        <v>0</v>
      </c>
      <c r="N23" s="3">
        <f t="shared" si="5"/>
        <v>0</v>
      </c>
      <c r="O23" s="3">
        <f t="shared" si="5"/>
        <v>0</v>
      </c>
      <c r="P23" s="3">
        <f t="shared" si="5"/>
        <v>0</v>
      </c>
      <c r="Q23" s="3">
        <f t="shared" si="5"/>
        <v>0</v>
      </c>
      <c r="R23" s="3">
        <f t="shared" si="5"/>
        <v>0</v>
      </c>
      <c r="S23" s="3">
        <f t="shared" si="5"/>
        <v>0</v>
      </c>
      <c r="T23" s="3">
        <f t="shared" si="5"/>
        <v>0</v>
      </c>
      <c r="U23" s="3">
        <f t="shared" si="5"/>
        <v>0</v>
      </c>
      <c r="V23" s="3">
        <f t="shared" si="5"/>
        <v>0</v>
      </c>
      <c r="W23" s="3">
        <f t="shared" si="5"/>
        <v>0</v>
      </c>
      <c r="X23" s="3">
        <f t="shared" si="5"/>
        <v>0</v>
      </c>
      <c r="Y23" s="3">
        <f t="shared" si="5"/>
        <v>0</v>
      </c>
      <c r="Z23" s="3">
        <f t="shared" si="5"/>
        <v>0</v>
      </c>
      <c r="AA23" s="3">
        <f t="shared" si="5"/>
        <v>0</v>
      </c>
    </row>
    <row r="24" spans="1:27" x14ac:dyDescent="0.35">
      <c r="A24" s="681"/>
      <c r="B24" s="12" t="str">
        <f t="shared" si="4"/>
        <v>Building Shell</v>
      </c>
      <c r="C24" s="3">
        <f t="shared" si="4"/>
        <v>0</v>
      </c>
      <c r="D24" s="3">
        <f t="shared" ref="D24:AA24" si="6">IF(SUM($C$19:$N$19)=0,0,C24+D6)</f>
        <v>0</v>
      </c>
      <c r="E24" s="3">
        <f t="shared" si="6"/>
        <v>0</v>
      </c>
      <c r="F24" s="3">
        <f t="shared" si="6"/>
        <v>0</v>
      </c>
      <c r="G24" s="3">
        <f t="shared" si="6"/>
        <v>0</v>
      </c>
      <c r="H24" s="3">
        <f t="shared" si="6"/>
        <v>0</v>
      </c>
      <c r="I24" s="3">
        <f t="shared" si="6"/>
        <v>0</v>
      </c>
      <c r="J24" s="3">
        <f t="shared" si="6"/>
        <v>0</v>
      </c>
      <c r="K24" s="3">
        <f t="shared" si="6"/>
        <v>0</v>
      </c>
      <c r="L24" s="3">
        <f t="shared" si="6"/>
        <v>0</v>
      </c>
      <c r="M24" s="3">
        <f t="shared" si="6"/>
        <v>0</v>
      </c>
      <c r="N24" s="3">
        <f t="shared" si="6"/>
        <v>0</v>
      </c>
      <c r="O24" s="3">
        <f t="shared" si="6"/>
        <v>0</v>
      </c>
      <c r="P24" s="3">
        <f t="shared" si="6"/>
        <v>0</v>
      </c>
      <c r="Q24" s="3">
        <f t="shared" si="6"/>
        <v>0</v>
      </c>
      <c r="R24" s="3">
        <f t="shared" si="6"/>
        <v>0</v>
      </c>
      <c r="S24" s="3">
        <f t="shared" si="6"/>
        <v>0</v>
      </c>
      <c r="T24" s="3">
        <f t="shared" si="6"/>
        <v>0</v>
      </c>
      <c r="U24" s="3">
        <f t="shared" si="6"/>
        <v>0</v>
      </c>
      <c r="V24" s="3">
        <f t="shared" si="6"/>
        <v>0</v>
      </c>
      <c r="W24" s="3">
        <f t="shared" si="6"/>
        <v>0</v>
      </c>
      <c r="X24" s="3">
        <f t="shared" si="6"/>
        <v>0</v>
      </c>
      <c r="Y24" s="3">
        <f t="shared" si="6"/>
        <v>0</v>
      </c>
      <c r="Z24" s="3">
        <f t="shared" si="6"/>
        <v>0</v>
      </c>
      <c r="AA24" s="3">
        <f t="shared" si="6"/>
        <v>0</v>
      </c>
    </row>
    <row r="25" spans="1:27" x14ac:dyDescent="0.35">
      <c r="A25" s="681"/>
      <c r="B25" s="11" t="str">
        <f t="shared" si="4"/>
        <v>Cooking</v>
      </c>
      <c r="C25" s="3">
        <f t="shared" si="4"/>
        <v>0</v>
      </c>
      <c r="D25" s="3">
        <f t="shared" ref="D25:AA25" si="7">IF(SUM($C$19:$N$19)=0,0,C25+D7)</f>
        <v>0</v>
      </c>
      <c r="E25" s="3">
        <f t="shared" si="7"/>
        <v>0</v>
      </c>
      <c r="F25" s="3">
        <f t="shared" si="7"/>
        <v>0</v>
      </c>
      <c r="G25" s="3">
        <f t="shared" si="7"/>
        <v>0</v>
      </c>
      <c r="H25" s="3">
        <f t="shared" si="7"/>
        <v>0</v>
      </c>
      <c r="I25" s="3">
        <f t="shared" si="7"/>
        <v>0</v>
      </c>
      <c r="J25" s="3">
        <f t="shared" si="7"/>
        <v>0</v>
      </c>
      <c r="K25" s="3">
        <f t="shared" si="7"/>
        <v>0</v>
      </c>
      <c r="L25" s="3">
        <f t="shared" si="7"/>
        <v>0</v>
      </c>
      <c r="M25" s="3">
        <f t="shared" si="7"/>
        <v>0</v>
      </c>
      <c r="N25" s="3">
        <f t="shared" si="7"/>
        <v>0</v>
      </c>
      <c r="O25" s="3">
        <f t="shared" si="7"/>
        <v>0</v>
      </c>
      <c r="P25" s="3">
        <f t="shared" si="7"/>
        <v>0</v>
      </c>
      <c r="Q25" s="3">
        <f t="shared" si="7"/>
        <v>0</v>
      </c>
      <c r="R25" s="3">
        <f t="shared" si="7"/>
        <v>0</v>
      </c>
      <c r="S25" s="3">
        <f t="shared" si="7"/>
        <v>0</v>
      </c>
      <c r="T25" s="3">
        <f t="shared" si="7"/>
        <v>0</v>
      </c>
      <c r="U25" s="3">
        <f t="shared" si="7"/>
        <v>0</v>
      </c>
      <c r="V25" s="3">
        <f t="shared" si="7"/>
        <v>0</v>
      </c>
      <c r="W25" s="3">
        <f t="shared" si="7"/>
        <v>0</v>
      </c>
      <c r="X25" s="3">
        <f t="shared" si="7"/>
        <v>0</v>
      </c>
      <c r="Y25" s="3">
        <f t="shared" si="7"/>
        <v>0</v>
      </c>
      <c r="Z25" s="3">
        <f t="shared" si="7"/>
        <v>0</v>
      </c>
      <c r="AA25" s="3">
        <f t="shared" si="7"/>
        <v>0</v>
      </c>
    </row>
    <row r="26" spans="1:27" x14ac:dyDescent="0.35">
      <c r="A26" s="681"/>
      <c r="B26" s="11" t="str">
        <f t="shared" si="4"/>
        <v>Cooling</v>
      </c>
      <c r="C26" s="3">
        <f t="shared" si="4"/>
        <v>0</v>
      </c>
      <c r="D26" s="3">
        <f t="shared" ref="D26:AA26" si="8">IF(SUM($C$19:$N$19)=0,0,C26+D8)</f>
        <v>0</v>
      </c>
      <c r="E26" s="3">
        <f t="shared" si="8"/>
        <v>0</v>
      </c>
      <c r="F26" s="3">
        <f t="shared" si="8"/>
        <v>0</v>
      </c>
      <c r="G26" s="3">
        <f t="shared" si="8"/>
        <v>0</v>
      </c>
      <c r="H26" s="3">
        <f t="shared" si="8"/>
        <v>0</v>
      </c>
      <c r="I26" s="3">
        <f t="shared" si="8"/>
        <v>0</v>
      </c>
      <c r="J26" s="3">
        <f t="shared" si="8"/>
        <v>0</v>
      </c>
      <c r="K26" s="3">
        <f t="shared" si="8"/>
        <v>0</v>
      </c>
      <c r="L26" s="3">
        <f t="shared" si="8"/>
        <v>0</v>
      </c>
      <c r="M26" s="3">
        <f t="shared" si="8"/>
        <v>0</v>
      </c>
      <c r="N26" s="3">
        <f t="shared" si="8"/>
        <v>0</v>
      </c>
      <c r="O26" s="3">
        <f t="shared" si="8"/>
        <v>0</v>
      </c>
      <c r="P26" s="3">
        <f t="shared" si="8"/>
        <v>0</v>
      </c>
      <c r="Q26" s="3">
        <f t="shared" si="8"/>
        <v>0</v>
      </c>
      <c r="R26" s="3">
        <f t="shared" si="8"/>
        <v>0</v>
      </c>
      <c r="S26" s="3">
        <f t="shared" si="8"/>
        <v>0</v>
      </c>
      <c r="T26" s="3">
        <f t="shared" si="8"/>
        <v>0</v>
      </c>
      <c r="U26" s="3">
        <f t="shared" si="8"/>
        <v>0</v>
      </c>
      <c r="V26" s="3">
        <f t="shared" si="8"/>
        <v>0</v>
      </c>
      <c r="W26" s="3">
        <f t="shared" si="8"/>
        <v>0</v>
      </c>
      <c r="X26" s="3">
        <f t="shared" si="8"/>
        <v>0</v>
      </c>
      <c r="Y26" s="3">
        <f t="shared" si="8"/>
        <v>0</v>
      </c>
      <c r="Z26" s="3">
        <f t="shared" si="8"/>
        <v>0</v>
      </c>
      <c r="AA26" s="3">
        <f t="shared" si="8"/>
        <v>0</v>
      </c>
    </row>
    <row r="27" spans="1:27" x14ac:dyDescent="0.35">
      <c r="A27" s="681"/>
      <c r="B27" s="12" t="str">
        <f t="shared" si="4"/>
        <v>Ext Lighting</v>
      </c>
      <c r="C27" s="3">
        <f t="shared" si="4"/>
        <v>0</v>
      </c>
      <c r="D27" s="3">
        <f t="shared" ref="D27:AA27" si="9">IF(SUM($C$19:$N$19)=0,0,C27+D9)</f>
        <v>0</v>
      </c>
      <c r="E27" s="3">
        <f t="shared" si="9"/>
        <v>0</v>
      </c>
      <c r="F27" s="3">
        <f t="shared" si="9"/>
        <v>0</v>
      </c>
      <c r="G27" s="3">
        <f t="shared" si="9"/>
        <v>0</v>
      </c>
      <c r="H27" s="3">
        <f t="shared" si="9"/>
        <v>0</v>
      </c>
      <c r="I27" s="3">
        <f t="shared" si="9"/>
        <v>0</v>
      </c>
      <c r="J27" s="3">
        <f t="shared" si="9"/>
        <v>0</v>
      </c>
      <c r="K27" s="3">
        <f t="shared" si="9"/>
        <v>0</v>
      </c>
      <c r="L27" s="3">
        <f t="shared" si="9"/>
        <v>0</v>
      </c>
      <c r="M27" s="3">
        <f t="shared" si="9"/>
        <v>0</v>
      </c>
      <c r="N27" s="3">
        <f t="shared" si="9"/>
        <v>0</v>
      </c>
      <c r="O27" s="3">
        <f t="shared" si="9"/>
        <v>0</v>
      </c>
      <c r="P27" s="3">
        <f t="shared" si="9"/>
        <v>0</v>
      </c>
      <c r="Q27" s="3">
        <f t="shared" si="9"/>
        <v>0</v>
      </c>
      <c r="R27" s="3">
        <f t="shared" si="9"/>
        <v>0</v>
      </c>
      <c r="S27" s="3">
        <f t="shared" si="9"/>
        <v>0</v>
      </c>
      <c r="T27" s="3">
        <f t="shared" si="9"/>
        <v>0</v>
      </c>
      <c r="U27" s="3">
        <f t="shared" si="9"/>
        <v>0</v>
      </c>
      <c r="V27" s="3">
        <f t="shared" si="9"/>
        <v>0</v>
      </c>
      <c r="W27" s="3">
        <f t="shared" si="9"/>
        <v>0</v>
      </c>
      <c r="X27" s="3">
        <f t="shared" si="9"/>
        <v>0</v>
      </c>
      <c r="Y27" s="3">
        <f t="shared" si="9"/>
        <v>0</v>
      </c>
      <c r="Z27" s="3">
        <f t="shared" si="9"/>
        <v>0</v>
      </c>
      <c r="AA27" s="3">
        <f t="shared" si="9"/>
        <v>0</v>
      </c>
    </row>
    <row r="28" spans="1:27" x14ac:dyDescent="0.35">
      <c r="A28" s="681"/>
      <c r="B28" s="11" t="str">
        <f t="shared" si="4"/>
        <v>Heating</v>
      </c>
      <c r="C28" s="3">
        <f t="shared" si="4"/>
        <v>0</v>
      </c>
      <c r="D28" s="3">
        <f t="shared" ref="D28:AA28" si="10">IF(SUM($C$19:$N$19)=0,0,C28+D10)</f>
        <v>0</v>
      </c>
      <c r="E28" s="3">
        <f t="shared" si="10"/>
        <v>0</v>
      </c>
      <c r="F28" s="3">
        <f t="shared" si="10"/>
        <v>0</v>
      </c>
      <c r="G28" s="3">
        <f t="shared" si="10"/>
        <v>0</v>
      </c>
      <c r="H28" s="3">
        <f t="shared" si="10"/>
        <v>0</v>
      </c>
      <c r="I28" s="3">
        <f t="shared" si="10"/>
        <v>0</v>
      </c>
      <c r="J28" s="3">
        <f t="shared" si="10"/>
        <v>0</v>
      </c>
      <c r="K28" s="3">
        <f t="shared" si="10"/>
        <v>0</v>
      </c>
      <c r="L28" s="3">
        <f t="shared" si="10"/>
        <v>0</v>
      </c>
      <c r="M28" s="3">
        <f t="shared" si="10"/>
        <v>0</v>
      </c>
      <c r="N28" s="3">
        <f t="shared" si="10"/>
        <v>0</v>
      </c>
      <c r="O28" s="3">
        <f t="shared" si="10"/>
        <v>0</v>
      </c>
      <c r="P28" s="3">
        <f t="shared" si="10"/>
        <v>0</v>
      </c>
      <c r="Q28" s="3">
        <f t="shared" si="10"/>
        <v>0</v>
      </c>
      <c r="R28" s="3">
        <f t="shared" si="10"/>
        <v>0</v>
      </c>
      <c r="S28" s="3">
        <f t="shared" si="10"/>
        <v>0</v>
      </c>
      <c r="T28" s="3">
        <f t="shared" si="10"/>
        <v>0</v>
      </c>
      <c r="U28" s="3">
        <f t="shared" si="10"/>
        <v>0</v>
      </c>
      <c r="V28" s="3">
        <f t="shared" si="10"/>
        <v>0</v>
      </c>
      <c r="W28" s="3">
        <f t="shared" si="10"/>
        <v>0</v>
      </c>
      <c r="X28" s="3">
        <f t="shared" si="10"/>
        <v>0</v>
      </c>
      <c r="Y28" s="3">
        <f t="shared" si="10"/>
        <v>0</v>
      </c>
      <c r="Z28" s="3">
        <f t="shared" si="10"/>
        <v>0</v>
      </c>
      <c r="AA28" s="3">
        <f t="shared" si="10"/>
        <v>0</v>
      </c>
    </row>
    <row r="29" spans="1:27" x14ac:dyDescent="0.35">
      <c r="A29" s="681"/>
      <c r="B29" s="11" t="str">
        <f t="shared" si="4"/>
        <v>HVAC</v>
      </c>
      <c r="C29" s="3">
        <f t="shared" si="4"/>
        <v>0</v>
      </c>
      <c r="D29" s="3">
        <f t="shared" ref="D29:AA29" si="11">IF(SUM($C$19:$N$19)=0,0,C29+D11)</f>
        <v>0</v>
      </c>
      <c r="E29" s="3">
        <f t="shared" si="11"/>
        <v>0</v>
      </c>
      <c r="F29" s="3">
        <f t="shared" si="11"/>
        <v>0</v>
      </c>
      <c r="G29" s="3">
        <f t="shared" si="11"/>
        <v>0</v>
      </c>
      <c r="H29" s="3">
        <f t="shared" si="11"/>
        <v>0</v>
      </c>
      <c r="I29" s="3">
        <f t="shared" si="11"/>
        <v>0</v>
      </c>
      <c r="J29" s="3">
        <f t="shared" si="11"/>
        <v>0</v>
      </c>
      <c r="K29" s="3">
        <f t="shared" si="11"/>
        <v>0</v>
      </c>
      <c r="L29" s="3">
        <f t="shared" si="11"/>
        <v>0</v>
      </c>
      <c r="M29" s="3">
        <f t="shared" si="11"/>
        <v>0</v>
      </c>
      <c r="N29" s="3">
        <f t="shared" si="11"/>
        <v>0</v>
      </c>
      <c r="O29" s="3">
        <f t="shared" si="11"/>
        <v>0</v>
      </c>
      <c r="P29" s="3">
        <f t="shared" si="11"/>
        <v>0</v>
      </c>
      <c r="Q29" s="3">
        <f t="shared" si="11"/>
        <v>0</v>
      </c>
      <c r="R29" s="3">
        <f t="shared" si="11"/>
        <v>0</v>
      </c>
      <c r="S29" s="3">
        <f t="shared" si="11"/>
        <v>0</v>
      </c>
      <c r="T29" s="3">
        <f t="shared" si="11"/>
        <v>0</v>
      </c>
      <c r="U29" s="3">
        <f t="shared" si="11"/>
        <v>0</v>
      </c>
      <c r="V29" s="3">
        <f t="shared" si="11"/>
        <v>0</v>
      </c>
      <c r="W29" s="3">
        <f t="shared" si="11"/>
        <v>0</v>
      </c>
      <c r="X29" s="3">
        <f t="shared" si="11"/>
        <v>0</v>
      </c>
      <c r="Y29" s="3">
        <f t="shared" si="11"/>
        <v>0</v>
      </c>
      <c r="Z29" s="3">
        <f t="shared" si="11"/>
        <v>0</v>
      </c>
      <c r="AA29" s="3">
        <f t="shared" si="11"/>
        <v>0</v>
      </c>
    </row>
    <row r="30" spans="1:27" x14ac:dyDescent="0.35">
      <c r="A30" s="681"/>
      <c r="B30" s="11" t="str">
        <f t="shared" si="4"/>
        <v>Lighting</v>
      </c>
      <c r="C30" s="3">
        <f t="shared" si="4"/>
        <v>0</v>
      </c>
      <c r="D30" s="3">
        <f t="shared" ref="D30:AA30" si="12">IF(SUM($C$19:$N$19)=0,0,C30+D12)</f>
        <v>0</v>
      </c>
      <c r="E30" s="3">
        <f t="shared" si="12"/>
        <v>0</v>
      </c>
      <c r="F30" s="3">
        <f t="shared" si="12"/>
        <v>0</v>
      </c>
      <c r="G30" s="3">
        <f t="shared" si="12"/>
        <v>0</v>
      </c>
      <c r="H30" s="3">
        <f t="shared" si="12"/>
        <v>0</v>
      </c>
      <c r="I30" s="3">
        <f t="shared" si="12"/>
        <v>0</v>
      </c>
      <c r="J30" s="3">
        <f t="shared" si="12"/>
        <v>0</v>
      </c>
      <c r="K30" s="3">
        <f t="shared" si="12"/>
        <v>0</v>
      </c>
      <c r="L30" s="3">
        <f t="shared" si="12"/>
        <v>0</v>
      </c>
      <c r="M30" s="3">
        <f t="shared" si="12"/>
        <v>0</v>
      </c>
      <c r="N30" s="3">
        <f t="shared" si="12"/>
        <v>0</v>
      </c>
      <c r="O30" s="3">
        <f t="shared" si="12"/>
        <v>0</v>
      </c>
      <c r="P30" s="3">
        <f t="shared" si="12"/>
        <v>0</v>
      </c>
      <c r="Q30" s="3">
        <f t="shared" si="12"/>
        <v>0</v>
      </c>
      <c r="R30" s="3">
        <f t="shared" si="12"/>
        <v>0</v>
      </c>
      <c r="S30" s="3">
        <f t="shared" si="12"/>
        <v>0</v>
      </c>
      <c r="T30" s="3">
        <f t="shared" si="12"/>
        <v>0</v>
      </c>
      <c r="U30" s="3">
        <f t="shared" si="12"/>
        <v>0</v>
      </c>
      <c r="V30" s="3">
        <f t="shared" si="12"/>
        <v>0</v>
      </c>
      <c r="W30" s="3">
        <f t="shared" si="12"/>
        <v>0</v>
      </c>
      <c r="X30" s="3">
        <f t="shared" si="12"/>
        <v>0</v>
      </c>
      <c r="Y30" s="3">
        <f t="shared" si="12"/>
        <v>0</v>
      </c>
      <c r="Z30" s="3">
        <f t="shared" si="12"/>
        <v>0</v>
      </c>
      <c r="AA30" s="3">
        <f t="shared" si="12"/>
        <v>0</v>
      </c>
    </row>
    <row r="31" spans="1:27" x14ac:dyDescent="0.35">
      <c r="A31" s="681"/>
      <c r="B31" s="11" t="str">
        <f t="shared" si="4"/>
        <v>Miscellaneous</v>
      </c>
      <c r="C31" s="3">
        <f t="shared" si="4"/>
        <v>0</v>
      </c>
      <c r="D31" s="3">
        <f t="shared" ref="D31:AA31" si="13">IF(SUM($C$19:$N$19)=0,0,C31+D13)</f>
        <v>0</v>
      </c>
      <c r="E31" s="3">
        <f t="shared" si="13"/>
        <v>0</v>
      </c>
      <c r="F31" s="3">
        <f t="shared" si="13"/>
        <v>0</v>
      </c>
      <c r="G31" s="3">
        <f t="shared" si="13"/>
        <v>0</v>
      </c>
      <c r="H31" s="3">
        <f t="shared" si="13"/>
        <v>0</v>
      </c>
      <c r="I31" s="3">
        <f t="shared" si="13"/>
        <v>0</v>
      </c>
      <c r="J31" s="3">
        <f t="shared" si="13"/>
        <v>0</v>
      </c>
      <c r="K31" s="3">
        <f t="shared" si="13"/>
        <v>0</v>
      </c>
      <c r="L31" s="3">
        <f t="shared" si="13"/>
        <v>0</v>
      </c>
      <c r="M31" s="3">
        <f t="shared" si="13"/>
        <v>0</v>
      </c>
      <c r="N31" s="3">
        <f t="shared" si="13"/>
        <v>0</v>
      </c>
      <c r="O31" s="3">
        <f t="shared" si="13"/>
        <v>0</v>
      </c>
      <c r="P31" s="3">
        <f t="shared" si="13"/>
        <v>0</v>
      </c>
      <c r="Q31" s="3">
        <f t="shared" si="13"/>
        <v>0</v>
      </c>
      <c r="R31" s="3">
        <f t="shared" si="13"/>
        <v>0</v>
      </c>
      <c r="S31" s="3">
        <f t="shared" si="13"/>
        <v>0</v>
      </c>
      <c r="T31" s="3">
        <f t="shared" si="13"/>
        <v>0</v>
      </c>
      <c r="U31" s="3">
        <f t="shared" si="13"/>
        <v>0</v>
      </c>
      <c r="V31" s="3">
        <f t="shared" si="13"/>
        <v>0</v>
      </c>
      <c r="W31" s="3">
        <f t="shared" si="13"/>
        <v>0</v>
      </c>
      <c r="X31" s="3">
        <f t="shared" si="13"/>
        <v>0</v>
      </c>
      <c r="Y31" s="3">
        <f t="shared" si="13"/>
        <v>0</v>
      </c>
      <c r="Z31" s="3">
        <f t="shared" si="13"/>
        <v>0</v>
      </c>
      <c r="AA31" s="3">
        <f t="shared" si="13"/>
        <v>0</v>
      </c>
    </row>
    <row r="32" spans="1:27" ht="15" customHeight="1" x14ac:dyDescent="0.35">
      <c r="A32" s="681"/>
      <c r="B32" s="11" t="str">
        <f t="shared" si="4"/>
        <v>Motors</v>
      </c>
      <c r="C32" s="3">
        <f t="shared" si="4"/>
        <v>0</v>
      </c>
      <c r="D32" s="3">
        <f t="shared" ref="D32:AA32" si="14">IF(SUM($C$19:$N$19)=0,0,C32+D14)</f>
        <v>0</v>
      </c>
      <c r="E32" s="3">
        <f t="shared" si="14"/>
        <v>0</v>
      </c>
      <c r="F32" s="3">
        <f t="shared" si="14"/>
        <v>0</v>
      </c>
      <c r="G32" s="3">
        <f t="shared" si="14"/>
        <v>0</v>
      </c>
      <c r="H32" s="3">
        <f t="shared" si="14"/>
        <v>0</v>
      </c>
      <c r="I32" s="3">
        <f t="shared" si="14"/>
        <v>0</v>
      </c>
      <c r="J32" s="3">
        <f t="shared" si="14"/>
        <v>0</v>
      </c>
      <c r="K32" s="3">
        <f t="shared" si="14"/>
        <v>0</v>
      </c>
      <c r="L32" s="3">
        <f t="shared" si="14"/>
        <v>0</v>
      </c>
      <c r="M32" s="3">
        <f t="shared" si="14"/>
        <v>0</v>
      </c>
      <c r="N32" s="3">
        <f t="shared" si="14"/>
        <v>0</v>
      </c>
      <c r="O32" s="3">
        <f t="shared" si="14"/>
        <v>0</v>
      </c>
      <c r="P32" s="3">
        <f t="shared" si="14"/>
        <v>0</v>
      </c>
      <c r="Q32" s="3">
        <f t="shared" si="14"/>
        <v>0</v>
      </c>
      <c r="R32" s="3">
        <f t="shared" si="14"/>
        <v>0</v>
      </c>
      <c r="S32" s="3">
        <f t="shared" si="14"/>
        <v>0</v>
      </c>
      <c r="T32" s="3">
        <f t="shared" si="14"/>
        <v>0</v>
      </c>
      <c r="U32" s="3">
        <f t="shared" si="14"/>
        <v>0</v>
      </c>
      <c r="V32" s="3">
        <f t="shared" si="14"/>
        <v>0</v>
      </c>
      <c r="W32" s="3">
        <f t="shared" si="14"/>
        <v>0</v>
      </c>
      <c r="X32" s="3">
        <f t="shared" si="14"/>
        <v>0</v>
      </c>
      <c r="Y32" s="3">
        <f t="shared" si="14"/>
        <v>0</v>
      </c>
      <c r="Z32" s="3">
        <f t="shared" si="14"/>
        <v>0</v>
      </c>
      <c r="AA32" s="3">
        <f t="shared" si="14"/>
        <v>0</v>
      </c>
    </row>
    <row r="33" spans="1:27" x14ac:dyDescent="0.35">
      <c r="A33" s="681"/>
      <c r="B33" s="11" t="str">
        <f t="shared" si="4"/>
        <v>Process</v>
      </c>
      <c r="C33" s="3">
        <f t="shared" si="4"/>
        <v>0</v>
      </c>
      <c r="D33" s="3">
        <f t="shared" ref="D33:AA33" si="15">IF(SUM($C$19:$N$19)=0,0,C33+D15)</f>
        <v>0</v>
      </c>
      <c r="E33" s="3">
        <f t="shared" si="15"/>
        <v>0</v>
      </c>
      <c r="F33" s="3">
        <f t="shared" si="15"/>
        <v>0</v>
      </c>
      <c r="G33" s="3">
        <f t="shared" si="15"/>
        <v>0</v>
      </c>
      <c r="H33" s="3">
        <f t="shared" si="15"/>
        <v>0</v>
      </c>
      <c r="I33" s="3">
        <f t="shared" si="15"/>
        <v>0</v>
      </c>
      <c r="J33" s="3">
        <f t="shared" si="15"/>
        <v>0</v>
      </c>
      <c r="K33" s="3">
        <f t="shared" si="15"/>
        <v>0</v>
      </c>
      <c r="L33" s="3">
        <f t="shared" si="15"/>
        <v>0</v>
      </c>
      <c r="M33" s="3">
        <f t="shared" si="15"/>
        <v>0</v>
      </c>
      <c r="N33" s="3">
        <f t="shared" si="15"/>
        <v>0</v>
      </c>
      <c r="O33" s="3">
        <f t="shared" si="15"/>
        <v>0</v>
      </c>
      <c r="P33" s="3">
        <f t="shared" si="15"/>
        <v>0</v>
      </c>
      <c r="Q33" s="3">
        <f t="shared" si="15"/>
        <v>0</v>
      </c>
      <c r="R33" s="3">
        <f t="shared" si="15"/>
        <v>0</v>
      </c>
      <c r="S33" s="3">
        <f t="shared" si="15"/>
        <v>0</v>
      </c>
      <c r="T33" s="3">
        <f t="shared" si="15"/>
        <v>0</v>
      </c>
      <c r="U33" s="3">
        <f t="shared" si="15"/>
        <v>0</v>
      </c>
      <c r="V33" s="3">
        <f t="shared" si="15"/>
        <v>0</v>
      </c>
      <c r="W33" s="3">
        <f t="shared" si="15"/>
        <v>0</v>
      </c>
      <c r="X33" s="3">
        <f t="shared" si="15"/>
        <v>0</v>
      </c>
      <c r="Y33" s="3">
        <f t="shared" si="15"/>
        <v>0</v>
      </c>
      <c r="Z33" s="3">
        <f t="shared" si="15"/>
        <v>0</v>
      </c>
      <c r="AA33" s="3">
        <f t="shared" si="15"/>
        <v>0</v>
      </c>
    </row>
    <row r="34" spans="1:27" x14ac:dyDescent="0.35">
      <c r="A34" s="681"/>
      <c r="B34" s="11" t="str">
        <f t="shared" si="4"/>
        <v>Refrigeration</v>
      </c>
      <c r="C34" s="3">
        <f t="shared" si="4"/>
        <v>0</v>
      </c>
      <c r="D34" s="3">
        <f t="shared" ref="D34:AA34" si="16">IF(SUM($C$19:$N$19)=0,0,C34+D16)</f>
        <v>0</v>
      </c>
      <c r="E34" s="3">
        <f t="shared" si="16"/>
        <v>0</v>
      </c>
      <c r="F34" s="3">
        <f t="shared" si="16"/>
        <v>0</v>
      </c>
      <c r="G34" s="3">
        <f t="shared" si="16"/>
        <v>0</v>
      </c>
      <c r="H34" s="3">
        <f t="shared" si="16"/>
        <v>0</v>
      </c>
      <c r="I34" s="3">
        <f t="shared" si="16"/>
        <v>0</v>
      </c>
      <c r="J34" s="3">
        <f t="shared" si="16"/>
        <v>0</v>
      </c>
      <c r="K34" s="3">
        <f t="shared" si="16"/>
        <v>0</v>
      </c>
      <c r="L34" s="3">
        <f t="shared" si="16"/>
        <v>0</v>
      </c>
      <c r="M34" s="3">
        <f t="shared" si="16"/>
        <v>0</v>
      </c>
      <c r="N34" s="3">
        <f t="shared" si="16"/>
        <v>0</v>
      </c>
      <c r="O34" s="3">
        <f t="shared" si="16"/>
        <v>0</v>
      </c>
      <c r="P34" s="3">
        <f t="shared" si="16"/>
        <v>0</v>
      </c>
      <c r="Q34" s="3">
        <f t="shared" si="16"/>
        <v>0</v>
      </c>
      <c r="R34" s="3">
        <f t="shared" si="16"/>
        <v>0</v>
      </c>
      <c r="S34" s="3">
        <f t="shared" si="16"/>
        <v>0</v>
      </c>
      <c r="T34" s="3">
        <f t="shared" si="16"/>
        <v>0</v>
      </c>
      <c r="U34" s="3">
        <f t="shared" si="16"/>
        <v>0</v>
      </c>
      <c r="V34" s="3">
        <f t="shared" si="16"/>
        <v>0</v>
      </c>
      <c r="W34" s="3">
        <f t="shared" si="16"/>
        <v>0</v>
      </c>
      <c r="X34" s="3">
        <f t="shared" si="16"/>
        <v>0</v>
      </c>
      <c r="Y34" s="3">
        <f t="shared" si="16"/>
        <v>0</v>
      </c>
      <c r="Z34" s="3">
        <f t="shared" si="16"/>
        <v>0</v>
      </c>
      <c r="AA34" s="3">
        <f t="shared" si="16"/>
        <v>0</v>
      </c>
    </row>
    <row r="35" spans="1:27" x14ac:dyDescent="0.35">
      <c r="A35" s="681"/>
      <c r="B35" s="11" t="str">
        <f t="shared" si="4"/>
        <v>Water Heating</v>
      </c>
      <c r="C35" s="3">
        <f t="shared" si="4"/>
        <v>0</v>
      </c>
      <c r="D35" s="3">
        <f t="shared" ref="D35:AA35" si="17">IF(SUM($C$19:$N$19)=0,0,C35+D17)</f>
        <v>0</v>
      </c>
      <c r="E35" s="3">
        <f t="shared" si="17"/>
        <v>0</v>
      </c>
      <c r="F35" s="3">
        <f t="shared" si="17"/>
        <v>0</v>
      </c>
      <c r="G35" s="3">
        <f t="shared" si="17"/>
        <v>0</v>
      </c>
      <c r="H35" s="3">
        <f t="shared" si="17"/>
        <v>0</v>
      </c>
      <c r="I35" s="3">
        <f t="shared" si="17"/>
        <v>0</v>
      </c>
      <c r="J35" s="3">
        <f t="shared" si="17"/>
        <v>0</v>
      </c>
      <c r="K35" s="3">
        <f t="shared" si="17"/>
        <v>0</v>
      </c>
      <c r="L35" s="3">
        <f t="shared" si="17"/>
        <v>0</v>
      </c>
      <c r="M35" s="3">
        <f t="shared" si="17"/>
        <v>0</v>
      </c>
      <c r="N35" s="3">
        <f t="shared" si="17"/>
        <v>0</v>
      </c>
      <c r="O35" s="3">
        <f t="shared" si="17"/>
        <v>0</v>
      </c>
      <c r="P35" s="3">
        <f t="shared" si="17"/>
        <v>0</v>
      </c>
      <c r="Q35" s="3">
        <f t="shared" si="17"/>
        <v>0</v>
      </c>
      <c r="R35" s="3">
        <f t="shared" si="17"/>
        <v>0</v>
      </c>
      <c r="S35" s="3">
        <f t="shared" si="17"/>
        <v>0</v>
      </c>
      <c r="T35" s="3">
        <f t="shared" si="17"/>
        <v>0</v>
      </c>
      <c r="U35" s="3">
        <f t="shared" si="17"/>
        <v>0</v>
      </c>
      <c r="V35" s="3">
        <f t="shared" si="17"/>
        <v>0</v>
      </c>
      <c r="W35" s="3">
        <f t="shared" si="17"/>
        <v>0</v>
      </c>
      <c r="X35" s="3">
        <f t="shared" si="17"/>
        <v>0</v>
      </c>
      <c r="Y35" s="3">
        <f t="shared" si="17"/>
        <v>0</v>
      </c>
      <c r="Z35" s="3">
        <f t="shared" si="17"/>
        <v>0</v>
      </c>
      <c r="AA35" s="3">
        <f t="shared" si="17"/>
        <v>0</v>
      </c>
    </row>
    <row r="36" spans="1:27" ht="15" customHeight="1" x14ac:dyDescent="0.35">
      <c r="A36" s="681"/>
      <c r="B36" s="11" t="str">
        <f t="shared" si="4"/>
        <v xml:space="preserve"> </v>
      </c>
      <c r="C36" s="3"/>
      <c r="D36" s="3"/>
      <c r="E36" s="3"/>
      <c r="F36" s="3"/>
      <c r="G36" s="3"/>
      <c r="H36" s="3"/>
      <c r="I36" s="3"/>
      <c r="J36" s="3"/>
      <c r="K36" s="3"/>
      <c r="L36" s="3"/>
      <c r="M36" s="3"/>
      <c r="N36" s="3"/>
      <c r="O36" s="3"/>
      <c r="P36" s="3"/>
      <c r="Q36" s="3"/>
      <c r="R36" s="3"/>
      <c r="S36" s="3"/>
      <c r="T36" s="3"/>
      <c r="U36" s="3"/>
      <c r="V36" s="3"/>
      <c r="W36" s="3"/>
      <c r="X36" s="3"/>
      <c r="Y36" s="3"/>
      <c r="Z36" s="3"/>
      <c r="AA36" s="3"/>
    </row>
    <row r="37" spans="1:27" ht="15" customHeight="1" thickBot="1" x14ac:dyDescent="0.4">
      <c r="A37" s="682"/>
      <c r="B37" s="188" t="str">
        <f t="shared" si="4"/>
        <v>Monthly kWh</v>
      </c>
      <c r="C37" s="232">
        <f>SUM(C23:C36)</f>
        <v>0</v>
      </c>
      <c r="D37" s="232">
        <f t="shared" ref="D37:AA37" si="18">SUM(D23:D36)</f>
        <v>0</v>
      </c>
      <c r="E37" s="232">
        <f t="shared" si="18"/>
        <v>0</v>
      </c>
      <c r="F37" s="232">
        <f t="shared" si="18"/>
        <v>0</v>
      </c>
      <c r="G37" s="232">
        <f t="shared" si="18"/>
        <v>0</v>
      </c>
      <c r="H37" s="232">
        <f t="shared" si="18"/>
        <v>0</v>
      </c>
      <c r="I37" s="232">
        <f t="shared" si="18"/>
        <v>0</v>
      </c>
      <c r="J37" s="232">
        <f t="shared" si="18"/>
        <v>0</v>
      </c>
      <c r="K37" s="232">
        <f t="shared" si="18"/>
        <v>0</v>
      </c>
      <c r="L37" s="232">
        <f t="shared" si="18"/>
        <v>0</v>
      </c>
      <c r="M37" s="232">
        <f t="shared" si="18"/>
        <v>0</v>
      </c>
      <c r="N37" s="232">
        <f t="shared" si="18"/>
        <v>0</v>
      </c>
      <c r="O37" s="232">
        <f t="shared" si="18"/>
        <v>0</v>
      </c>
      <c r="P37" s="232">
        <f t="shared" si="18"/>
        <v>0</v>
      </c>
      <c r="Q37" s="232">
        <f t="shared" si="18"/>
        <v>0</v>
      </c>
      <c r="R37" s="232">
        <f t="shared" si="18"/>
        <v>0</v>
      </c>
      <c r="S37" s="232">
        <f t="shared" si="18"/>
        <v>0</v>
      </c>
      <c r="T37" s="232">
        <f t="shared" si="18"/>
        <v>0</v>
      </c>
      <c r="U37" s="232">
        <f t="shared" si="18"/>
        <v>0</v>
      </c>
      <c r="V37" s="232">
        <f t="shared" si="18"/>
        <v>0</v>
      </c>
      <c r="W37" s="232">
        <f t="shared" si="18"/>
        <v>0</v>
      </c>
      <c r="X37" s="232">
        <f t="shared" si="18"/>
        <v>0</v>
      </c>
      <c r="Y37" s="232">
        <f t="shared" si="18"/>
        <v>0</v>
      </c>
      <c r="Z37" s="232">
        <f t="shared" si="18"/>
        <v>0</v>
      </c>
      <c r="AA37" s="232">
        <f t="shared" si="18"/>
        <v>0</v>
      </c>
    </row>
    <row r="38" spans="1:27" x14ac:dyDescent="0.35">
      <c r="A38" s="8"/>
      <c r="B38" s="252"/>
      <c r="C38" s="9"/>
      <c r="D38" s="252"/>
      <c r="E38" s="9"/>
      <c r="F38" s="252"/>
      <c r="G38" s="252"/>
      <c r="H38" s="9"/>
      <c r="I38" s="252"/>
      <c r="J38" s="252"/>
      <c r="K38" s="9"/>
      <c r="L38" s="252"/>
      <c r="M38" s="252"/>
      <c r="N38" s="300" t="s">
        <v>201</v>
      </c>
      <c r="O38" s="299">
        <f>SUM(C5:N18)</f>
        <v>0</v>
      </c>
      <c r="P38" s="252"/>
      <c r="Q38" s="9"/>
      <c r="R38" s="252"/>
      <c r="S38" s="252"/>
      <c r="T38" s="9"/>
      <c r="U38" s="252"/>
      <c r="V38" s="252"/>
      <c r="W38" s="9"/>
      <c r="X38" s="252"/>
      <c r="Y38" s="252"/>
      <c r="Z38" s="9"/>
      <c r="AA38" s="252"/>
    </row>
    <row r="39" spans="1:27" ht="15" thickBot="1" x14ac:dyDescent="0.4">
      <c r="C39" s="129"/>
      <c r="D39" s="129"/>
      <c r="E39" s="129"/>
      <c r="F39" s="129"/>
      <c r="G39" s="129"/>
      <c r="H39" s="129"/>
      <c r="I39" s="129"/>
      <c r="J39" s="129"/>
      <c r="K39" s="129"/>
      <c r="L39" s="129"/>
      <c r="M39" s="129"/>
      <c r="N39" s="129"/>
      <c r="O39" s="129"/>
      <c r="P39" s="129"/>
      <c r="Q39" s="129"/>
      <c r="R39" s="129"/>
      <c r="S39" s="129"/>
      <c r="T39" s="129"/>
      <c r="U39" s="129"/>
      <c r="V39" s="129"/>
      <c r="W39" s="129"/>
      <c r="X39" s="129"/>
      <c r="Y39" s="129"/>
      <c r="Z39" s="129"/>
      <c r="AA39" s="129"/>
    </row>
    <row r="40" spans="1:27" ht="16" thickBot="1" x14ac:dyDescent="0.4">
      <c r="A40" s="683" t="s">
        <v>16</v>
      </c>
      <c r="B40" s="17" t="str">
        <f t="shared" ref="B40:B55" si="19">B22</f>
        <v>End Use</v>
      </c>
      <c r="C40" s="145">
        <f>C$4</f>
        <v>44927</v>
      </c>
      <c r="D40" s="145">
        <f t="shared" ref="D40:AA40" si="20">D$4</f>
        <v>44958</v>
      </c>
      <c r="E40" s="145">
        <f t="shared" si="20"/>
        <v>44986</v>
      </c>
      <c r="F40" s="145">
        <f t="shared" si="20"/>
        <v>45017</v>
      </c>
      <c r="G40" s="145">
        <f t="shared" si="20"/>
        <v>45047</v>
      </c>
      <c r="H40" s="145">
        <f t="shared" si="20"/>
        <v>45078</v>
      </c>
      <c r="I40" s="145">
        <f t="shared" si="20"/>
        <v>45108</v>
      </c>
      <c r="J40" s="145">
        <f t="shared" si="20"/>
        <v>45139</v>
      </c>
      <c r="K40" s="145">
        <f t="shared" si="20"/>
        <v>45170</v>
      </c>
      <c r="L40" s="145">
        <f t="shared" si="20"/>
        <v>45200</v>
      </c>
      <c r="M40" s="145">
        <f t="shared" si="20"/>
        <v>45231</v>
      </c>
      <c r="N40" s="145">
        <f t="shared" si="20"/>
        <v>45261</v>
      </c>
      <c r="O40" s="145">
        <f t="shared" si="20"/>
        <v>45292</v>
      </c>
      <c r="P40" s="145">
        <f t="shared" si="20"/>
        <v>45323</v>
      </c>
      <c r="Q40" s="145">
        <f t="shared" si="20"/>
        <v>45352</v>
      </c>
      <c r="R40" s="145">
        <f t="shared" si="20"/>
        <v>45383</v>
      </c>
      <c r="S40" s="145">
        <f t="shared" si="20"/>
        <v>45413</v>
      </c>
      <c r="T40" s="145">
        <f t="shared" si="20"/>
        <v>45444</v>
      </c>
      <c r="U40" s="145">
        <f t="shared" si="20"/>
        <v>45474</v>
      </c>
      <c r="V40" s="145">
        <f t="shared" si="20"/>
        <v>45505</v>
      </c>
      <c r="W40" s="145">
        <f t="shared" si="20"/>
        <v>45536</v>
      </c>
      <c r="X40" s="145">
        <f t="shared" si="20"/>
        <v>45566</v>
      </c>
      <c r="Y40" s="145">
        <f t="shared" si="20"/>
        <v>45597</v>
      </c>
      <c r="Z40" s="145">
        <f t="shared" si="20"/>
        <v>45627</v>
      </c>
      <c r="AA40" s="145">
        <f t="shared" si="20"/>
        <v>45658</v>
      </c>
    </row>
    <row r="41" spans="1:27" ht="15" customHeight="1" x14ac:dyDescent="0.35">
      <c r="A41" s="684"/>
      <c r="B41" s="11" t="str">
        <f t="shared" si="19"/>
        <v>Air Comp</v>
      </c>
      <c r="C41" s="3">
        <v>0</v>
      </c>
      <c r="D41" s="3">
        <v>0</v>
      </c>
      <c r="E41" s="3">
        <v>0</v>
      </c>
      <c r="F41" s="3">
        <v>0</v>
      </c>
      <c r="G41" s="3">
        <f>G42</f>
        <v>0</v>
      </c>
      <c r="H41" s="3">
        <f t="shared" ref="H41:H53" si="21">H42</f>
        <v>0</v>
      </c>
      <c r="I41" s="3">
        <f t="shared" ref="I41:I53" si="22">I42</f>
        <v>0</v>
      </c>
      <c r="J41" s="3">
        <f t="shared" ref="J41:J53" si="23">J42</f>
        <v>0</v>
      </c>
      <c r="K41" s="3">
        <f t="shared" ref="K41:K53" si="24">K42</f>
        <v>0</v>
      </c>
      <c r="L41" s="3">
        <f t="shared" ref="L41:L53" si="25">L42</f>
        <v>0</v>
      </c>
      <c r="M41" s="3">
        <f t="shared" ref="M41:M53" si="26">M42</f>
        <v>0</v>
      </c>
      <c r="N41" s="3">
        <f t="shared" ref="N41:N53" si="27">N42</f>
        <v>0</v>
      </c>
      <c r="O41" s="3">
        <f t="shared" ref="O41:O53" si="28">O42</f>
        <v>0</v>
      </c>
      <c r="P41" s="3">
        <f t="shared" ref="P41:P53" si="29">P42</f>
        <v>0</v>
      </c>
      <c r="Q41" s="3">
        <f t="shared" ref="Q41:Q53" si="30">Q42</f>
        <v>0</v>
      </c>
      <c r="R41" s="3">
        <f t="shared" ref="R41:R53" si="31">R42</f>
        <v>0</v>
      </c>
      <c r="S41" s="3">
        <f t="shared" ref="S41:S53" si="32">S42</f>
        <v>0</v>
      </c>
      <c r="T41" s="3">
        <f t="shared" ref="T41:T53" si="33">T42</f>
        <v>0</v>
      </c>
      <c r="U41" s="3">
        <f t="shared" ref="U41:U53" si="34">U42</f>
        <v>0</v>
      </c>
      <c r="V41" s="3">
        <f t="shared" ref="V41:V53" si="35">V42</f>
        <v>0</v>
      </c>
      <c r="W41" s="3">
        <f t="shared" ref="W41:W53" si="36">W42</f>
        <v>0</v>
      </c>
      <c r="X41" s="3">
        <f t="shared" ref="X41:X53" si="37">X42</f>
        <v>0</v>
      </c>
      <c r="Y41" s="3">
        <f t="shared" ref="Y41:Y53" si="38">Y42</f>
        <v>0</v>
      </c>
      <c r="Z41" s="3">
        <f t="shared" ref="Z41:Z53" si="39">Z42</f>
        <v>0</v>
      </c>
      <c r="AA41" s="3">
        <f t="shared" ref="AA41:AA53" si="40">AA42</f>
        <v>0</v>
      </c>
    </row>
    <row r="42" spans="1:27" x14ac:dyDescent="0.35">
      <c r="A42" s="684"/>
      <c r="B42" s="12" t="str">
        <f t="shared" si="19"/>
        <v>Building Shell</v>
      </c>
      <c r="C42" s="3">
        <v>0</v>
      </c>
      <c r="D42" s="3">
        <v>0</v>
      </c>
      <c r="E42" s="3">
        <v>0</v>
      </c>
      <c r="F42" s="3">
        <v>0</v>
      </c>
      <c r="G42" s="3">
        <f t="shared" ref="G42:G53" si="41">G43</f>
        <v>0</v>
      </c>
      <c r="H42" s="3">
        <f t="shared" si="21"/>
        <v>0</v>
      </c>
      <c r="I42" s="3">
        <f t="shared" si="22"/>
        <v>0</v>
      </c>
      <c r="J42" s="3">
        <f t="shared" si="23"/>
        <v>0</v>
      </c>
      <c r="K42" s="3">
        <f t="shared" si="24"/>
        <v>0</v>
      </c>
      <c r="L42" s="3">
        <f t="shared" si="25"/>
        <v>0</v>
      </c>
      <c r="M42" s="3">
        <f t="shared" si="26"/>
        <v>0</v>
      </c>
      <c r="N42" s="3">
        <f t="shared" si="27"/>
        <v>0</v>
      </c>
      <c r="O42" s="3">
        <f t="shared" si="28"/>
        <v>0</v>
      </c>
      <c r="P42" s="3">
        <f t="shared" si="29"/>
        <v>0</v>
      </c>
      <c r="Q42" s="3">
        <f t="shared" si="30"/>
        <v>0</v>
      </c>
      <c r="R42" s="3">
        <f t="shared" si="31"/>
        <v>0</v>
      </c>
      <c r="S42" s="3">
        <f t="shared" si="32"/>
        <v>0</v>
      </c>
      <c r="T42" s="3">
        <f t="shared" si="33"/>
        <v>0</v>
      </c>
      <c r="U42" s="3">
        <f t="shared" si="34"/>
        <v>0</v>
      </c>
      <c r="V42" s="3">
        <f t="shared" si="35"/>
        <v>0</v>
      </c>
      <c r="W42" s="3">
        <f t="shared" si="36"/>
        <v>0</v>
      </c>
      <c r="X42" s="3">
        <f t="shared" si="37"/>
        <v>0</v>
      </c>
      <c r="Y42" s="3">
        <f t="shared" si="38"/>
        <v>0</v>
      </c>
      <c r="Z42" s="3">
        <f t="shared" si="39"/>
        <v>0</v>
      </c>
      <c r="AA42" s="3">
        <f t="shared" si="40"/>
        <v>0</v>
      </c>
    </row>
    <row r="43" spans="1:27" x14ac:dyDescent="0.35">
      <c r="A43" s="684"/>
      <c r="B43" s="11" t="str">
        <f t="shared" si="19"/>
        <v>Cooking</v>
      </c>
      <c r="C43" s="3">
        <v>0</v>
      </c>
      <c r="D43" s="3">
        <v>0</v>
      </c>
      <c r="E43" s="3">
        <v>0</v>
      </c>
      <c r="F43" s="3">
        <v>0</v>
      </c>
      <c r="G43" s="3">
        <f t="shared" si="41"/>
        <v>0</v>
      </c>
      <c r="H43" s="3">
        <f t="shared" si="21"/>
        <v>0</v>
      </c>
      <c r="I43" s="3">
        <f t="shared" si="22"/>
        <v>0</v>
      </c>
      <c r="J43" s="3">
        <f t="shared" si="23"/>
        <v>0</v>
      </c>
      <c r="K43" s="3">
        <f t="shared" si="24"/>
        <v>0</v>
      </c>
      <c r="L43" s="3">
        <f t="shared" si="25"/>
        <v>0</v>
      </c>
      <c r="M43" s="3">
        <f t="shared" si="26"/>
        <v>0</v>
      </c>
      <c r="N43" s="3">
        <f t="shared" si="27"/>
        <v>0</v>
      </c>
      <c r="O43" s="3">
        <f t="shared" si="28"/>
        <v>0</v>
      </c>
      <c r="P43" s="3">
        <f t="shared" si="29"/>
        <v>0</v>
      </c>
      <c r="Q43" s="3">
        <f t="shared" si="30"/>
        <v>0</v>
      </c>
      <c r="R43" s="3">
        <f t="shared" si="31"/>
        <v>0</v>
      </c>
      <c r="S43" s="3">
        <f t="shared" si="32"/>
        <v>0</v>
      </c>
      <c r="T43" s="3">
        <f t="shared" si="33"/>
        <v>0</v>
      </c>
      <c r="U43" s="3">
        <f t="shared" si="34"/>
        <v>0</v>
      </c>
      <c r="V43" s="3">
        <f t="shared" si="35"/>
        <v>0</v>
      </c>
      <c r="W43" s="3">
        <f t="shared" si="36"/>
        <v>0</v>
      </c>
      <c r="X43" s="3">
        <f t="shared" si="37"/>
        <v>0</v>
      </c>
      <c r="Y43" s="3">
        <f t="shared" si="38"/>
        <v>0</v>
      </c>
      <c r="Z43" s="3">
        <f t="shared" si="39"/>
        <v>0</v>
      </c>
      <c r="AA43" s="3">
        <f t="shared" si="40"/>
        <v>0</v>
      </c>
    </row>
    <row r="44" spans="1:27" x14ac:dyDescent="0.35">
      <c r="A44" s="684"/>
      <c r="B44" s="11" t="str">
        <f t="shared" si="19"/>
        <v>Cooling</v>
      </c>
      <c r="C44" s="3">
        <v>0</v>
      </c>
      <c r="D44" s="3">
        <v>0</v>
      </c>
      <c r="E44" s="3">
        <v>0</v>
      </c>
      <c r="F44" s="3">
        <v>0</v>
      </c>
      <c r="G44" s="3">
        <f t="shared" si="41"/>
        <v>0</v>
      </c>
      <c r="H44" s="3">
        <f t="shared" si="21"/>
        <v>0</v>
      </c>
      <c r="I44" s="3">
        <f t="shared" si="22"/>
        <v>0</v>
      </c>
      <c r="J44" s="3">
        <f t="shared" si="23"/>
        <v>0</v>
      </c>
      <c r="K44" s="3">
        <f t="shared" si="24"/>
        <v>0</v>
      </c>
      <c r="L44" s="3">
        <f t="shared" si="25"/>
        <v>0</v>
      </c>
      <c r="M44" s="3">
        <f t="shared" si="26"/>
        <v>0</v>
      </c>
      <c r="N44" s="3">
        <f t="shared" si="27"/>
        <v>0</v>
      </c>
      <c r="O44" s="3">
        <f t="shared" si="28"/>
        <v>0</v>
      </c>
      <c r="P44" s="3">
        <f t="shared" si="29"/>
        <v>0</v>
      </c>
      <c r="Q44" s="3">
        <f t="shared" si="30"/>
        <v>0</v>
      </c>
      <c r="R44" s="3">
        <f t="shared" si="31"/>
        <v>0</v>
      </c>
      <c r="S44" s="3">
        <f t="shared" si="32"/>
        <v>0</v>
      </c>
      <c r="T44" s="3">
        <f t="shared" si="33"/>
        <v>0</v>
      </c>
      <c r="U44" s="3">
        <f t="shared" si="34"/>
        <v>0</v>
      </c>
      <c r="V44" s="3">
        <f t="shared" si="35"/>
        <v>0</v>
      </c>
      <c r="W44" s="3">
        <f t="shared" si="36"/>
        <v>0</v>
      </c>
      <c r="X44" s="3">
        <f t="shared" si="37"/>
        <v>0</v>
      </c>
      <c r="Y44" s="3">
        <f t="shared" si="38"/>
        <v>0</v>
      </c>
      <c r="Z44" s="3">
        <f t="shared" si="39"/>
        <v>0</v>
      </c>
      <c r="AA44" s="3">
        <f t="shared" si="40"/>
        <v>0</v>
      </c>
    </row>
    <row r="45" spans="1:27" x14ac:dyDescent="0.35">
      <c r="A45" s="684"/>
      <c r="B45" s="12" t="str">
        <f t="shared" si="19"/>
        <v>Ext Lighting</v>
      </c>
      <c r="C45" s="3">
        <v>0</v>
      </c>
      <c r="D45" s="3">
        <v>0</v>
      </c>
      <c r="E45" s="3">
        <v>0</v>
      </c>
      <c r="F45" s="3">
        <v>0</v>
      </c>
      <c r="G45" s="3">
        <f t="shared" si="41"/>
        <v>0</v>
      </c>
      <c r="H45" s="3">
        <f t="shared" si="21"/>
        <v>0</v>
      </c>
      <c r="I45" s="3">
        <f t="shared" si="22"/>
        <v>0</v>
      </c>
      <c r="J45" s="3">
        <f t="shared" si="23"/>
        <v>0</v>
      </c>
      <c r="K45" s="3">
        <f t="shared" si="24"/>
        <v>0</v>
      </c>
      <c r="L45" s="3">
        <f t="shared" si="25"/>
        <v>0</v>
      </c>
      <c r="M45" s="3">
        <f t="shared" si="26"/>
        <v>0</v>
      </c>
      <c r="N45" s="3">
        <f t="shared" si="27"/>
        <v>0</v>
      </c>
      <c r="O45" s="3">
        <f t="shared" si="28"/>
        <v>0</v>
      </c>
      <c r="P45" s="3">
        <f t="shared" si="29"/>
        <v>0</v>
      </c>
      <c r="Q45" s="3">
        <f t="shared" si="30"/>
        <v>0</v>
      </c>
      <c r="R45" s="3">
        <f t="shared" si="31"/>
        <v>0</v>
      </c>
      <c r="S45" s="3">
        <f t="shared" si="32"/>
        <v>0</v>
      </c>
      <c r="T45" s="3">
        <f t="shared" si="33"/>
        <v>0</v>
      </c>
      <c r="U45" s="3">
        <f t="shared" si="34"/>
        <v>0</v>
      </c>
      <c r="V45" s="3">
        <f t="shared" si="35"/>
        <v>0</v>
      </c>
      <c r="W45" s="3">
        <f t="shared" si="36"/>
        <v>0</v>
      </c>
      <c r="X45" s="3">
        <f t="shared" si="37"/>
        <v>0</v>
      </c>
      <c r="Y45" s="3">
        <f t="shared" si="38"/>
        <v>0</v>
      </c>
      <c r="Z45" s="3">
        <f t="shared" si="39"/>
        <v>0</v>
      </c>
      <c r="AA45" s="3">
        <f t="shared" si="40"/>
        <v>0</v>
      </c>
    </row>
    <row r="46" spans="1:27" x14ac:dyDescent="0.35">
      <c r="A46" s="684"/>
      <c r="B46" s="11" t="str">
        <f t="shared" si="19"/>
        <v>Heating</v>
      </c>
      <c r="C46" s="3">
        <v>0</v>
      </c>
      <c r="D46" s="3">
        <v>0</v>
      </c>
      <c r="E46" s="3">
        <v>0</v>
      </c>
      <c r="F46" s="3">
        <v>0</v>
      </c>
      <c r="G46" s="3">
        <f t="shared" si="41"/>
        <v>0</v>
      </c>
      <c r="H46" s="3">
        <f t="shared" si="21"/>
        <v>0</v>
      </c>
      <c r="I46" s="3">
        <f t="shared" si="22"/>
        <v>0</v>
      </c>
      <c r="J46" s="3">
        <f t="shared" si="23"/>
        <v>0</v>
      </c>
      <c r="K46" s="3">
        <f t="shared" si="24"/>
        <v>0</v>
      </c>
      <c r="L46" s="3">
        <f t="shared" si="25"/>
        <v>0</v>
      </c>
      <c r="M46" s="3">
        <f t="shared" si="26"/>
        <v>0</v>
      </c>
      <c r="N46" s="3">
        <f t="shared" si="27"/>
        <v>0</v>
      </c>
      <c r="O46" s="3">
        <f t="shared" si="28"/>
        <v>0</v>
      </c>
      <c r="P46" s="3">
        <f t="shared" si="29"/>
        <v>0</v>
      </c>
      <c r="Q46" s="3">
        <f t="shared" si="30"/>
        <v>0</v>
      </c>
      <c r="R46" s="3">
        <f t="shared" si="31"/>
        <v>0</v>
      </c>
      <c r="S46" s="3">
        <f t="shared" si="32"/>
        <v>0</v>
      </c>
      <c r="T46" s="3">
        <f t="shared" si="33"/>
        <v>0</v>
      </c>
      <c r="U46" s="3">
        <f t="shared" si="34"/>
        <v>0</v>
      </c>
      <c r="V46" s="3">
        <f t="shared" si="35"/>
        <v>0</v>
      </c>
      <c r="W46" s="3">
        <f t="shared" si="36"/>
        <v>0</v>
      </c>
      <c r="X46" s="3">
        <f t="shared" si="37"/>
        <v>0</v>
      </c>
      <c r="Y46" s="3">
        <f t="shared" si="38"/>
        <v>0</v>
      </c>
      <c r="Z46" s="3">
        <f t="shared" si="39"/>
        <v>0</v>
      </c>
      <c r="AA46" s="3">
        <f t="shared" si="40"/>
        <v>0</v>
      </c>
    </row>
    <row r="47" spans="1:27" x14ac:dyDescent="0.35">
      <c r="A47" s="684"/>
      <c r="B47" s="11" t="str">
        <f t="shared" si="19"/>
        <v>HVAC</v>
      </c>
      <c r="C47" s="3">
        <v>0</v>
      </c>
      <c r="D47" s="3">
        <v>0</v>
      </c>
      <c r="E47" s="3">
        <v>0</v>
      </c>
      <c r="F47" s="3">
        <v>0</v>
      </c>
      <c r="G47" s="3">
        <f t="shared" si="41"/>
        <v>0</v>
      </c>
      <c r="H47" s="3">
        <f t="shared" si="21"/>
        <v>0</v>
      </c>
      <c r="I47" s="3">
        <f t="shared" si="22"/>
        <v>0</v>
      </c>
      <c r="J47" s="3">
        <f t="shared" si="23"/>
        <v>0</v>
      </c>
      <c r="K47" s="3">
        <f t="shared" si="24"/>
        <v>0</v>
      </c>
      <c r="L47" s="3">
        <f t="shared" si="25"/>
        <v>0</v>
      </c>
      <c r="M47" s="3">
        <f t="shared" si="26"/>
        <v>0</v>
      </c>
      <c r="N47" s="3">
        <f t="shared" si="27"/>
        <v>0</v>
      </c>
      <c r="O47" s="3">
        <f t="shared" si="28"/>
        <v>0</v>
      </c>
      <c r="P47" s="3">
        <f t="shared" si="29"/>
        <v>0</v>
      </c>
      <c r="Q47" s="3">
        <f t="shared" si="30"/>
        <v>0</v>
      </c>
      <c r="R47" s="3">
        <f t="shared" si="31"/>
        <v>0</v>
      </c>
      <c r="S47" s="3">
        <f t="shared" si="32"/>
        <v>0</v>
      </c>
      <c r="T47" s="3">
        <f t="shared" si="33"/>
        <v>0</v>
      </c>
      <c r="U47" s="3">
        <f t="shared" si="34"/>
        <v>0</v>
      </c>
      <c r="V47" s="3">
        <f t="shared" si="35"/>
        <v>0</v>
      </c>
      <c r="W47" s="3">
        <f t="shared" si="36"/>
        <v>0</v>
      </c>
      <c r="X47" s="3">
        <f t="shared" si="37"/>
        <v>0</v>
      </c>
      <c r="Y47" s="3">
        <f t="shared" si="38"/>
        <v>0</v>
      </c>
      <c r="Z47" s="3">
        <f t="shared" si="39"/>
        <v>0</v>
      </c>
      <c r="AA47" s="3">
        <f t="shared" si="40"/>
        <v>0</v>
      </c>
    </row>
    <row r="48" spans="1:27" x14ac:dyDescent="0.35">
      <c r="A48" s="684"/>
      <c r="B48" s="11" t="str">
        <f t="shared" si="19"/>
        <v>Lighting</v>
      </c>
      <c r="C48" s="3">
        <v>0</v>
      </c>
      <c r="D48" s="3">
        <v>0</v>
      </c>
      <c r="E48" s="3">
        <v>0</v>
      </c>
      <c r="F48" s="3">
        <v>0</v>
      </c>
      <c r="G48" s="3">
        <f t="shared" si="41"/>
        <v>0</v>
      </c>
      <c r="H48" s="3">
        <f t="shared" si="21"/>
        <v>0</v>
      </c>
      <c r="I48" s="3">
        <f t="shared" si="22"/>
        <v>0</v>
      </c>
      <c r="J48" s="3">
        <f t="shared" si="23"/>
        <v>0</v>
      </c>
      <c r="K48" s="3">
        <f t="shared" si="24"/>
        <v>0</v>
      </c>
      <c r="L48" s="3">
        <f t="shared" si="25"/>
        <v>0</v>
      </c>
      <c r="M48" s="3">
        <f t="shared" si="26"/>
        <v>0</v>
      </c>
      <c r="N48" s="3">
        <f t="shared" si="27"/>
        <v>0</v>
      </c>
      <c r="O48" s="3">
        <f t="shared" si="28"/>
        <v>0</v>
      </c>
      <c r="P48" s="3">
        <f t="shared" si="29"/>
        <v>0</v>
      </c>
      <c r="Q48" s="3">
        <f t="shared" si="30"/>
        <v>0</v>
      </c>
      <c r="R48" s="3">
        <f t="shared" si="31"/>
        <v>0</v>
      </c>
      <c r="S48" s="3">
        <f t="shared" si="32"/>
        <v>0</v>
      </c>
      <c r="T48" s="3">
        <f t="shared" si="33"/>
        <v>0</v>
      </c>
      <c r="U48" s="3">
        <f t="shared" si="34"/>
        <v>0</v>
      </c>
      <c r="V48" s="3">
        <f t="shared" si="35"/>
        <v>0</v>
      </c>
      <c r="W48" s="3">
        <f t="shared" si="36"/>
        <v>0</v>
      </c>
      <c r="X48" s="3">
        <f t="shared" si="37"/>
        <v>0</v>
      </c>
      <c r="Y48" s="3">
        <f t="shared" si="38"/>
        <v>0</v>
      </c>
      <c r="Z48" s="3">
        <f t="shared" si="39"/>
        <v>0</v>
      </c>
      <c r="AA48" s="3">
        <f t="shared" si="40"/>
        <v>0</v>
      </c>
    </row>
    <row r="49" spans="1:27" x14ac:dyDescent="0.35">
      <c r="A49" s="684"/>
      <c r="B49" s="11" t="str">
        <f t="shared" si="19"/>
        <v>Miscellaneous</v>
      </c>
      <c r="C49" s="3">
        <v>0</v>
      </c>
      <c r="D49" s="3">
        <v>0</v>
      </c>
      <c r="E49" s="3">
        <v>0</v>
      </c>
      <c r="F49" s="3">
        <v>0</v>
      </c>
      <c r="G49" s="3">
        <f t="shared" si="41"/>
        <v>0</v>
      </c>
      <c r="H49" s="3">
        <f t="shared" si="21"/>
        <v>0</v>
      </c>
      <c r="I49" s="3">
        <f t="shared" si="22"/>
        <v>0</v>
      </c>
      <c r="J49" s="3">
        <f t="shared" si="23"/>
        <v>0</v>
      </c>
      <c r="K49" s="3">
        <f t="shared" si="24"/>
        <v>0</v>
      </c>
      <c r="L49" s="3">
        <f t="shared" si="25"/>
        <v>0</v>
      </c>
      <c r="M49" s="3">
        <f t="shared" si="26"/>
        <v>0</v>
      </c>
      <c r="N49" s="3">
        <f t="shared" si="27"/>
        <v>0</v>
      </c>
      <c r="O49" s="3">
        <f t="shared" si="28"/>
        <v>0</v>
      </c>
      <c r="P49" s="3">
        <f t="shared" si="29"/>
        <v>0</v>
      </c>
      <c r="Q49" s="3">
        <f t="shared" si="30"/>
        <v>0</v>
      </c>
      <c r="R49" s="3">
        <f t="shared" si="31"/>
        <v>0</v>
      </c>
      <c r="S49" s="3">
        <f t="shared" si="32"/>
        <v>0</v>
      </c>
      <c r="T49" s="3">
        <f t="shared" si="33"/>
        <v>0</v>
      </c>
      <c r="U49" s="3">
        <f t="shared" si="34"/>
        <v>0</v>
      </c>
      <c r="V49" s="3">
        <f t="shared" si="35"/>
        <v>0</v>
      </c>
      <c r="W49" s="3">
        <f t="shared" si="36"/>
        <v>0</v>
      </c>
      <c r="X49" s="3">
        <f t="shared" si="37"/>
        <v>0</v>
      </c>
      <c r="Y49" s="3">
        <f t="shared" si="38"/>
        <v>0</v>
      </c>
      <c r="Z49" s="3">
        <f t="shared" si="39"/>
        <v>0</v>
      </c>
      <c r="AA49" s="3">
        <f t="shared" si="40"/>
        <v>0</v>
      </c>
    </row>
    <row r="50" spans="1:27" ht="15" customHeight="1" x14ac:dyDescent="0.35">
      <c r="A50" s="684"/>
      <c r="B50" s="11" t="str">
        <f t="shared" si="19"/>
        <v>Motors</v>
      </c>
      <c r="C50" s="3">
        <v>0</v>
      </c>
      <c r="D50" s="3">
        <v>0</v>
      </c>
      <c r="E50" s="3">
        <v>0</v>
      </c>
      <c r="F50" s="3">
        <v>0</v>
      </c>
      <c r="G50" s="3">
        <f t="shared" si="41"/>
        <v>0</v>
      </c>
      <c r="H50" s="3">
        <f t="shared" si="21"/>
        <v>0</v>
      </c>
      <c r="I50" s="3">
        <f t="shared" si="22"/>
        <v>0</v>
      </c>
      <c r="J50" s="3">
        <f t="shared" si="23"/>
        <v>0</v>
      </c>
      <c r="K50" s="3">
        <f t="shared" si="24"/>
        <v>0</v>
      </c>
      <c r="L50" s="3">
        <f t="shared" si="25"/>
        <v>0</v>
      </c>
      <c r="M50" s="3">
        <f t="shared" si="26"/>
        <v>0</v>
      </c>
      <c r="N50" s="3">
        <f t="shared" si="27"/>
        <v>0</v>
      </c>
      <c r="O50" s="3">
        <f t="shared" si="28"/>
        <v>0</v>
      </c>
      <c r="P50" s="3">
        <f t="shared" si="29"/>
        <v>0</v>
      </c>
      <c r="Q50" s="3">
        <f t="shared" si="30"/>
        <v>0</v>
      </c>
      <c r="R50" s="3">
        <f t="shared" si="31"/>
        <v>0</v>
      </c>
      <c r="S50" s="3">
        <f t="shared" si="32"/>
        <v>0</v>
      </c>
      <c r="T50" s="3">
        <f t="shared" si="33"/>
        <v>0</v>
      </c>
      <c r="U50" s="3">
        <f t="shared" si="34"/>
        <v>0</v>
      </c>
      <c r="V50" s="3">
        <f t="shared" si="35"/>
        <v>0</v>
      </c>
      <c r="W50" s="3">
        <f t="shared" si="36"/>
        <v>0</v>
      </c>
      <c r="X50" s="3">
        <f t="shared" si="37"/>
        <v>0</v>
      </c>
      <c r="Y50" s="3">
        <f t="shared" si="38"/>
        <v>0</v>
      </c>
      <c r="Z50" s="3">
        <f t="shared" si="39"/>
        <v>0</v>
      </c>
      <c r="AA50" s="3">
        <f t="shared" si="40"/>
        <v>0</v>
      </c>
    </row>
    <row r="51" spans="1:27" x14ac:dyDescent="0.35">
      <c r="A51" s="684"/>
      <c r="B51" s="11" t="str">
        <f t="shared" si="19"/>
        <v>Process</v>
      </c>
      <c r="C51" s="3">
        <v>0</v>
      </c>
      <c r="D51" s="3">
        <v>0</v>
      </c>
      <c r="E51" s="3">
        <v>0</v>
      </c>
      <c r="F51" s="3">
        <v>0</v>
      </c>
      <c r="G51" s="3">
        <f t="shared" si="41"/>
        <v>0</v>
      </c>
      <c r="H51" s="3">
        <f t="shared" si="21"/>
        <v>0</v>
      </c>
      <c r="I51" s="3">
        <f t="shared" si="22"/>
        <v>0</v>
      </c>
      <c r="J51" s="3">
        <f t="shared" si="23"/>
        <v>0</v>
      </c>
      <c r="K51" s="3">
        <f t="shared" si="24"/>
        <v>0</v>
      </c>
      <c r="L51" s="3">
        <f t="shared" si="25"/>
        <v>0</v>
      </c>
      <c r="M51" s="3">
        <f t="shared" si="26"/>
        <v>0</v>
      </c>
      <c r="N51" s="3">
        <f t="shared" si="27"/>
        <v>0</v>
      </c>
      <c r="O51" s="3">
        <f t="shared" si="28"/>
        <v>0</v>
      </c>
      <c r="P51" s="3">
        <f t="shared" si="29"/>
        <v>0</v>
      </c>
      <c r="Q51" s="3">
        <f t="shared" si="30"/>
        <v>0</v>
      </c>
      <c r="R51" s="3">
        <f t="shared" si="31"/>
        <v>0</v>
      </c>
      <c r="S51" s="3">
        <f t="shared" si="32"/>
        <v>0</v>
      </c>
      <c r="T51" s="3">
        <f t="shared" si="33"/>
        <v>0</v>
      </c>
      <c r="U51" s="3">
        <f t="shared" si="34"/>
        <v>0</v>
      </c>
      <c r="V51" s="3">
        <f t="shared" si="35"/>
        <v>0</v>
      </c>
      <c r="W51" s="3">
        <f t="shared" si="36"/>
        <v>0</v>
      </c>
      <c r="X51" s="3">
        <f t="shared" si="37"/>
        <v>0</v>
      </c>
      <c r="Y51" s="3">
        <f t="shared" si="38"/>
        <v>0</v>
      </c>
      <c r="Z51" s="3">
        <f t="shared" si="39"/>
        <v>0</v>
      </c>
      <c r="AA51" s="3">
        <f t="shared" si="40"/>
        <v>0</v>
      </c>
    </row>
    <row r="52" spans="1:27" x14ac:dyDescent="0.35">
      <c r="A52" s="684"/>
      <c r="B52" s="11" t="str">
        <f t="shared" si="19"/>
        <v>Refrigeration</v>
      </c>
      <c r="C52" s="3">
        <v>0</v>
      </c>
      <c r="D52" s="3">
        <v>0</v>
      </c>
      <c r="E52" s="3">
        <v>0</v>
      </c>
      <c r="F52" s="3">
        <v>0</v>
      </c>
      <c r="G52" s="3">
        <f t="shared" si="41"/>
        <v>0</v>
      </c>
      <c r="H52" s="3">
        <f t="shared" si="21"/>
        <v>0</v>
      </c>
      <c r="I52" s="3">
        <f t="shared" si="22"/>
        <v>0</v>
      </c>
      <c r="J52" s="3">
        <f t="shared" si="23"/>
        <v>0</v>
      </c>
      <c r="K52" s="3">
        <f t="shared" si="24"/>
        <v>0</v>
      </c>
      <c r="L52" s="3">
        <f t="shared" si="25"/>
        <v>0</v>
      </c>
      <c r="M52" s="3">
        <f t="shared" si="26"/>
        <v>0</v>
      </c>
      <c r="N52" s="3">
        <f t="shared" si="27"/>
        <v>0</v>
      </c>
      <c r="O52" s="3">
        <f t="shared" si="28"/>
        <v>0</v>
      </c>
      <c r="P52" s="3">
        <f t="shared" si="29"/>
        <v>0</v>
      </c>
      <c r="Q52" s="3">
        <f t="shared" si="30"/>
        <v>0</v>
      </c>
      <c r="R52" s="3">
        <f t="shared" si="31"/>
        <v>0</v>
      </c>
      <c r="S52" s="3">
        <f t="shared" si="32"/>
        <v>0</v>
      </c>
      <c r="T52" s="3">
        <f t="shared" si="33"/>
        <v>0</v>
      </c>
      <c r="U52" s="3">
        <f t="shared" si="34"/>
        <v>0</v>
      </c>
      <c r="V52" s="3">
        <f t="shared" si="35"/>
        <v>0</v>
      </c>
      <c r="W52" s="3">
        <f t="shared" si="36"/>
        <v>0</v>
      </c>
      <c r="X52" s="3">
        <f t="shared" si="37"/>
        <v>0</v>
      </c>
      <c r="Y52" s="3">
        <f t="shared" si="38"/>
        <v>0</v>
      </c>
      <c r="Z52" s="3">
        <f t="shared" si="39"/>
        <v>0</v>
      </c>
      <c r="AA52" s="3">
        <f t="shared" si="40"/>
        <v>0</v>
      </c>
    </row>
    <row r="53" spans="1:27" x14ac:dyDescent="0.35">
      <c r="A53" s="684"/>
      <c r="B53" s="11" t="str">
        <f t="shared" si="19"/>
        <v>Water Heating</v>
      </c>
      <c r="C53" s="3">
        <v>0</v>
      </c>
      <c r="D53" s="3">
        <v>0</v>
      </c>
      <c r="E53" s="3">
        <v>0</v>
      </c>
      <c r="F53" s="3">
        <v>0</v>
      </c>
      <c r="G53" s="3">
        <f t="shared" si="41"/>
        <v>0</v>
      </c>
      <c r="H53" s="3">
        <f t="shared" si="21"/>
        <v>0</v>
      </c>
      <c r="I53" s="3">
        <f t="shared" si="22"/>
        <v>0</v>
      </c>
      <c r="J53" s="3">
        <f t="shared" si="23"/>
        <v>0</v>
      </c>
      <c r="K53" s="3">
        <f t="shared" si="24"/>
        <v>0</v>
      </c>
      <c r="L53" s="3">
        <f t="shared" si="25"/>
        <v>0</v>
      </c>
      <c r="M53" s="3">
        <f t="shared" si="26"/>
        <v>0</v>
      </c>
      <c r="N53" s="3">
        <f t="shared" si="27"/>
        <v>0</v>
      </c>
      <c r="O53" s="3">
        <f t="shared" si="28"/>
        <v>0</v>
      </c>
      <c r="P53" s="3">
        <f t="shared" si="29"/>
        <v>0</v>
      </c>
      <c r="Q53" s="3">
        <f t="shared" si="30"/>
        <v>0</v>
      </c>
      <c r="R53" s="3">
        <f t="shared" si="31"/>
        <v>0</v>
      </c>
      <c r="S53" s="3">
        <f t="shared" si="32"/>
        <v>0</v>
      </c>
      <c r="T53" s="3">
        <f t="shared" si="33"/>
        <v>0</v>
      </c>
      <c r="U53" s="3">
        <f t="shared" si="34"/>
        <v>0</v>
      </c>
      <c r="V53" s="3">
        <f t="shared" si="35"/>
        <v>0</v>
      </c>
      <c r="W53" s="3">
        <f t="shared" si="36"/>
        <v>0</v>
      </c>
      <c r="X53" s="3">
        <f t="shared" si="37"/>
        <v>0</v>
      </c>
      <c r="Y53" s="3">
        <f t="shared" si="38"/>
        <v>0</v>
      </c>
      <c r="Z53" s="3">
        <f t="shared" si="39"/>
        <v>0</v>
      </c>
      <c r="AA53" s="3">
        <f t="shared" si="40"/>
        <v>0</v>
      </c>
    </row>
    <row r="54" spans="1:27" ht="15" customHeight="1" x14ac:dyDescent="0.35">
      <c r="A54" s="684"/>
      <c r="B54" s="11" t="str">
        <f t="shared" si="19"/>
        <v xml:space="preserve"> </v>
      </c>
      <c r="C54" s="3"/>
      <c r="D54" s="3"/>
      <c r="E54" s="3"/>
      <c r="F54" s="3"/>
      <c r="G54" s="3"/>
      <c r="H54" s="3"/>
      <c r="I54" s="3"/>
      <c r="J54" s="3"/>
      <c r="K54" s="3"/>
      <c r="L54" s="3"/>
      <c r="M54" s="3"/>
      <c r="N54" s="3"/>
      <c r="O54" s="3"/>
      <c r="P54" s="3"/>
      <c r="Q54" s="3"/>
      <c r="R54" s="3"/>
      <c r="S54" s="3"/>
      <c r="T54" s="3"/>
      <c r="U54" s="3"/>
      <c r="V54" s="3"/>
      <c r="W54" s="3"/>
      <c r="X54" s="3"/>
      <c r="Y54" s="3"/>
      <c r="Z54" s="3"/>
      <c r="AA54" s="3"/>
    </row>
    <row r="55" spans="1:27" ht="15" customHeight="1" thickBot="1" x14ac:dyDescent="0.4">
      <c r="A55" s="685"/>
      <c r="B55" s="188" t="str">
        <f t="shared" si="19"/>
        <v>Monthly kWh</v>
      </c>
      <c r="C55" s="232">
        <f>SUM(C41:C54)</f>
        <v>0</v>
      </c>
      <c r="D55" s="232">
        <f t="shared" ref="D55:AA55" si="42">SUM(D41:D54)</f>
        <v>0</v>
      </c>
      <c r="E55" s="232">
        <f t="shared" si="42"/>
        <v>0</v>
      </c>
      <c r="F55" s="232">
        <f t="shared" si="42"/>
        <v>0</v>
      </c>
      <c r="G55" s="232">
        <f t="shared" si="42"/>
        <v>0</v>
      </c>
      <c r="H55" s="232">
        <f t="shared" si="42"/>
        <v>0</v>
      </c>
      <c r="I55" s="232">
        <f t="shared" si="42"/>
        <v>0</v>
      </c>
      <c r="J55" s="232">
        <f t="shared" si="42"/>
        <v>0</v>
      </c>
      <c r="K55" s="232">
        <f t="shared" si="42"/>
        <v>0</v>
      </c>
      <c r="L55" s="232">
        <f t="shared" si="42"/>
        <v>0</v>
      </c>
      <c r="M55" s="232">
        <f t="shared" si="42"/>
        <v>0</v>
      </c>
      <c r="N55" s="232">
        <f t="shared" si="42"/>
        <v>0</v>
      </c>
      <c r="O55" s="232">
        <f t="shared" si="42"/>
        <v>0</v>
      </c>
      <c r="P55" s="232">
        <f t="shared" si="42"/>
        <v>0</v>
      </c>
      <c r="Q55" s="232">
        <f t="shared" si="42"/>
        <v>0</v>
      </c>
      <c r="R55" s="232">
        <f t="shared" si="42"/>
        <v>0</v>
      </c>
      <c r="S55" s="232">
        <f t="shared" si="42"/>
        <v>0</v>
      </c>
      <c r="T55" s="232">
        <f t="shared" si="42"/>
        <v>0</v>
      </c>
      <c r="U55" s="232">
        <f t="shared" si="42"/>
        <v>0</v>
      </c>
      <c r="V55" s="232">
        <f t="shared" si="42"/>
        <v>0</v>
      </c>
      <c r="W55" s="232">
        <f t="shared" si="42"/>
        <v>0</v>
      </c>
      <c r="X55" s="232">
        <f t="shared" si="42"/>
        <v>0</v>
      </c>
      <c r="Y55" s="232">
        <f t="shared" si="42"/>
        <v>0</v>
      </c>
      <c r="Z55" s="232">
        <f t="shared" si="42"/>
        <v>0</v>
      </c>
      <c r="AA55" s="232">
        <f t="shared" si="42"/>
        <v>0</v>
      </c>
    </row>
    <row r="56" spans="1:27" x14ac:dyDescent="0.35">
      <c r="A56" s="8"/>
      <c r="B56" s="252"/>
      <c r="C56" s="9"/>
      <c r="D56" s="252"/>
      <c r="E56" s="9"/>
      <c r="F56" s="252"/>
      <c r="G56" s="252"/>
      <c r="H56" s="9"/>
      <c r="I56" s="252"/>
      <c r="J56" s="252"/>
      <c r="K56" s="9"/>
      <c r="L56" s="252"/>
      <c r="M56" s="252"/>
      <c r="N56" s="9"/>
      <c r="O56" s="252"/>
      <c r="P56" s="252"/>
      <c r="Q56" s="9"/>
      <c r="R56" s="252"/>
      <c r="S56" s="252"/>
      <c r="T56" s="9"/>
      <c r="U56" s="252"/>
      <c r="V56" s="252"/>
      <c r="W56" s="9"/>
      <c r="X56" s="252"/>
      <c r="Y56" s="252"/>
      <c r="Z56" s="9"/>
      <c r="AA56" s="252"/>
    </row>
    <row r="57" spans="1:27" ht="15" thickBot="1" x14ac:dyDescent="0.4">
      <c r="A57" s="203" t="s">
        <v>182</v>
      </c>
      <c r="B57" s="203"/>
      <c r="C57" s="203"/>
      <c r="D57" s="203"/>
      <c r="E57" s="203"/>
      <c r="F57" s="203"/>
      <c r="G57" s="203"/>
      <c r="H57" s="203"/>
      <c r="I57" s="203"/>
      <c r="J57" s="203"/>
      <c r="K57" s="129"/>
      <c r="L57" s="129"/>
      <c r="M57" s="129"/>
      <c r="N57" s="129"/>
      <c r="O57" s="129"/>
      <c r="P57" s="129"/>
      <c r="Q57" s="129"/>
      <c r="R57" s="129"/>
      <c r="S57" s="129"/>
      <c r="T57" s="129"/>
      <c r="U57" s="129"/>
      <c r="V57" s="129"/>
      <c r="W57" s="129"/>
      <c r="X57" s="129"/>
      <c r="Y57" s="129"/>
      <c r="Z57" s="129"/>
      <c r="AA57" s="129"/>
    </row>
    <row r="58" spans="1:27" ht="16" thickBot="1" x14ac:dyDescent="0.4">
      <c r="A58" s="686" t="s">
        <v>17</v>
      </c>
      <c r="B58" s="17" t="s">
        <v>10</v>
      </c>
      <c r="C58" s="145">
        <f>C$4</f>
        <v>44927</v>
      </c>
      <c r="D58" s="145">
        <f t="shared" ref="D58:AA58" si="43">D$4</f>
        <v>44958</v>
      </c>
      <c r="E58" s="145">
        <f t="shared" si="43"/>
        <v>44986</v>
      </c>
      <c r="F58" s="145">
        <f t="shared" si="43"/>
        <v>45017</v>
      </c>
      <c r="G58" s="145">
        <f t="shared" si="43"/>
        <v>45047</v>
      </c>
      <c r="H58" s="145">
        <f t="shared" si="43"/>
        <v>45078</v>
      </c>
      <c r="I58" s="145">
        <f t="shared" si="43"/>
        <v>45108</v>
      </c>
      <c r="J58" s="145">
        <f t="shared" si="43"/>
        <v>45139</v>
      </c>
      <c r="K58" s="145">
        <f t="shared" si="43"/>
        <v>45170</v>
      </c>
      <c r="L58" s="145">
        <f t="shared" si="43"/>
        <v>45200</v>
      </c>
      <c r="M58" s="145">
        <f t="shared" si="43"/>
        <v>45231</v>
      </c>
      <c r="N58" s="145">
        <f t="shared" si="43"/>
        <v>45261</v>
      </c>
      <c r="O58" s="145">
        <f t="shared" si="43"/>
        <v>45292</v>
      </c>
      <c r="P58" s="145">
        <f t="shared" si="43"/>
        <v>45323</v>
      </c>
      <c r="Q58" s="145">
        <f t="shared" si="43"/>
        <v>45352</v>
      </c>
      <c r="R58" s="145">
        <f t="shared" si="43"/>
        <v>45383</v>
      </c>
      <c r="S58" s="145">
        <f t="shared" si="43"/>
        <v>45413</v>
      </c>
      <c r="T58" s="145">
        <f t="shared" si="43"/>
        <v>45444</v>
      </c>
      <c r="U58" s="145">
        <f t="shared" si="43"/>
        <v>45474</v>
      </c>
      <c r="V58" s="145">
        <f t="shared" si="43"/>
        <v>45505</v>
      </c>
      <c r="W58" s="145">
        <f t="shared" si="43"/>
        <v>45536</v>
      </c>
      <c r="X58" s="145">
        <f t="shared" si="43"/>
        <v>45566</v>
      </c>
      <c r="Y58" s="145">
        <f t="shared" si="43"/>
        <v>45597</v>
      </c>
      <c r="Z58" s="145">
        <f t="shared" si="43"/>
        <v>45627</v>
      </c>
      <c r="AA58" s="145">
        <f t="shared" si="43"/>
        <v>45658</v>
      </c>
    </row>
    <row r="59" spans="1:27" ht="15" customHeight="1" x14ac:dyDescent="0.35">
      <c r="A59" s="687"/>
      <c r="B59" s="13" t="str">
        <f t="shared" ref="B59:B72" si="44">B41</f>
        <v>Air Comp</v>
      </c>
      <c r="C59" s="26">
        <f>((C5*0.5)-C41)*C78*C93*C$2</f>
        <v>0</v>
      </c>
      <c r="D59" s="26">
        <f>((D5*0.5)+C23-D41)*D78*D93*D$2</f>
        <v>0</v>
      </c>
      <c r="E59" s="26">
        <f t="shared" ref="E59:AA59" si="45">((E5*0.5)+D23-E41)*E78*E93*E$2</f>
        <v>0</v>
      </c>
      <c r="F59" s="26">
        <f t="shared" si="45"/>
        <v>0</v>
      </c>
      <c r="G59" s="26">
        <f t="shared" si="45"/>
        <v>0</v>
      </c>
      <c r="H59" s="26">
        <f t="shared" si="45"/>
        <v>0</v>
      </c>
      <c r="I59" s="26">
        <f t="shared" si="45"/>
        <v>0</v>
      </c>
      <c r="J59" s="26">
        <f t="shared" si="45"/>
        <v>0</v>
      </c>
      <c r="K59" s="26">
        <f t="shared" si="45"/>
        <v>0</v>
      </c>
      <c r="L59" s="26">
        <f t="shared" si="45"/>
        <v>0</v>
      </c>
      <c r="M59" s="26">
        <f t="shared" si="45"/>
        <v>0</v>
      </c>
      <c r="N59" s="26">
        <f t="shared" si="45"/>
        <v>0</v>
      </c>
      <c r="O59" s="26">
        <f t="shared" si="45"/>
        <v>0</v>
      </c>
      <c r="P59" s="26">
        <f t="shared" si="45"/>
        <v>0</v>
      </c>
      <c r="Q59" s="26">
        <f t="shared" si="45"/>
        <v>0</v>
      </c>
      <c r="R59" s="26">
        <f t="shared" si="45"/>
        <v>0</v>
      </c>
      <c r="S59" s="26">
        <f t="shared" si="45"/>
        <v>0</v>
      </c>
      <c r="T59" s="26">
        <f t="shared" si="45"/>
        <v>0</v>
      </c>
      <c r="U59" s="26">
        <f t="shared" si="45"/>
        <v>0</v>
      </c>
      <c r="V59" s="26">
        <f t="shared" si="45"/>
        <v>0</v>
      </c>
      <c r="W59" s="26">
        <f t="shared" si="45"/>
        <v>0</v>
      </c>
      <c r="X59" s="26">
        <f t="shared" si="45"/>
        <v>0</v>
      </c>
      <c r="Y59" s="26">
        <f t="shared" si="45"/>
        <v>0</v>
      </c>
      <c r="Z59" s="26">
        <f t="shared" si="45"/>
        <v>0</v>
      </c>
      <c r="AA59" s="26">
        <f t="shared" si="45"/>
        <v>0</v>
      </c>
    </row>
    <row r="60" spans="1:27" ht="15.5" x14ac:dyDescent="0.35">
      <c r="A60" s="687"/>
      <c r="B60" s="13" t="str">
        <f t="shared" si="44"/>
        <v>Building Shell</v>
      </c>
      <c r="C60" s="26">
        <f t="shared" ref="C60:C71" si="46">((C6*0.5)-C42)*C79*C94*C$2</f>
        <v>0</v>
      </c>
      <c r="D60" s="26">
        <f t="shared" ref="D60:AA60" si="47">((D6*0.5)+C24-D42)*D79*D94*D$2</f>
        <v>0</v>
      </c>
      <c r="E60" s="26">
        <f t="shared" si="47"/>
        <v>0</v>
      </c>
      <c r="F60" s="26">
        <f t="shared" si="47"/>
        <v>0</v>
      </c>
      <c r="G60" s="26">
        <f t="shared" si="47"/>
        <v>0</v>
      </c>
      <c r="H60" s="26">
        <f t="shared" si="47"/>
        <v>0</v>
      </c>
      <c r="I60" s="26">
        <f t="shared" si="47"/>
        <v>0</v>
      </c>
      <c r="J60" s="26">
        <f t="shared" si="47"/>
        <v>0</v>
      </c>
      <c r="K60" s="26">
        <f t="shared" si="47"/>
        <v>0</v>
      </c>
      <c r="L60" s="26">
        <f t="shared" si="47"/>
        <v>0</v>
      </c>
      <c r="M60" s="26">
        <f t="shared" si="47"/>
        <v>0</v>
      </c>
      <c r="N60" s="26">
        <f t="shared" si="47"/>
        <v>0</v>
      </c>
      <c r="O60" s="26">
        <f t="shared" si="47"/>
        <v>0</v>
      </c>
      <c r="P60" s="26">
        <f t="shared" si="47"/>
        <v>0</v>
      </c>
      <c r="Q60" s="26">
        <f t="shared" si="47"/>
        <v>0</v>
      </c>
      <c r="R60" s="26">
        <f t="shared" si="47"/>
        <v>0</v>
      </c>
      <c r="S60" s="26">
        <f t="shared" si="47"/>
        <v>0</v>
      </c>
      <c r="T60" s="26">
        <f t="shared" si="47"/>
        <v>0</v>
      </c>
      <c r="U60" s="26">
        <f t="shared" si="47"/>
        <v>0</v>
      </c>
      <c r="V60" s="26">
        <f t="shared" si="47"/>
        <v>0</v>
      </c>
      <c r="W60" s="26">
        <f t="shared" si="47"/>
        <v>0</v>
      </c>
      <c r="X60" s="26">
        <f t="shared" si="47"/>
        <v>0</v>
      </c>
      <c r="Y60" s="26">
        <f t="shared" si="47"/>
        <v>0</v>
      </c>
      <c r="Z60" s="26">
        <f t="shared" si="47"/>
        <v>0</v>
      </c>
      <c r="AA60" s="26">
        <f t="shared" si="47"/>
        <v>0</v>
      </c>
    </row>
    <row r="61" spans="1:27" ht="15.5" x14ac:dyDescent="0.35">
      <c r="A61" s="687"/>
      <c r="B61" s="13" t="str">
        <f t="shared" si="44"/>
        <v>Cooking</v>
      </c>
      <c r="C61" s="26">
        <f t="shared" si="46"/>
        <v>0</v>
      </c>
      <c r="D61" s="26">
        <f t="shared" ref="D61:AA61" si="48">((D7*0.5)+C25-D43)*D80*D95*D$2</f>
        <v>0</v>
      </c>
      <c r="E61" s="26">
        <f t="shared" si="48"/>
        <v>0</v>
      </c>
      <c r="F61" s="26">
        <f t="shared" si="48"/>
        <v>0</v>
      </c>
      <c r="G61" s="26">
        <f t="shared" si="48"/>
        <v>0</v>
      </c>
      <c r="H61" s="26">
        <f t="shared" si="48"/>
        <v>0</v>
      </c>
      <c r="I61" s="26">
        <f t="shared" si="48"/>
        <v>0</v>
      </c>
      <c r="J61" s="26">
        <f t="shared" si="48"/>
        <v>0</v>
      </c>
      <c r="K61" s="26">
        <f t="shared" si="48"/>
        <v>0</v>
      </c>
      <c r="L61" s="26">
        <f t="shared" si="48"/>
        <v>0</v>
      </c>
      <c r="M61" s="26">
        <f t="shared" si="48"/>
        <v>0</v>
      </c>
      <c r="N61" s="26">
        <f t="shared" si="48"/>
        <v>0</v>
      </c>
      <c r="O61" s="26">
        <f t="shared" si="48"/>
        <v>0</v>
      </c>
      <c r="P61" s="26">
        <f t="shared" si="48"/>
        <v>0</v>
      </c>
      <c r="Q61" s="26">
        <f t="shared" si="48"/>
        <v>0</v>
      </c>
      <c r="R61" s="26">
        <f t="shared" si="48"/>
        <v>0</v>
      </c>
      <c r="S61" s="26">
        <f t="shared" si="48"/>
        <v>0</v>
      </c>
      <c r="T61" s="26">
        <f t="shared" si="48"/>
        <v>0</v>
      </c>
      <c r="U61" s="26">
        <f t="shared" si="48"/>
        <v>0</v>
      </c>
      <c r="V61" s="26">
        <f t="shared" si="48"/>
        <v>0</v>
      </c>
      <c r="W61" s="26">
        <f t="shared" si="48"/>
        <v>0</v>
      </c>
      <c r="X61" s="26">
        <f t="shared" si="48"/>
        <v>0</v>
      </c>
      <c r="Y61" s="26">
        <f t="shared" si="48"/>
        <v>0</v>
      </c>
      <c r="Z61" s="26">
        <f t="shared" si="48"/>
        <v>0</v>
      </c>
      <c r="AA61" s="26">
        <f t="shared" si="48"/>
        <v>0</v>
      </c>
    </row>
    <row r="62" spans="1:27" ht="15.5" x14ac:dyDescent="0.35">
      <c r="A62" s="687"/>
      <c r="B62" s="13" t="str">
        <f t="shared" si="44"/>
        <v>Cooling</v>
      </c>
      <c r="C62" s="26">
        <f t="shared" si="46"/>
        <v>0</v>
      </c>
      <c r="D62" s="26">
        <f t="shared" ref="D62:AA62" si="49">((D8*0.5)+C26-D44)*D81*D96*D$2</f>
        <v>0</v>
      </c>
      <c r="E62" s="26">
        <f t="shared" si="49"/>
        <v>0</v>
      </c>
      <c r="F62" s="26">
        <f t="shared" si="49"/>
        <v>0</v>
      </c>
      <c r="G62" s="26">
        <f t="shared" si="49"/>
        <v>0</v>
      </c>
      <c r="H62" s="26">
        <f t="shared" si="49"/>
        <v>0</v>
      </c>
      <c r="I62" s="26">
        <f t="shared" si="49"/>
        <v>0</v>
      </c>
      <c r="J62" s="26">
        <f t="shared" si="49"/>
        <v>0</v>
      </c>
      <c r="K62" s="26">
        <f t="shared" si="49"/>
        <v>0</v>
      </c>
      <c r="L62" s="26">
        <f t="shared" si="49"/>
        <v>0</v>
      </c>
      <c r="M62" s="26">
        <f t="shared" si="49"/>
        <v>0</v>
      </c>
      <c r="N62" s="26">
        <f t="shared" si="49"/>
        <v>0</v>
      </c>
      <c r="O62" s="26">
        <f t="shared" si="49"/>
        <v>0</v>
      </c>
      <c r="P62" s="26">
        <f t="shared" si="49"/>
        <v>0</v>
      </c>
      <c r="Q62" s="26">
        <f t="shared" si="49"/>
        <v>0</v>
      </c>
      <c r="R62" s="26">
        <f t="shared" si="49"/>
        <v>0</v>
      </c>
      <c r="S62" s="26">
        <f t="shared" si="49"/>
        <v>0</v>
      </c>
      <c r="T62" s="26">
        <f t="shared" si="49"/>
        <v>0</v>
      </c>
      <c r="U62" s="26">
        <f t="shared" si="49"/>
        <v>0</v>
      </c>
      <c r="V62" s="26">
        <f t="shared" si="49"/>
        <v>0</v>
      </c>
      <c r="W62" s="26">
        <f t="shared" si="49"/>
        <v>0</v>
      </c>
      <c r="X62" s="26">
        <f t="shared" si="49"/>
        <v>0</v>
      </c>
      <c r="Y62" s="26">
        <f t="shared" si="49"/>
        <v>0</v>
      </c>
      <c r="Z62" s="26">
        <f t="shared" si="49"/>
        <v>0</v>
      </c>
      <c r="AA62" s="26">
        <f t="shared" si="49"/>
        <v>0</v>
      </c>
    </row>
    <row r="63" spans="1:27" ht="15.5" x14ac:dyDescent="0.35">
      <c r="A63" s="687"/>
      <c r="B63" s="13" t="str">
        <f t="shared" si="44"/>
        <v>Ext Lighting</v>
      </c>
      <c r="C63" s="26">
        <f t="shared" si="46"/>
        <v>0</v>
      </c>
      <c r="D63" s="26">
        <f t="shared" ref="D63:AA63" si="50">((D9*0.5)+C27-D45)*D82*D97*D$2</f>
        <v>0</v>
      </c>
      <c r="E63" s="26">
        <f t="shared" si="50"/>
        <v>0</v>
      </c>
      <c r="F63" s="26">
        <f t="shared" si="50"/>
        <v>0</v>
      </c>
      <c r="G63" s="26">
        <f t="shared" si="50"/>
        <v>0</v>
      </c>
      <c r="H63" s="26">
        <f t="shared" si="50"/>
        <v>0</v>
      </c>
      <c r="I63" s="26">
        <f t="shared" si="50"/>
        <v>0</v>
      </c>
      <c r="J63" s="26">
        <f t="shared" si="50"/>
        <v>0</v>
      </c>
      <c r="K63" s="26">
        <f t="shared" si="50"/>
        <v>0</v>
      </c>
      <c r="L63" s="26">
        <f t="shared" si="50"/>
        <v>0</v>
      </c>
      <c r="M63" s="26">
        <f t="shared" si="50"/>
        <v>0</v>
      </c>
      <c r="N63" s="26">
        <f t="shared" si="50"/>
        <v>0</v>
      </c>
      <c r="O63" s="26">
        <f t="shared" si="50"/>
        <v>0</v>
      </c>
      <c r="P63" s="26">
        <f t="shared" si="50"/>
        <v>0</v>
      </c>
      <c r="Q63" s="26">
        <f t="shared" si="50"/>
        <v>0</v>
      </c>
      <c r="R63" s="26">
        <f t="shared" si="50"/>
        <v>0</v>
      </c>
      <c r="S63" s="26">
        <f t="shared" si="50"/>
        <v>0</v>
      </c>
      <c r="T63" s="26">
        <f t="shared" si="50"/>
        <v>0</v>
      </c>
      <c r="U63" s="26">
        <f t="shared" si="50"/>
        <v>0</v>
      </c>
      <c r="V63" s="26">
        <f t="shared" si="50"/>
        <v>0</v>
      </c>
      <c r="W63" s="26">
        <f t="shared" si="50"/>
        <v>0</v>
      </c>
      <c r="X63" s="26">
        <f t="shared" si="50"/>
        <v>0</v>
      </c>
      <c r="Y63" s="26">
        <f t="shared" si="50"/>
        <v>0</v>
      </c>
      <c r="Z63" s="26">
        <f t="shared" si="50"/>
        <v>0</v>
      </c>
      <c r="AA63" s="26">
        <f t="shared" si="50"/>
        <v>0</v>
      </c>
    </row>
    <row r="64" spans="1:27" ht="15.5" x14ac:dyDescent="0.35">
      <c r="A64" s="687"/>
      <c r="B64" s="13" t="str">
        <f t="shared" si="44"/>
        <v>Heating</v>
      </c>
      <c r="C64" s="26">
        <f t="shared" si="46"/>
        <v>0</v>
      </c>
      <c r="D64" s="26">
        <f t="shared" ref="D64:AA64" si="51">((D10*0.5)+C28-D46)*D83*D98*D$2</f>
        <v>0</v>
      </c>
      <c r="E64" s="26">
        <f t="shared" si="51"/>
        <v>0</v>
      </c>
      <c r="F64" s="26">
        <f t="shared" si="51"/>
        <v>0</v>
      </c>
      <c r="G64" s="26">
        <f t="shared" si="51"/>
        <v>0</v>
      </c>
      <c r="H64" s="26">
        <f t="shared" si="51"/>
        <v>0</v>
      </c>
      <c r="I64" s="26">
        <f t="shared" si="51"/>
        <v>0</v>
      </c>
      <c r="J64" s="26">
        <f t="shared" si="51"/>
        <v>0</v>
      </c>
      <c r="K64" s="26">
        <f t="shared" si="51"/>
        <v>0</v>
      </c>
      <c r="L64" s="26">
        <f t="shared" si="51"/>
        <v>0</v>
      </c>
      <c r="M64" s="26">
        <f t="shared" si="51"/>
        <v>0</v>
      </c>
      <c r="N64" s="26">
        <f t="shared" si="51"/>
        <v>0</v>
      </c>
      <c r="O64" s="26">
        <f t="shared" si="51"/>
        <v>0</v>
      </c>
      <c r="P64" s="26">
        <f t="shared" si="51"/>
        <v>0</v>
      </c>
      <c r="Q64" s="26">
        <f t="shared" si="51"/>
        <v>0</v>
      </c>
      <c r="R64" s="26">
        <f t="shared" si="51"/>
        <v>0</v>
      </c>
      <c r="S64" s="26">
        <f t="shared" si="51"/>
        <v>0</v>
      </c>
      <c r="T64" s="26">
        <f t="shared" si="51"/>
        <v>0</v>
      </c>
      <c r="U64" s="26">
        <f t="shared" si="51"/>
        <v>0</v>
      </c>
      <c r="V64" s="26">
        <f t="shared" si="51"/>
        <v>0</v>
      </c>
      <c r="W64" s="26">
        <f t="shared" si="51"/>
        <v>0</v>
      </c>
      <c r="X64" s="26">
        <f t="shared" si="51"/>
        <v>0</v>
      </c>
      <c r="Y64" s="26">
        <f t="shared" si="51"/>
        <v>0</v>
      </c>
      <c r="Z64" s="26">
        <f t="shared" si="51"/>
        <v>0</v>
      </c>
      <c r="AA64" s="26">
        <f t="shared" si="51"/>
        <v>0</v>
      </c>
    </row>
    <row r="65" spans="1:27" ht="15.5" x14ac:dyDescent="0.35">
      <c r="A65" s="687"/>
      <c r="B65" s="13" t="str">
        <f t="shared" si="44"/>
        <v>HVAC</v>
      </c>
      <c r="C65" s="26">
        <f t="shared" si="46"/>
        <v>0</v>
      </c>
      <c r="D65" s="26">
        <f t="shared" ref="D65:AA65" si="52">((D11*0.5)+C29-D47)*D84*D99*D$2</f>
        <v>0</v>
      </c>
      <c r="E65" s="26">
        <f t="shared" si="52"/>
        <v>0</v>
      </c>
      <c r="F65" s="26">
        <f t="shared" si="52"/>
        <v>0</v>
      </c>
      <c r="G65" s="26">
        <f t="shared" si="52"/>
        <v>0</v>
      </c>
      <c r="H65" s="26">
        <f t="shared" si="52"/>
        <v>0</v>
      </c>
      <c r="I65" s="26">
        <f t="shared" si="52"/>
        <v>0</v>
      </c>
      <c r="J65" s="26">
        <f t="shared" si="52"/>
        <v>0</v>
      </c>
      <c r="K65" s="26">
        <f t="shared" si="52"/>
        <v>0</v>
      </c>
      <c r="L65" s="26">
        <f t="shared" si="52"/>
        <v>0</v>
      </c>
      <c r="M65" s="26">
        <f t="shared" si="52"/>
        <v>0</v>
      </c>
      <c r="N65" s="26">
        <f t="shared" si="52"/>
        <v>0</v>
      </c>
      <c r="O65" s="26">
        <f t="shared" si="52"/>
        <v>0</v>
      </c>
      <c r="P65" s="26">
        <f t="shared" si="52"/>
        <v>0</v>
      </c>
      <c r="Q65" s="26">
        <f t="shared" si="52"/>
        <v>0</v>
      </c>
      <c r="R65" s="26">
        <f t="shared" si="52"/>
        <v>0</v>
      </c>
      <c r="S65" s="26">
        <f t="shared" si="52"/>
        <v>0</v>
      </c>
      <c r="T65" s="26">
        <f t="shared" si="52"/>
        <v>0</v>
      </c>
      <c r="U65" s="26">
        <f t="shared" si="52"/>
        <v>0</v>
      </c>
      <c r="V65" s="26">
        <f t="shared" si="52"/>
        <v>0</v>
      </c>
      <c r="W65" s="26">
        <f t="shared" si="52"/>
        <v>0</v>
      </c>
      <c r="X65" s="26">
        <f t="shared" si="52"/>
        <v>0</v>
      </c>
      <c r="Y65" s="26">
        <f t="shared" si="52"/>
        <v>0</v>
      </c>
      <c r="Z65" s="26">
        <f t="shared" si="52"/>
        <v>0</v>
      </c>
      <c r="AA65" s="26">
        <f t="shared" si="52"/>
        <v>0</v>
      </c>
    </row>
    <row r="66" spans="1:27" ht="15.5" x14ac:dyDescent="0.35">
      <c r="A66" s="687"/>
      <c r="B66" s="13" t="str">
        <f t="shared" si="44"/>
        <v>Lighting</v>
      </c>
      <c r="C66" s="26">
        <f t="shared" si="46"/>
        <v>0</v>
      </c>
      <c r="D66" s="26">
        <f t="shared" ref="D66:AA66" si="53">((D12*0.5)+C30-D48)*D85*D100*D$2</f>
        <v>0</v>
      </c>
      <c r="E66" s="26">
        <f t="shared" si="53"/>
        <v>0</v>
      </c>
      <c r="F66" s="26">
        <f t="shared" si="53"/>
        <v>0</v>
      </c>
      <c r="G66" s="26">
        <f t="shared" si="53"/>
        <v>0</v>
      </c>
      <c r="H66" s="26">
        <f t="shared" si="53"/>
        <v>0</v>
      </c>
      <c r="I66" s="26">
        <f t="shared" si="53"/>
        <v>0</v>
      </c>
      <c r="J66" s="26">
        <f t="shared" si="53"/>
        <v>0</v>
      </c>
      <c r="K66" s="26">
        <f t="shared" si="53"/>
        <v>0</v>
      </c>
      <c r="L66" s="26">
        <f t="shared" si="53"/>
        <v>0</v>
      </c>
      <c r="M66" s="26">
        <f t="shared" si="53"/>
        <v>0</v>
      </c>
      <c r="N66" s="26">
        <f t="shared" si="53"/>
        <v>0</v>
      </c>
      <c r="O66" s="26">
        <f t="shared" si="53"/>
        <v>0</v>
      </c>
      <c r="P66" s="26">
        <f t="shared" si="53"/>
        <v>0</v>
      </c>
      <c r="Q66" s="26">
        <f t="shared" si="53"/>
        <v>0</v>
      </c>
      <c r="R66" s="26">
        <f t="shared" si="53"/>
        <v>0</v>
      </c>
      <c r="S66" s="26">
        <f t="shared" si="53"/>
        <v>0</v>
      </c>
      <c r="T66" s="26">
        <f t="shared" si="53"/>
        <v>0</v>
      </c>
      <c r="U66" s="26">
        <f t="shared" si="53"/>
        <v>0</v>
      </c>
      <c r="V66" s="26">
        <f t="shared" si="53"/>
        <v>0</v>
      </c>
      <c r="W66" s="26">
        <f t="shared" si="53"/>
        <v>0</v>
      </c>
      <c r="X66" s="26">
        <f t="shared" si="53"/>
        <v>0</v>
      </c>
      <c r="Y66" s="26">
        <f t="shared" si="53"/>
        <v>0</v>
      </c>
      <c r="Z66" s="26">
        <f t="shared" si="53"/>
        <v>0</v>
      </c>
      <c r="AA66" s="26">
        <f t="shared" si="53"/>
        <v>0</v>
      </c>
    </row>
    <row r="67" spans="1:27" ht="15.5" x14ac:dyDescent="0.35">
      <c r="A67" s="687"/>
      <c r="B67" s="13" t="str">
        <f t="shared" si="44"/>
        <v>Miscellaneous</v>
      </c>
      <c r="C67" s="26">
        <f t="shared" si="46"/>
        <v>0</v>
      </c>
      <c r="D67" s="26">
        <f t="shared" ref="D67:AA67" si="54">((D13*0.5)+C31-D49)*D86*D101*D$2</f>
        <v>0</v>
      </c>
      <c r="E67" s="26">
        <f t="shared" si="54"/>
        <v>0</v>
      </c>
      <c r="F67" s="26">
        <f t="shared" si="54"/>
        <v>0</v>
      </c>
      <c r="G67" s="26">
        <f t="shared" si="54"/>
        <v>0</v>
      </c>
      <c r="H67" s="26">
        <f t="shared" si="54"/>
        <v>0</v>
      </c>
      <c r="I67" s="26">
        <f t="shared" si="54"/>
        <v>0</v>
      </c>
      <c r="J67" s="26">
        <f t="shared" si="54"/>
        <v>0</v>
      </c>
      <c r="K67" s="26">
        <f t="shared" si="54"/>
        <v>0</v>
      </c>
      <c r="L67" s="26">
        <f t="shared" si="54"/>
        <v>0</v>
      </c>
      <c r="M67" s="26">
        <f t="shared" si="54"/>
        <v>0</v>
      </c>
      <c r="N67" s="26">
        <f t="shared" si="54"/>
        <v>0</v>
      </c>
      <c r="O67" s="26">
        <f t="shared" si="54"/>
        <v>0</v>
      </c>
      <c r="P67" s="26">
        <f t="shared" si="54"/>
        <v>0</v>
      </c>
      <c r="Q67" s="26">
        <f t="shared" si="54"/>
        <v>0</v>
      </c>
      <c r="R67" s="26">
        <f t="shared" si="54"/>
        <v>0</v>
      </c>
      <c r="S67" s="26">
        <f t="shared" si="54"/>
        <v>0</v>
      </c>
      <c r="T67" s="26">
        <f t="shared" si="54"/>
        <v>0</v>
      </c>
      <c r="U67" s="26">
        <f t="shared" si="54"/>
        <v>0</v>
      </c>
      <c r="V67" s="26">
        <f t="shared" si="54"/>
        <v>0</v>
      </c>
      <c r="W67" s="26">
        <f t="shared" si="54"/>
        <v>0</v>
      </c>
      <c r="X67" s="26">
        <f t="shared" si="54"/>
        <v>0</v>
      </c>
      <c r="Y67" s="26">
        <f t="shared" si="54"/>
        <v>0</v>
      </c>
      <c r="Z67" s="26">
        <f t="shared" si="54"/>
        <v>0</v>
      </c>
      <c r="AA67" s="26">
        <f t="shared" si="54"/>
        <v>0</v>
      </c>
    </row>
    <row r="68" spans="1:27" ht="15.75" customHeight="1" x14ac:dyDescent="0.35">
      <c r="A68" s="687"/>
      <c r="B68" s="13" t="str">
        <f t="shared" si="44"/>
        <v>Motors</v>
      </c>
      <c r="C68" s="26">
        <f t="shared" si="46"/>
        <v>0</v>
      </c>
      <c r="D68" s="26">
        <f t="shared" ref="D68:AA68" si="55">((D14*0.5)+C32-D50)*D87*D102*D$2</f>
        <v>0</v>
      </c>
      <c r="E68" s="26">
        <f t="shared" si="55"/>
        <v>0</v>
      </c>
      <c r="F68" s="26">
        <f t="shared" si="55"/>
        <v>0</v>
      </c>
      <c r="G68" s="26">
        <f t="shared" si="55"/>
        <v>0</v>
      </c>
      <c r="H68" s="26">
        <f t="shared" si="55"/>
        <v>0</v>
      </c>
      <c r="I68" s="26">
        <f t="shared" si="55"/>
        <v>0</v>
      </c>
      <c r="J68" s="26">
        <f t="shared" si="55"/>
        <v>0</v>
      </c>
      <c r="K68" s="26">
        <f t="shared" si="55"/>
        <v>0</v>
      </c>
      <c r="L68" s="26">
        <f t="shared" si="55"/>
        <v>0</v>
      </c>
      <c r="M68" s="26">
        <f t="shared" si="55"/>
        <v>0</v>
      </c>
      <c r="N68" s="26">
        <f t="shared" si="55"/>
        <v>0</v>
      </c>
      <c r="O68" s="26">
        <f t="shared" si="55"/>
        <v>0</v>
      </c>
      <c r="P68" s="26">
        <f t="shared" si="55"/>
        <v>0</v>
      </c>
      <c r="Q68" s="26">
        <f t="shared" si="55"/>
        <v>0</v>
      </c>
      <c r="R68" s="26">
        <f t="shared" si="55"/>
        <v>0</v>
      </c>
      <c r="S68" s="26">
        <f t="shared" si="55"/>
        <v>0</v>
      </c>
      <c r="T68" s="26">
        <f t="shared" si="55"/>
        <v>0</v>
      </c>
      <c r="U68" s="26">
        <f t="shared" si="55"/>
        <v>0</v>
      </c>
      <c r="V68" s="26">
        <f t="shared" si="55"/>
        <v>0</v>
      </c>
      <c r="W68" s="26">
        <f t="shared" si="55"/>
        <v>0</v>
      </c>
      <c r="X68" s="26">
        <f t="shared" si="55"/>
        <v>0</v>
      </c>
      <c r="Y68" s="26">
        <f t="shared" si="55"/>
        <v>0</v>
      </c>
      <c r="Z68" s="26">
        <f t="shared" si="55"/>
        <v>0</v>
      </c>
      <c r="AA68" s="26">
        <f t="shared" si="55"/>
        <v>0</v>
      </c>
    </row>
    <row r="69" spans="1:27" ht="15.5" x14ac:dyDescent="0.35">
      <c r="A69" s="687"/>
      <c r="B69" s="13" t="str">
        <f t="shared" si="44"/>
        <v>Process</v>
      </c>
      <c r="C69" s="26">
        <f t="shared" si="46"/>
        <v>0</v>
      </c>
      <c r="D69" s="26">
        <f t="shared" ref="D69:AA69" si="56">((D15*0.5)+C33-D51)*D88*D103*D$2</f>
        <v>0</v>
      </c>
      <c r="E69" s="26">
        <f t="shared" si="56"/>
        <v>0</v>
      </c>
      <c r="F69" s="26">
        <f t="shared" si="56"/>
        <v>0</v>
      </c>
      <c r="G69" s="26">
        <f t="shared" si="56"/>
        <v>0</v>
      </c>
      <c r="H69" s="26">
        <f t="shared" si="56"/>
        <v>0</v>
      </c>
      <c r="I69" s="26">
        <f t="shared" si="56"/>
        <v>0</v>
      </c>
      <c r="J69" s="26">
        <f t="shared" si="56"/>
        <v>0</v>
      </c>
      <c r="K69" s="26">
        <f t="shared" si="56"/>
        <v>0</v>
      </c>
      <c r="L69" s="26">
        <f t="shared" si="56"/>
        <v>0</v>
      </c>
      <c r="M69" s="26">
        <f t="shared" si="56"/>
        <v>0</v>
      </c>
      <c r="N69" s="26">
        <f t="shared" si="56"/>
        <v>0</v>
      </c>
      <c r="O69" s="26">
        <f t="shared" si="56"/>
        <v>0</v>
      </c>
      <c r="P69" s="26">
        <f t="shared" si="56"/>
        <v>0</v>
      </c>
      <c r="Q69" s="26">
        <f t="shared" si="56"/>
        <v>0</v>
      </c>
      <c r="R69" s="26">
        <f t="shared" si="56"/>
        <v>0</v>
      </c>
      <c r="S69" s="26">
        <f t="shared" si="56"/>
        <v>0</v>
      </c>
      <c r="T69" s="26">
        <f t="shared" si="56"/>
        <v>0</v>
      </c>
      <c r="U69" s="26">
        <f t="shared" si="56"/>
        <v>0</v>
      </c>
      <c r="V69" s="26">
        <f t="shared" si="56"/>
        <v>0</v>
      </c>
      <c r="W69" s="26">
        <f t="shared" si="56"/>
        <v>0</v>
      </c>
      <c r="X69" s="26">
        <f t="shared" si="56"/>
        <v>0</v>
      </c>
      <c r="Y69" s="26">
        <f t="shared" si="56"/>
        <v>0</v>
      </c>
      <c r="Z69" s="26">
        <f t="shared" si="56"/>
        <v>0</v>
      </c>
      <c r="AA69" s="26">
        <f t="shared" si="56"/>
        <v>0</v>
      </c>
    </row>
    <row r="70" spans="1:27" ht="15.5" x14ac:dyDescent="0.35">
      <c r="A70" s="687"/>
      <c r="B70" s="13" t="str">
        <f t="shared" si="44"/>
        <v>Refrigeration</v>
      </c>
      <c r="C70" s="26">
        <f t="shared" si="46"/>
        <v>0</v>
      </c>
      <c r="D70" s="26">
        <f t="shared" ref="D70:AA70" si="57">((D16*0.5)+C34-D52)*D89*D104*D$2</f>
        <v>0</v>
      </c>
      <c r="E70" s="26">
        <f t="shared" si="57"/>
        <v>0</v>
      </c>
      <c r="F70" s="26">
        <f t="shared" si="57"/>
        <v>0</v>
      </c>
      <c r="G70" s="26">
        <f t="shared" si="57"/>
        <v>0</v>
      </c>
      <c r="H70" s="26">
        <f t="shared" si="57"/>
        <v>0</v>
      </c>
      <c r="I70" s="26">
        <f t="shared" si="57"/>
        <v>0</v>
      </c>
      <c r="J70" s="26">
        <f t="shared" si="57"/>
        <v>0</v>
      </c>
      <c r="K70" s="26">
        <f t="shared" si="57"/>
        <v>0</v>
      </c>
      <c r="L70" s="26">
        <f t="shared" si="57"/>
        <v>0</v>
      </c>
      <c r="M70" s="26">
        <f t="shared" si="57"/>
        <v>0</v>
      </c>
      <c r="N70" s="26">
        <f t="shared" si="57"/>
        <v>0</v>
      </c>
      <c r="O70" s="26">
        <f t="shared" si="57"/>
        <v>0</v>
      </c>
      <c r="P70" s="26">
        <f t="shared" si="57"/>
        <v>0</v>
      </c>
      <c r="Q70" s="26">
        <f t="shared" si="57"/>
        <v>0</v>
      </c>
      <c r="R70" s="26">
        <f t="shared" si="57"/>
        <v>0</v>
      </c>
      <c r="S70" s="26">
        <f t="shared" si="57"/>
        <v>0</v>
      </c>
      <c r="T70" s="26">
        <f t="shared" si="57"/>
        <v>0</v>
      </c>
      <c r="U70" s="26">
        <f t="shared" si="57"/>
        <v>0</v>
      </c>
      <c r="V70" s="26">
        <f t="shared" si="57"/>
        <v>0</v>
      </c>
      <c r="W70" s="26">
        <f t="shared" si="57"/>
        <v>0</v>
      </c>
      <c r="X70" s="26">
        <f t="shared" si="57"/>
        <v>0</v>
      </c>
      <c r="Y70" s="26">
        <f t="shared" si="57"/>
        <v>0</v>
      </c>
      <c r="Z70" s="26">
        <f t="shared" si="57"/>
        <v>0</v>
      </c>
      <c r="AA70" s="26">
        <f t="shared" si="57"/>
        <v>0</v>
      </c>
    </row>
    <row r="71" spans="1:27" ht="15.5" x14ac:dyDescent="0.35">
      <c r="A71" s="687"/>
      <c r="B71" s="13" t="str">
        <f t="shared" si="44"/>
        <v>Water Heating</v>
      </c>
      <c r="C71" s="26">
        <f t="shared" si="46"/>
        <v>0</v>
      </c>
      <c r="D71" s="26">
        <f t="shared" ref="D71:AA71" si="58">((D17*0.5)+C35-D53)*D90*D105*D$2</f>
        <v>0</v>
      </c>
      <c r="E71" s="26">
        <f t="shared" si="58"/>
        <v>0</v>
      </c>
      <c r="F71" s="26">
        <f t="shared" si="58"/>
        <v>0</v>
      </c>
      <c r="G71" s="26">
        <f t="shared" si="58"/>
        <v>0</v>
      </c>
      <c r="H71" s="26">
        <f t="shared" si="58"/>
        <v>0</v>
      </c>
      <c r="I71" s="26">
        <f t="shared" si="58"/>
        <v>0</v>
      </c>
      <c r="J71" s="26">
        <f t="shared" si="58"/>
        <v>0</v>
      </c>
      <c r="K71" s="26">
        <f t="shared" si="58"/>
        <v>0</v>
      </c>
      <c r="L71" s="26">
        <f t="shared" si="58"/>
        <v>0</v>
      </c>
      <c r="M71" s="26">
        <f t="shared" si="58"/>
        <v>0</v>
      </c>
      <c r="N71" s="26">
        <f t="shared" si="58"/>
        <v>0</v>
      </c>
      <c r="O71" s="26">
        <f t="shared" si="58"/>
        <v>0</v>
      </c>
      <c r="P71" s="26">
        <f t="shared" si="58"/>
        <v>0</v>
      </c>
      <c r="Q71" s="26">
        <f t="shared" si="58"/>
        <v>0</v>
      </c>
      <c r="R71" s="26">
        <f t="shared" si="58"/>
        <v>0</v>
      </c>
      <c r="S71" s="26">
        <f t="shared" si="58"/>
        <v>0</v>
      </c>
      <c r="T71" s="26">
        <f t="shared" si="58"/>
        <v>0</v>
      </c>
      <c r="U71" s="26">
        <f t="shared" si="58"/>
        <v>0</v>
      </c>
      <c r="V71" s="26">
        <f t="shared" si="58"/>
        <v>0</v>
      </c>
      <c r="W71" s="26">
        <f t="shared" si="58"/>
        <v>0</v>
      </c>
      <c r="X71" s="26">
        <f t="shared" si="58"/>
        <v>0</v>
      </c>
      <c r="Y71" s="26">
        <f t="shared" si="58"/>
        <v>0</v>
      </c>
      <c r="Z71" s="26">
        <f t="shared" si="58"/>
        <v>0</v>
      </c>
      <c r="AA71" s="26">
        <f t="shared" si="58"/>
        <v>0</v>
      </c>
    </row>
    <row r="72" spans="1:27" ht="15.75" customHeight="1" x14ac:dyDescent="0.35">
      <c r="A72" s="687"/>
      <c r="B72" s="13" t="str">
        <f t="shared" si="44"/>
        <v xml:space="preserve"> </v>
      </c>
      <c r="C72" s="3"/>
      <c r="D72" s="3"/>
      <c r="E72" s="3"/>
      <c r="F72" s="3"/>
      <c r="G72" s="3"/>
      <c r="H72" s="3"/>
      <c r="I72" s="3"/>
      <c r="J72" s="3"/>
      <c r="K72" s="3"/>
      <c r="L72" s="3"/>
      <c r="M72" s="3"/>
      <c r="N72" s="3"/>
      <c r="O72" s="3"/>
      <c r="P72" s="3"/>
      <c r="Q72" s="3"/>
      <c r="R72" s="3"/>
      <c r="S72" s="3"/>
      <c r="T72" s="3"/>
      <c r="U72" s="3"/>
      <c r="V72" s="3"/>
      <c r="W72" s="3"/>
      <c r="X72" s="3"/>
      <c r="Y72" s="3"/>
      <c r="Z72" s="3"/>
      <c r="AA72" s="3"/>
    </row>
    <row r="73" spans="1:27" ht="15.75" customHeight="1" x14ac:dyDescent="0.35">
      <c r="A73" s="687"/>
      <c r="B73" s="235" t="s">
        <v>26</v>
      </c>
      <c r="C73" s="26">
        <f>SUM(C59:C72)</f>
        <v>0</v>
      </c>
      <c r="D73" s="26">
        <f>SUM(D59:D72)</f>
        <v>0</v>
      </c>
      <c r="E73" s="26">
        <f t="shared" ref="E73:AA73" si="59">SUM(E59:E72)</f>
        <v>0</v>
      </c>
      <c r="F73" s="26">
        <f t="shared" si="59"/>
        <v>0</v>
      </c>
      <c r="G73" s="26">
        <f t="shared" si="59"/>
        <v>0</v>
      </c>
      <c r="H73" s="26">
        <f t="shared" si="59"/>
        <v>0</v>
      </c>
      <c r="I73" s="26">
        <f t="shared" si="59"/>
        <v>0</v>
      </c>
      <c r="J73" s="26">
        <f t="shared" si="59"/>
        <v>0</v>
      </c>
      <c r="K73" s="26">
        <f t="shared" si="59"/>
        <v>0</v>
      </c>
      <c r="L73" s="26">
        <f t="shared" si="59"/>
        <v>0</v>
      </c>
      <c r="M73" s="26">
        <f t="shared" si="59"/>
        <v>0</v>
      </c>
      <c r="N73" s="26">
        <f t="shared" si="59"/>
        <v>0</v>
      </c>
      <c r="O73" s="26">
        <f t="shared" si="59"/>
        <v>0</v>
      </c>
      <c r="P73" s="26">
        <f t="shared" si="59"/>
        <v>0</v>
      </c>
      <c r="Q73" s="26">
        <f t="shared" si="59"/>
        <v>0</v>
      </c>
      <c r="R73" s="26">
        <f t="shared" si="59"/>
        <v>0</v>
      </c>
      <c r="S73" s="26">
        <f t="shared" si="59"/>
        <v>0</v>
      </c>
      <c r="T73" s="26">
        <f t="shared" si="59"/>
        <v>0</v>
      </c>
      <c r="U73" s="26">
        <f t="shared" si="59"/>
        <v>0</v>
      </c>
      <c r="V73" s="26">
        <f t="shared" si="59"/>
        <v>0</v>
      </c>
      <c r="W73" s="26">
        <f t="shared" si="59"/>
        <v>0</v>
      </c>
      <c r="X73" s="26">
        <f t="shared" si="59"/>
        <v>0</v>
      </c>
      <c r="Y73" s="26">
        <f t="shared" si="59"/>
        <v>0</v>
      </c>
      <c r="Z73" s="26">
        <f t="shared" si="59"/>
        <v>0</v>
      </c>
      <c r="AA73" s="26">
        <f t="shared" si="59"/>
        <v>0</v>
      </c>
    </row>
    <row r="74" spans="1:27" ht="16.5" customHeight="1" thickBot="1" x14ac:dyDescent="0.4">
      <c r="A74" s="688"/>
      <c r="B74" s="137" t="s">
        <v>27</v>
      </c>
      <c r="C74" s="27">
        <f>C73</f>
        <v>0</v>
      </c>
      <c r="D74" s="27">
        <f>C74+D73</f>
        <v>0</v>
      </c>
      <c r="E74" s="27">
        <f t="shared" ref="E74:AA74" si="60">D74+E73</f>
        <v>0</v>
      </c>
      <c r="F74" s="27">
        <f t="shared" si="60"/>
        <v>0</v>
      </c>
      <c r="G74" s="27">
        <f t="shared" si="60"/>
        <v>0</v>
      </c>
      <c r="H74" s="27">
        <f t="shared" si="60"/>
        <v>0</v>
      </c>
      <c r="I74" s="27">
        <f t="shared" si="60"/>
        <v>0</v>
      </c>
      <c r="J74" s="27">
        <f t="shared" si="60"/>
        <v>0</v>
      </c>
      <c r="K74" s="27">
        <f t="shared" si="60"/>
        <v>0</v>
      </c>
      <c r="L74" s="27">
        <f t="shared" si="60"/>
        <v>0</v>
      </c>
      <c r="M74" s="27">
        <f t="shared" si="60"/>
        <v>0</v>
      </c>
      <c r="N74" s="27">
        <f t="shared" si="60"/>
        <v>0</v>
      </c>
      <c r="O74" s="27">
        <f t="shared" si="60"/>
        <v>0</v>
      </c>
      <c r="P74" s="27">
        <f t="shared" si="60"/>
        <v>0</v>
      </c>
      <c r="Q74" s="27">
        <f t="shared" si="60"/>
        <v>0</v>
      </c>
      <c r="R74" s="27">
        <f t="shared" si="60"/>
        <v>0</v>
      </c>
      <c r="S74" s="27">
        <f t="shared" si="60"/>
        <v>0</v>
      </c>
      <c r="T74" s="27">
        <f t="shared" si="60"/>
        <v>0</v>
      </c>
      <c r="U74" s="27">
        <f t="shared" si="60"/>
        <v>0</v>
      </c>
      <c r="V74" s="27">
        <f t="shared" si="60"/>
        <v>0</v>
      </c>
      <c r="W74" s="27">
        <f t="shared" si="60"/>
        <v>0</v>
      </c>
      <c r="X74" s="27">
        <f t="shared" si="60"/>
        <v>0</v>
      </c>
      <c r="Y74" s="27">
        <f t="shared" si="60"/>
        <v>0</v>
      </c>
      <c r="Z74" s="27">
        <f t="shared" si="60"/>
        <v>0</v>
      </c>
      <c r="AA74" s="27">
        <f t="shared" si="60"/>
        <v>0</v>
      </c>
    </row>
    <row r="75" spans="1:27" x14ac:dyDescent="0.35">
      <c r="A75" s="8"/>
      <c r="B75" s="33"/>
      <c r="C75" s="30"/>
      <c r="D75" s="35"/>
      <c r="E75" s="30"/>
      <c r="F75" s="35"/>
      <c r="G75" s="30"/>
      <c r="H75" s="35"/>
      <c r="I75" s="30"/>
      <c r="J75" s="35"/>
      <c r="K75" s="30"/>
      <c r="L75" s="35"/>
      <c r="M75" s="30"/>
      <c r="N75" s="35"/>
      <c r="O75" s="30"/>
      <c r="P75" s="35"/>
      <c r="Q75" s="30"/>
      <c r="R75" s="35"/>
      <c r="S75" s="30"/>
      <c r="T75" s="35"/>
      <c r="U75" s="30"/>
      <c r="V75" s="35"/>
      <c r="W75" s="30"/>
      <c r="X75" s="35"/>
      <c r="Y75" s="30"/>
      <c r="Z75" s="35"/>
      <c r="AA75" s="30"/>
    </row>
    <row r="76" spans="1:27" ht="15" thickBot="1" x14ac:dyDescent="0.4">
      <c r="B76" s="16"/>
      <c r="C76" s="8"/>
      <c r="D76" s="8"/>
      <c r="E76" s="8"/>
      <c r="F76" s="8"/>
      <c r="G76" s="8"/>
      <c r="H76" s="8"/>
      <c r="I76" s="8"/>
      <c r="J76" s="8"/>
      <c r="K76" s="8"/>
      <c r="L76" s="8"/>
      <c r="M76" s="8"/>
      <c r="N76" s="8"/>
      <c r="O76" s="8"/>
      <c r="P76" s="8"/>
      <c r="Q76" s="8"/>
      <c r="R76" s="8"/>
      <c r="S76" s="8"/>
      <c r="T76" s="8"/>
      <c r="U76" s="8"/>
      <c r="V76" s="8"/>
      <c r="W76" s="8"/>
      <c r="X76" s="8"/>
      <c r="Y76" s="8"/>
      <c r="Z76" s="8"/>
      <c r="AA76" s="8"/>
    </row>
    <row r="77" spans="1:27" ht="16" thickBot="1" x14ac:dyDescent="0.4">
      <c r="A77" s="716" t="s">
        <v>12</v>
      </c>
      <c r="B77" s="17" t="s">
        <v>12</v>
      </c>
      <c r="C77" s="145">
        <f>C$4</f>
        <v>44927</v>
      </c>
      <c r="D77" s="145">
        <f t="shared" ref="D77:AA77" si="61">D$4</f>
        <v>44958</v>
      </c>
      <c r="E77" s="145">
        <f t="shared" si="61"/>
        <v>44986</v>
      </c>
      <c r="F77" s="145">
        <f t="shared" si="61"/>
        <v>45017</v>
      </c>
      <c r="G77" s="145">
        <f t="shared" si="61"/>
        <v>45047</v>
      </c>
      <c r="H77" s="145">
        <f t="shared" si="61"/>
        <v>45078</v>
      </c>
      <c r="I77" s="145">
        <f t="shared" si="61"/>
        <v>45108</v>
      </c>
      <c r="J77" s="145">
        <f t="shared" si="61"/>
        <v>45139</v>
      </c>
      <c r="K77" s="145">
        <f t="shared" si="61"/>
        <v>45170</v>
      </c>
      <c r="L77" s="145">
        <f t="shared" si="61"/>
        <v>45200</v>
      </c>
      <c r="M77" s="145">
        <f t="shared" si="61"/>
        <v>45231</v>
      </c>
      <c r="N77" s="145">
        <f t="shared" si="61"/>
        <v>45261</v>
      </c>
      <c r="O77" s="145">
        <f t="shared" si="61"/>
        <v>45292</v>
      </c>
      <c r="P77" s="145">
        <f t="shared" si="61"/>
        <v>45323</v>
      </c>
      <c r="Q77" s="145">
        <f t="shared" si="61"/>
        <v>45352</v>
      </c>
      <c r="R77" s="145">
        <f t="shared" si="61"/>
        <v>45383</v>
      </c>
      <c r="S77" s="145">
        <f t="shared" si="61"/>
        <v>45413</v>
      </c>
      <c r="T77" s="145">
        <f t="shared" si="61"/>
        <v>45444</v>
      </c>
      <c r="U77" s="145">
        <f t="shared" si="61"/>
        <v>45474</v>
      </c>
      <c r="V77" s="145">
        <f t="shared" si="61"/>
        <v>45505</v>
      </c>
      <c r="W77" s="145">
        <f t="shared" si="61"/>
        <v>45536</v>
      </c>
      <c r="X77" s="145">
        <f t="shared" si="61"/>
        <v>45566</v>
      </c>
      <c r="Y77" s="145">
        <f t="shared" si="61"/>
        <v>45597</v>
      </c>
      <c r="Z77" s="145">
        <f t="shared" si="61"/>
        <v>45627</v>
      </c>
      <c r="AA77" s="145">
        <f t="shared" si="61"/>
        <v>45658</v>
      </c>
    </row>
    <row r="78" spans="1:27" ht="15.75" customHeight="1" x14ac:dyDescent="0.35">
      <c r="A78" s="717"/>
      <c r="B78" s="13" t="str">
        <f>B59</f>
        <v>Air Comp</v>
      </c>
      <c r="C78" s="292">
        <f>'2M - SGS'!C78</f>
        <v>8.5109000000000004E-2</v>
      </c>
      <c r="D78" s="292">
        <f>'2M - SGS'!D78</f>
        <v>7.7715000000000006E-2</v>
      </c>
      <c r="E78" s="292">
        <f>'2M - SGS'!E78</f>
        <v>8.6136000000000004E-2</v>
      </c>
      <c r="F78" s="292">
        <f>'2M - SGS'!F78</f>
        <v>7.9796000000000006E-2</v>
      </c>
      <c r="G78" s="292">
        <f>'2M - SGS'!G78</f>
        <v>8.5334999999999994E-2</v>
      </c>
      <c r="H78" s="292">
        <f>'2M - SGS'!H78</f>
        <v>8.1994999999999998E-2</v>
      </c>
      <c r="I78" s="292">
        <f>'2M - SGS'!I78</f>
        <v>8.4098999999999993E-2</v>
      </c>
      <c r="J78" s="292">
        <f>'2M - SGS'!J78</f>
        <v>8.4198999999999996E-2</v>
      </c>
      <c r="K78" s="292">
        <f>'2M - SGS'!K78</f>
        <v>8.2512000000000002E-2</v>
      </c>
      <c r="L78" s="292">
        <f>'2M - SGS'!L78</f>
        <v>8.5277000000000006E-2</v>
      </c>
      <c r="M78" s="292">
        <f>'2M - SGS'!M78</f>
        <v>8.2588999999999996E-2</v>
      </c>
      <c r="N78" s="292">
        <f>'2M - SGS'!N78</f>
        <v>8.5237999999999994E-2</v>
      </c>
      <c r="O78" s="292">
        <f>'2M - SGS'!O78</f>
        <v>8.5109000000000004E-2</v>
      </c>
      <c r="P78" s="292">
        <f>'2M - SGS'!P78</f>
        <v>7.7715000000000006E-2</v>
      </c>
      <c r="Q78" s="292">
        <f>'2M - SGS'!Q78</f>
        <v>8.6136000000000004E-2</v>
      </c>
      <c r="R78" s="292">
        <f>'2M - SGS'!R78</f>
        <v>7.9796000000000006E-2</v>
      </c>
      <c r="S78" s="292">
        <f>'2M - SGS'!S78</f>
        <v>8.5334999999999994E-2</v>
      </c>
      <c r="T78" s="292">
        <f>'2M - SGS'!T78</f>
        <v>8.1994999999999998E-2</v>
      </c>
      <c r="U78" s="292">
        <f>'2M - SGS'!U78</f>
        <v>8.4098999999999993E-2</v>
      </c>
      <c r="V78" s="292">
        <f>'2M - SGS'!V78</f>
        <v>8.4198999999999996E-2</v>
      </c>
      <c r="W78" s="292">
        <f>'2M - SGS'!W78</f>
        <v>8.2512000000000002E-2</v>
      </c>
      <c r="X78" s="292">
        <f>'2M - SGS'!X78</f>
        <v>8.5277000000000006E-2</v>
      </c>
      <c r="Y78" s="292">
        <f>'2M - SGS'!Y78</f>
        <v>8.2588999999999996E-2</v>
      </c>
      <c r="Z78" s="292">
        <f>'2M - SGS'!Z78</f>
        <v>8.5237999999999994E-2</v>
      </c>
      <c r="AA78" s="292">
        <f>'2M - SGS'!AA78</f>
        <v>8.5109000000000004E-2</v>
      </c>
    </row>
    <row r="79" spans="1:27" ht="15.5" x14ac:dyDescent="0.35">
      <c r="A79" s="717"/>
      <c r="B79" s="13" t="str">
        <f t="shared" ref="B79:B90" si="62">B60</f>
        <v>Building Shell</v>
      </c>
      <c r="C79" s="292">
        <f>'2M - SGS'!C79</f>
        <v>0.107824</v>
      </c>
      <c r="D79" s="292">
        <f>'2M - SGS'!D79</f>
        <v>9.1051999999999994E-2</v>
      </c>
      <c r="E79" s="292">
        <f>'2M - SGS'!E79</f>
        <v>7.1135000000000004E-2</v>
      </c>
      <c r="F79" s="292">
        <f>'2M - SGS'!F79</f>
        <v>4.1179E-2</v>
      </c>
      <c r="G79" s="292">
        <f>'2M - SGS'!G79</f>
        <v>4.4423999999999998E-2</v>
      </c>
      <c r="H79" s="292">
        <f>'2M - SGS'!H79</f>
        <v>0.106128</v>
      </c>
      <c r="I79" s="292">
        <f>'2M - SGS'!I79</f>
        <v>0.14288100000000001</v>
      </c>
      <c r="J79" s="292">
        <f>'2M - SGS'!J79</f>
        <v>0.133494</v>
      </c>
      <c r="K79" s="292">
        <f>'2M - SGS'!K79</f>
        <v>5.781E-2</v>
      </c>
      <c r="L79" s="292">
        <f>'2M - SGS'!L79</f>
        <v>3.8018000000000003E-2</v>
      </c>
      <c r="M79" s="292">
        <f>'2M - SGS'!M79</f>
        <v>6.2103999999999999E-2</v>
      </c>
      <c r="N79" s="292">
        <f>'2M - SGS'!N79</f>
        <v>0.10395</v>
      </c>
      <c r="O79" s="292">
        <f>'2M - SGS'!O79</f>
        <v>0.107824</v>
      </c>
      <c r="P79" s="292">
        <f>'2M - SGS'!P79</f>
        <v>9.1051999999999994E-2</v>
      </c>
      <c r="Q79" s="292">
        <f>'2M - SGS'!Q79</f>
        <v>7.1135000000000004E-2</v>
      </c>
      <c r="R79" s="292">
        <f>'2M - SGS'!R79</f>
        <v>4.1179E-2</v>
      </c>
      <c r="S79" s="292">
        <f>'2M - SGS'!S79</f>
        <v>4.4423999999999998E-2</v>
      </c>
      <c r="T79" s="292">
        <f>'2M - SGS'!T79</f>
        <v>0.106128</v>
      </c>
      <c r="U79" s="292">
        <f>'2M - SGS'!U79</f>
        <v>0.14288100000000001</v>
      </c>
      <c r="V79" s="292">
        <f>'2M - SGS'!V79</f>
        <v>0.133494</v>
      </c>
      <c r="W79" s="292">
        <f>'2M - SGS'!W79</f>
        <v>5.781E-2</v>
      </c>
      <c r="X79" s="292">
        <f>'2M - SGS'!X79</f>
        <v>3.8018000000000003E-2</v>
      </c>
      <c r="Y79" s="292">
        <f>'2M - SGS'!Y79</f>
        <v>6.2103999999999999E-2</v>
      </c>
      <c r="Z79" s="292">
        <f>'2M - SGS'!Z79</f>
        <v>0.10395</v>
      </c>
      <c r="AA79" s="292">
        <f>'2M - SGS'!AA79</f>
        <v>0.107824</v>
      </c>
    </row>
    <row r="80" spans="1:27" ht="15.5" x14ac:dyDescent="0.35">
      <c r="A80" s="717"/>
      <c r="B80" s="13" t="str">
        <f t="shared" si="62"/>
        <v>Cooking</v>
      </c>
      <c r="C80" s="292">
        <f>'2M - SGS'!C80</f>
        <v>8.6096000000000006E-2</v>
      </c>
      <c r="D80" s="292">
        <f>'2M - SGS'!D80</f>
        <v>7.8608999999999998E-2</v>
      </c>
      <c r="E80" s="292">
        <f>'2M - SGS'!E80</f>
        <v>8.1547999999999995E-2</v>
      </c>
      <c r="F80" s="292">
        <f>'2M - SGS'!F80</f>
        <v>7.2947999999999999E-2</v>
      </c>
      <c r="G80" s="292">
        <f>'2M - SGS'!G80</f>
        <v>8.6277000000000006E-2</v>
      </c>
      <c r="H80" s="292">
        <f>'2M - SGS'!H80</f>
        <v>8.3294000000000007E-2</v>
      </c>
      <c r="I80" s="292">
        <f>'2M - SGS'!I80</f>
        <v>8.5859000000000005E-2</v>
      </c>
      <c r="J80" s="292">
        <f>'2M - SGS'!J80</f>
        <v>8.5885000000000003E-2</v>
      </c>
      <c r="K80" s="292">
        <f>'2M - SGS'!K80</f>
        <v>8.3474999999999994E-2</v>
      </c>
      <c r="L80" s="292">
        <f>'2M - SGS'!L80</f>
        <v>8.6262000000000005E-2</v>
      </c>
      <c r="M80" s="292">
        <f>'2M - SGS'!M80</f>
        <v>8.3496000000000001E-2</v>
      </c>
      <c r="N80" s="292">
        <f>'2M - SGS'!N80</f>
        <v>8.6250999999999994E-2</v>
      </c>
      <c r="O80" s="292">
        <f>'2M - SGS'!O80</f>
        <v>8.6096000000000006E-2</v>
      </c>
      <c r="P80" s="292">
        <f>'2M - SGS'!P80</f>
        <v>7.8608999999999998E-2</v>
      </c>
      <c r="Q80" s="292">
        <f>'2M - SGS'!Q80</f>
        <v>8.1547999999999995E-2</v>
      </c>
      <c r="R80" s="292">
        <f>'2M - SGS'!R80</f>
        <v>7.2947999999999999E-2</v>
      </c>
      <c r="S80" s="292">
        <f>'2M - SGS'!S80</f>
        <v>8.6277000000000006E-2</v>
      </c>
      <c r="T80" s="292">
        <f>'2M - SGS'!T80</f>
        <v>8.3294000000000007E-2</v>
      </c>
      <c r="U80" s="292">
        <f>'2M - SGS'!U80</f>
        <v>8.5859000000000005E-2</v>
      </c>
      <c r="V80" s="292">
        <f>'2M - SGS'!V80</f>
        <v>8.5885000000000003E-2</v>
      </c>
      <c r="W80" s="292">
        <f>'2M - SGS'!W80</f>
        <v>8.3474999999999994E-2</v>
      </c>
      <c r="X80" s="292">
        <f>'2M - SGS'!X80</f>
        <v>8.6262000000000005E-2</v>
      </c>
      <c r="Y80" s="292">
        <f>'2M - SGS'!Y80</f>
        <v>8.3496000000000001E-2</v>
      </c>
      <c r="Z80" s="292">
        <f>'2M - SGS'!Z80</f>
        <v>8.6250999999999994E-2</v>
      </c>
      <c r="AA80" s="292">
        <f>'2M - SGS'!AA80</f>
        <v>8.6096000000000006E-2</v>
      </c>
    </row>
    <row r="81" spans="1:27" ht="15.5" x14ac:dyDescent="0.35">
      <c r="A81" s="717"/>
      <c r="B81" s="13" t="str">
        <f t="shared" si="62"/>
        <v>Cooling</v>
      </c>
      <c r="C81" s="292">
        <f>'2M - SGS'!C81</f>
        <v>6.0000000000000002E-6</v>
      </c>
      <c r="D81" s="292">
        <f>'2M - SGS'!D81</f>
        <v>2.4699999999999999E-4</v>
      </c>
      <c r="E81" s="292">
        <f>'2M - SGS'!E81</f>
        <v>7.2360000000000002E-3</v>
      </c>
      <c r="F81" s="292">
        <f>'2M - SGS'!F81</f>
        <v>2.1690999999999998E-2</v>
      </c>
      <c r="G81" s="292">
        <f>'2M - SGS'!G81</f>
        <v>6.2979999999999994E-2</v>
      </c>
      <c r="H81" s="292">
        <f>'2M - SGS'!H81</f>
        <v>0.21317</v>
      </c>
      <c r="I81" s="292">
        <f>'2M - SGS'!I81</f>
        <v>0.29002899999999998</v>
      </c>
      <c r="J81" s="292">
        <f>'2M - SGS'!J81</f>
        <v>0.270206</v>
      </c>
      <c r="K81" s="292">
        <f>'2M - SGS'!K81</f>
        <v>0.108695</v>
      </c>
      <c r="L81" s="292">
        <f>'2M - SGS'!L81</f>
        <v>1.9643000000000001E-2</v>
      </c>
      <c r="M81" s="292">
        <f>'2M - SGS'!M81</f>
        <v>6.0299999999999998E-3</v>
      </c>
      <c r="N81" s="292">
        <f>'2M - SGS'!N81</f>
        <v>6.3999999999999997E-5</v>
      </c>
      <c r="O81" s="292">
        <f>'2M - SGS'!O81</f>
        <v>6.0000000000000002E-6</v>
      </c>
      <c r="P81" s="292">
        <f>'2M - SGS'!P81</f>
        <v>2.4699999999999999E-4</v>
      </c>
      <c r="Q81" s="292">
        <f>'2M - SGS'!Q81</f>
        <v>7.2360000000000002E-3</v>
      </c>
      <c r="R81" s="292">
        <f>'2M - SGS'!R81</f>
        <v>2.1690999999999998E-2</v>
      </c>
      <c r="S81" s="292">
        <f>'2M - SGS'!S81</f>
        <v>6.2979999999999994E-2</v>
      </c>
      <c r="T81" s="292">
        <f>'2M - SGS'!T81</f>
        <v>0.21317</v>
      </c>
      <c r="U81" s="292">
        <f>'2M - SGS'!U81</f>
        <v>0.29002899999999998</v>
      </c>
      <c r="V81" s="292">
        <f>'2M - SGS'!V81</f>
        <v>0.270206</v>
      </c>
      <c r="W81" s="292">
        <f>'2M - SGS'!W81</f>
        <v>0.108695</v>
      </c>
      <c r="X81" s="292">
        <f>'2M - SGS'!X81</f>
        <v>1.9643000000000001E-2</v>
      </c>
      <c r="Y81" s="292">
        <f>'2M - SGS'!Y81</f>
        <v>6.0299999999999998E-3</v>
      </c>
      <c r="Z81" s="292">
        <f>'2M - SGS'!Z81</f>
        <v>6.3999999999999997E-5</v>
      </c>
      <c r="AA81" s="292">
        <f>'2M - SGS'!AA81</f>
        <v>6.0000000000000002E-6</v>
      </c>
    </row>
    <row r="82" spans="1:27" ht="15.5" x14ac:dyDescent="0.35">
      <c r="A82" s="717"/>
      <c r="B82" s="13" t="str">
        <f t="shared" si="62"/>
        <v>Ext Lighting</v>
      </c>
      <c r="C82" s="292">
        <f>'2M - SGS'!C82</f>
        <v>0.106265</v>
      </c>
      <c r="D82" s="292">
        <f>'2M - SGS'!D82</f>
        <v>8.2161999999999999E-2</v>
      </c>
      <c r="E82" s="292">
        <f>'2M - SGS'!E82</f>
        <v>7.0887000000000006E-2</v>
      </c>
      <c r="F82" s="292">
        <f>'2M - SGS'!F82</f>
        <v>6.8145999999999998E-2</v>
      </c>
      <c r="G82" s="292">
        <f>'2M - SGS'!G82</f>
        <v>8.1852999999999995E-2</v>
      </c>
      <c r="H82" s="292">
        <f>'2M - SGS'!H82</f>
        <v>6.7163E-2</v>
      </c>
      <c r="I82" s="292">
        <f>'2M - SGS'!I82</f>
        <v>8.6751999999999996E-2</v>
      </c>
      <c r="J82" s="292">
        <f>'2M - SGS'!J82</f>
        <v>6.9401000000000004E-2</v>
      </c>
      <c r="K82" s="292">
        <f>'2M - SGS'!K82</f>
        <v>8.2907999999999996E-2</v>
      </c>
      <c r="L82" s="292">
        <f>'2M - SGS'!L82</f>
        <v>0.100507</v>
      </c>
      <c r="M82" s="292">
        <f>'2M - SGS'!M82</f>
        <v>8.7251999999999996E-2</v>
      </c>
      <c r="N82" s="292">
        <f>'2M - SGS'!N82</f>
        <v>9.6703999999999998E-2</v>
      </c>
      <c r="O82" s="292">
        <f>'2M - SGS'!O82</f>
        <v>0.106265</v>
      </c>
      <c r="P82" s="292">
        <f>'2M - SGS'!P82</f>
        <v>8.2161999999999999E-2</v>
      </c>
      <c r="Q82" s="292">
        <f>'2M - SGS'!Q82</f>
        <v>7.0887000000000006E-2</v>
      </c>
      <c r="R82" s="292">
        <f>'2M - SGS'!R82</f>
        <v>6.8145999999999998E-2</v>
      </c>
      <c r="S82" s="292">
        <f>'2M - SGS'!S82</f>
        <v>8.1852999999999995E-2</v>
      </c>
      <c r="T82" s="292">
        <f>'2M - SGS'!T82</f>
        <v>6.7163E-2</v>
      </c>
      <c r="U82" s="292">
        <f>'2M - SGS'!U82</f>
        <v>8.6751999999999996E-2</v>
      </c>
      <c r="V82" s="292">
        <f>'2M - SGS'!V82</f>
        <v>6.9401000000000004E-2</v>
      </c>
      <c r="W82" s="292">
        <f>'2M - SGS'!W82</f>
        <v>8.2907999999999996E-2</v>
      </c>
      <c r="X82" s="292">
        <f>'2M - SGS'!X82</f>
        <v>0.100507</v>
      </c>
      <c r="Y82" s="292">
        <f>'2M - SGS'!Y82</f>
        <v>8.7251999999999996E-2</v>
      </c>
      <c r="Z82" s="292">
        <f>'2M - SGS'!Z82</f>
        <v>9.6703999999999998E-2</v>
      </c>
      <c r="AA82" s="292">
        <f>'2M - SGS'!AA82</f>
        <v>0.106265</v>
      </c>
    </row>
    <row r="83" spans="1:27" ht="15.5" x14ac:dyDescent="0.35">
      <c r="A83" s="717"/>
      <c r="B83" s="13" t="str">
        <f t="shared" si="62"/>
        <v>Heating</v>
      </c>
      <c r="C83" s="292">
        <f>'2M - SGS'!C83</f>
        <v>0.210397</v>
      </c>
      <c r="D83" s="292">
        <f>'2M - SGS'!D83</f>
        <v>0.17743600000000001</v>
      </c>
      <c r="E83" s="292">
        <f>'2M - SGS'!E83</f>
        <v>0.13192400000000001</v>
      </c>
      <c r="F83" s="292">
        <f>'2M - SGS'!F83</f>
        <v>5.9718E-2</v>
      </c>
      <c r="G83" s="292">
        <f>'2M - SGS'!G83</f>
        <v>2.6769000000000001E-2</v>
      </c>
      <c r="H83" s="292">
        <f>'2M - SGS'!H83</f>
        <v>4.2950000000000002E-3</v>
      </c>
      <c r="I83" s="292">
        <f>'2M - SGS'!I83</f>
        <v>2.895E-3</v>
      </c>
      <c r="J83" s="292">
        <f>'2M - SGS'!J83</f>
        <v>3.4320000000000002E-3</v>
      </c>
      <c r="K83" s="292">
        <f>'2M - SGS'!K83</f>
        <v>9.4020000000000006E-3</v>
      </c>
      <c r="L83" s="292">
        <f>'2M - SGS'!L83</f>
        <v>5.5496999999999998E-2</v>
      </c>
      <c r="M83" s="292">
        <f>'2M - SGS'!M83</f>
        <v>0.115452</v>
      </c>
      <c r="N83" s="292">
        <f>'2M - SGS'!N83</f>
        <v>0.20278099999999999</v>
      </c>
      <c r="O83" s="292">
        <f>'2M - SGS'!O83</f>
        <v>0.210397</v>
      </c>
      <c r="P83" s="292">
        <f>'2M - SGS'!P83</f>
        <v>0.17743600000000001</v>
      </c>
      <c r="Q83" s="292">
        <f>'2M - SGS'!Q83</f>
        <v>0.13192400000000001</v>
      </c>
      <c r="R83" s="292">
        <f>'2M - SGS'!R83</f>
        <v>5.9718E-2</v>
      </c>
      <c r="S83" s="292">
        <f>'2M - SGS'!S83</f>
        <v>2.6769000000000001E-2</v>
      </c>
      <c r="T83" s="292">
        <f>'2M - SGS'!T83</f>
        <v>4.2950000000000002E-3</v>
      </c>
      <c r="U83" s="292">
        <f>'2M - SGS'!U83</f>
        <v>2.895E-3</v>
      </c>
      <c r="V83" s="292">
        <f>'2M - SGS'!V83</f>
        <v>3.4320000000000002E-3</v>
      </c>
      <c r="W83" s="292">
        <f>'2M - SGS'!W83</f>
        <v>9.4020000000000006E-3</v>
      </c>
      <c r="X83" s="292">
        <f>'2M - SGS'!X83</f>
        <v>5.5496999999999998E-2</v>
      </c>
      <c r="Y83" s="292">
        <f>'2M - SGS'!Y83</f>
        <v>0.115452</v>
      </c>
      <c r="Z83" s="292">
        <f>'2M - SGS'!Z83</f>
        <v>0.20278099999999999</v>
      </c>
      <c r="AA83" s="292">
        <f>'2M - SGS'!AA83</f>
        <v>0.210397</v>
      </c>
    </row>
    <row r="84" spans="1:27" ht="15.5" x14ac:dyDescent="0.35">
      <c r="A84" s="717"/>
      <c r="B84" s="13" t="str">
        <f t="shared" si="62"/>
        <v>HVAC</v>
      </c>
      <c r="C84" s="292">
        <f>'2M - SGS'!C84</f>
        <v>0.107824</v>
      </c>
      <c r="D84" s="292">
        <f>'2M - SGS'!D84</f>
        <v>9.1051999999999994E-2</v>
      </c>
      <c r="E84" s="292">
        <f>'2M - SGS'!E84</f>
        <v>7.1135000000000004E-2</v>
      </c>
      <c r="F84" s="292">
        <f>'2M - SGS'!F84</f>
        <v>4.1179E-2</v>
      </c>
      <c r="G84" s="292">
        <f>'2M - SGS'!G84</f>
        <v>4.4423999999999998E-2</v>
      </c>
      <c r="H84" s="292">
        <f>'2M - SGS'!H84</f>
        <v>0.106128</v>
      </c>
      <c r="I84" s="292">
        <f>'2M - SGS'!I84</f>
        <v>0.14288100000000001</v>
      </c>
      <c r="J84" s="292">
        <f>'2M - SGS'!J84</f>
        <v>0.133494</v>
      </c>
      <c r="K84" s="292">
        <f>'2M - SGS'!K84</f>
        <v>5.781E-2</v>
      </c>
      <c r="L84" s="292">
        <f>'2M - SGS'!L84</f>
        <v>3.8018000000000003E-2</v>
      </c>
      <c r="M84" s="292">
        <f>'2M - SGS'!M84</f>
        <v>6.2103999999999999E-2</v>
      </c>
      <c r="N84" s="292">
        <f>'2M - SGS'!N84</f>
        <v>0.10395</v>
      </c>
      <c r="O84" s="292">
        <f>'2M - SGS'!O84</f>
        <v>0.107824</v>
      </c>
      <c r="P84" s="292">
        <f>'2M - SGS'!P84</f>
        <v>9.1051999999999994E-2</v>
      </c>
      <c r="Q84" s="292">
        <f>'2M - SGS'!Q84</f>
        <v>7.1135000000000004E-2</v>
      </c>
      <c r="R84" s="292">
        <f>'2M - SGS'!R84</f>
        <v>4.1179E-2</v>
      </c>
      <c r="S84" s="292">
        <f>'2M - SGS'!S84</f>
        <v>4.4423999999999998E-2</v>
      </c>
      <c r="T84" s="292">
        <f>'2M - SGS'!T84</f>
        <v>0.106128</v>
      </c>
      <c r="U84" s="292">
        <f>'2M - SGS'!U84</f>
        <v>0.14288100000000001</v>
      </c>
      <c r="V84" s="292">
        <f>'2M - SGS'!V84</f>
        <v>0.133494</v>
      </c>
      <c r="W84" s="292">
        <f>'2M - SGS'!W84</f>
        <v>5.781E-2</v>
      </c>
      <c r="X84" s="292">
        <f>'2M - SGS'!X84</f>
        <v>3.8018000000000003E-2</v>
      </c>
      <c r="Y84" s="292">
        <f>'2M - SGS'!Y84</f>
        <v>6.2103999999999999E-2</v>
      </c>
      <c r="Z84" s="292">
        <f>'2M - SGS'!Z84</f>
        <v>0.10395</v>
      </c>
      <c r="AA84" s="292">
        <f>'2M - SGS'!AA84</f>
        <v>0.107824</v>
      </c>
    </row>
    <row r="85" spans="1:27" ht="15.5" x14ac:dyDescent="0.35">
      <c r="A85" s="717"/>
      <c r="B85" s="13" t="str">
        <f t="shared" si="62"/>
        <v>Lighting</v>
      </c>
      <c r="C85" s="292">
        <f>'2M - SGS'!C85</f>
        <v>9.3563999999999994E-2</v>
      </c>
      <c r="D85" s="292">
        <f>'2M - SGS'!D85</f>
        <v>7.2162000000000004E-2</v>
      </c>
      <c r="E85" s="292">
        <f>'2M - SGS'!E85</f>
        <v>7.8372999999999998E-2</v>
      </c>
      <c r="F85" s="292">
        <f>'2M - SGS'!F85</f>
        <v>7.6534000000000005E-2</v>
      </c>
      <c r="G85" s="292">
        <f>'2M - SGS'!G85</f>
        <v>9.4246999999999997E-2</v>
      </c>
      <c r="H85" s="292">
        <f>'2M - SGS'!H85</f>
        <v>7.5599E-2</v>
      </c>
      <c r="I85" s="292">
        <f>'2M - SGS'!I85</f>
        <v>9.6199999999999994E-2</v>
      </c>
      <c r="J85" s="292">
        <f>'2M - SGS'!J85</f>
        <v>7.7077999999999994E-2</v>
      </c>
      <c r="K85" s="292">
        <f>'2M - SGS'!K85</f>
        <v>8.1374000000000002E-2</v>
      </c>
      <c r="L85" s="292">
        <f>'2M - SGS'!L85</f>
        <v>9.4072000000000003E-2</v>
      </c>
      <c r="M85" s="292">
        <f>'2M - SGS'!M85</f>
        <v>7.6706999999999997E-2</v>
      </c>
      <c r="N85" s="292">
        <f>'2M - SGS'!N85</f>
        <v>8.4089999999999998E-2</v>
      </c>
      <c r="O85" s="292">
        <f>'2M - SGS'!O85</f>
        <v>9.3563999999999994E-2</v>
      </c>
      <c r="P85" s="292">
        <f>'2M - SGS'!P85</f>
        <v>7.2162000000000004E-2</v>
      </c>
      <c r="Q85" s="292">
        <f>'2M - SGS'!Q85</f>
        <v>7.8372999999999998E-2</v>
      </c>
      <c r="R85" s="292">
        <f>'2M - SGS'!R85</f>
        <v>7.6534000000000005E-2</v>
      </c>
      <c r="S85" s="292">
        <f>'2M - SGS'!S85</f>
        <v>9.4246999999999997E-2</v>
      </c>
      <c r="T85" s="292">
        <f>'2M - SGS'!T85</f>
        <v>7.5599E-2</v>
      </c>
      <c r="U85" s="292">
        <f>'2M - SGS'!U85</f>
        <v>9.6199999999999994E-2</v>
      </c>
      <c r="V85" s="292">
        <f>'2M - SGS'!V85</f>
        <v>7.7077999999999994E-2</v>
      </c>
      <c r="W85" s="292">
        <f>'2M - SGS'!W85</f>
        <v>8.1374000000000002E-2</v>
      </c>
      <c r="X85" s="292">
        <f>'2M - SGS'!X85</f>
        <v>9.4072000000000003E-2</v>
      </c>
      <c r="Y85" s="292">
        <f>'2M - SGS'!Y85</f>
        <v>7.6706999999999997E-2</v>
      </c>
      <c r="Z85" s="292">
        <f>'2M - SGS'!Z85</f>
        <v>8.4089999999999998E-2</v>
      </c>
      <c r="AA85" s="292">
        <f>'2M - SGS'!AA85</f>
        <v>9.3563999999999994E-2</v>
      </c>
    </row>
    <row r="86" spans="1:27" ht="15.5" x14ac:dyDescent="0.35">
      <c r="A86" s="717"/>
      <c r="B86" s="13" t="str">
        <f t="shared" si="62"/>
        <v>Miscellaneous</v>
      </c>
      <c r="C86" s="292">
        <f>'2M - SGS'!C86</f>
        <v>8.5109000000000004E-2</v>
      </c>
      <c r="D86" s="292">
        <f>'2M - SGS'!D86</f>
        <v>7.7715000000000006E-2</v>
      </c>
      <c r="E86" s="292">
        <f>'2M - SGS'!E86</f>
        <v>8.6136000000000004E-2</v>
      </c>
      <c r="F86" s="292">
        <f>'2M - SGS'!F86</f>
        <v>7.9796000000000006E-2</v>
      </c>
      <c r="G86" s="292">
        <f>'2M - SGS'!G86</f>
        <v>8.5334999999999994E-2</v>
      </c>
      <c r="H86" s="292">
        <f>'2M - SGS'!H86</f>
        <v>8.1994999999999998E-2</v>
      </c>
      <c r="I86" s="292">
        <f>'2M - SGS'!I86</f>
        <v>8.4098999999999993E-2</v>
      </c>
      <c r="J86" s="292">
        <f>'2M - SGS'!J86</f>
        <v>8.4198999999999996E-2</v>
      </c>
      <c r="K86" s="292">
        <f>'2M - SGS'!K86</f>
        <v>8.2512000000000002E-2</v>
      </c>
      <c r="L86" s="292">
        <f>'2M - SGS'!L86</f>
        <v>8.5277000000000006E-2</v>
      </c>
      <c r="M86" s="292">
        <f>'2M - SGS'!M86</f>
        <v>8.2588999999999996E-2</v>
      </c>
      <c r="N86" s="292">
        <f>'2M - SGS'!N86</f>
        <v>8.5237999999999994E-2</v>
      </c>
      <c r="O86" s="292">
        <f>'2M - SGS'!O86</f>
        <v>8.5109000000000004E-2</v>
      </c>
      <c r="P86" s="292">
        <f>'2M - SGS'!P86</f>
        <v>7.7715000000000006E-2</v>
      </c>
      <c r="Q86" s="292">
        <f>'2M - SGS'!Q86</f>
        <v>8.6136000000000004E-2</v>
      </c>
      <c r="R86" s="292">
        <f>'2M - SGS'!R86</f>
        <v>7.9796000000000006E-2</v>
      </c>
      <c r="S86" s="292">
        <f>'2M - SGS'!S86</f>
        <v>8.5334999999999994E-2</v>
      </c>
      <c r="T86" s="292">
        <f>'2M - SGS'!T86</f>
        <v>8.1994999999999998E-2</v>
      </c>
      <c r="U86" s="292">
        <f>'2M - SGS'!U86</f>
        <v>8.4098999999999993E-2</v>
      </c>
      <c r="V86" s="292">
        <f>'2M - SGS'!V86</f>
        <v>8.4198999999999996E-2</v>
      </c>
      <c r="W86" s="292">
        <f>'2M - SGS'!W86</f>
        <v>8.2512000000000002E-2</v>
      </c>
      <c r="X86" s="292">
        <f>'2M - SGS'!X86</f>
        <v>8.5277000000000006E-2</v>
      </c>
      <c r="Y86" s="292">
        <f>'2M - SGS'!Y86</f>
        <v>8.2588999999999996E-2</v>
      </c>
      <c r="Z86" s="292">
        <f>'2M - SGS'!Z86</f>
        <v>8.5237999999999994E-2</v>
      </c>
      <c r="AA86" s="292">
        <f>'2M - SGS'!AA86</f>
        <v>8.5109000000000004E-2</v>
      </c>
    </row>
    <row r="87" spans="1:27" ht="15.5" x14ac:dyDescent="0.35">
      <c r="A87" s="717"/>
      <c r="B87" s="13" t="str">
        <f t="shared" si="62"/>
        <v>Motors</v>
      </c>
      <c r="C87" s="292">
        <f>'2M - SGS'!C87</f>
        <v>8.5109000000000004E-2</v>
      </c>
      <c r="D87" s="292">
        <f>'2M - SGS'!D87</f>
        <v>7.7715000000000006E-2</v>
      </c>
      <c r="E87" s="292">
        <f>'2M - SGS'!E87</f>
        <v>8.6136000000000004E-2</v>
      </c>
      <c r="F87" s="292">
        <f>'2M - SGS'!F87</f>
        <v>7.9796000000000006E-2</v>
      </c>
      <c r="G87" s="292">
        <f>'2M - SGS'!G87</f>
        <v>8.5334999999999994E-2</v>
      </c>
      <c r="H87" s="292">
        <f>'2M - SGS'!H87</f>
        <v>8.1994999999999998E-2</v>
      </c>
      <c r="I87" s="292">
        <f>'2M - SGS'!I87</f>
        <v>8.4098999999999993E-2</v>
      </c>
      <c r="J87" s="292">
        <f>'2M - SGS'!J87</f>
        <v>8.4198999999999996E-2</v>
      </c>
      <c r="K87" s="292">
        <f>'2M - SGS'!K87</f>
        <v>8.2512000000000002E-2</v>
      </c>
      <c r="L87" s="292">
        <f>'2M - SGS'!L87</f>
        <v>8.5277000000000006E-2</v>
      </c>
      <c r="M87" s="292">
        <f>'2M - SGS'!M87</f>
        <v>8.2588999999999996E-2</v>
      </c>
      <c r="N87" s="292">
        <f>'2M - SGS'!N87</f>
        <v>8.5237999999999994E-2</v>
      </c>
      <c r="O87" s="292">
        <f>'2M - SGS'!O87</f>
        <v>8.5109000000000004E-2</v>
      </c>
      <c r="P87" s="292">
        <f>'2M - SGS'!P87</f>
        <v>7.7715000000000006E-2</v>
      </c>
      <c r="Q87" s="292">
        <f>'2M - SGS'!Q87</f>
        <v>8.6136000000000004E-2</v>
      </c>
      <c r="R87" s="292">
        <f>'2M - SGS'!R87</f>
        <v>7.9796000000000006E-2</v>
      </c>
      <c r="S87" s="292">
        <f>'2M - SGS'!S87</f>
        <v>8.5334999999999994E-2</v>
      </c>
      <c r="T87" s="292">
        <f>'2M - SGS'!T87</f>
        <v>8.1994999999999998E-2</v>
      </c>
      <c r="U87" s="292">
        <f>'2M - SGS'!U87</f>
        <v>8.4098999999999993E-2</v>
      </c>
      <c r="V87" s="292">
        <f>'2M - SGS'!V87</f>
        <v>8.4198999999999996E-2</v>
      </c>
      <c r="W87" s="292">
        <f>'2M - SGS'!W87</f>
        <v>8.2512000000000002E-2</v>
      </c>
      <c r="X87" s="292">
        <f>'2M - SGS'!X87</f>
        <v>8.5277000000000006E-2</v>
      </c>
      <c r="Y87" s="292">
        <f>'2M - SGS'!Y87</f>
        <v>8.2588999999999996E-2</v>
      </c>
      <c r="Z87" s="292">
        <f>'2M - SGS'!Z87</f>
        <v>8.5237999999999994E-2</v>
      </c>
      <c r="AA87" s="292">
        <f>'2M - SGS'!AA87</f>
        <v>8.5109000000000004E-2</v>
      </c>
    </row>
    <row r="88" spans="1:27" ht="15.5" x14ac:dyDescent="0.35">
      <c r="A88" s="717"/>
      <c r="B88" s="13" t="str">
        <f t="shared" si="62"/>
        <v>Process</v>
      </c>
      <c r="C88" s="292">
        <f>'2M - SGS'!C88</f>
        <v>8.5109000000000004E-2</v>
      </c>
      <c r="D88" s="292">
        <f>'2M - SGS'!D88</f>
        <v>7.7715000000000006E-2</v>
      </c>
      <c r="E88" s="292">
        <f>'2M - SGS'!E88</f>
        <v>8.6136000000000004E-2</v>
      </c>
      <c r="F88" s="292">
        <f>'2M - SGS'!F88</f>
        <v>7.9796000000000006E-2</v>
      </c>
      <c r="G88" s="292">
        <f>'2M - SGS'!G88</f>
        <v>8.5334999999999994E-2</v>
      </c>
      <c r="H88" s="292">
        <f>'2M - SGS'!H88</f>
        <v>8.1994999999999998E-2</v>
      </c>
      <c r="I88" s="292">
        <f>'2M - SGS'!I88</f>
        <v>8.4098999999999993E-2</v>
      </c>
      <c r="J88" s="292">
        <f>'2M - SGS'!J88</f>
        <v>8.4198999999999996E-2</v>
      </c>
      <c r="K88" s="292">
        <f>'2M - SGS'!K88</f>
        <v>8.2512000000000002E-2</v>
      </c>
      <c r="L88" s="292">
        <f>'2M - SGS'!L88</f>
        <v>8.5277000000000006E-2</v>
      </c>
      <c r="M88" s="292">
        <f>'2M - SGS'!M88</f>
        <v>8.2588999999999996E-2</v>
      </c>
      <c r="N88" s="292">
        <f>'2M - SGS'!N88</f>
        <v>8.5237999999999994E-2</v>
      </c>
      <c r="O88" s="292">
        <f>'2M - SGS'!O88</f>
        <v>8.5109000000000004E-2</v>
      </c>
      <c r="P88" s="292">
        <f>'2M - SGS'!P88</f>
        <v>7.7715000000000006E-2</v>
      </c>
      <c r="Q88" s="292">
        <f>'2M - SGS'!Q88</f>
        <v>8.6136000000000004E-2</v>
      </c>
      <c r="R88" s="292">
        <f>'2M - SGS'!R88</f>
        <v>7.9796000000000006E-2</v>
      </c>
      <c r="S88" s="292">
        <f>'2M - SGS'!S88</f>
        <v>8.5334999999999994E-2</v>
      </c>
      <c r="T88" s="292">
        <f>'2M - SGS'!T88</f>
        <v>8.1994999999999998E-2</v>
      </c>
      <c r="U88" s="292">
        <f>'2M - SGS'!U88</f>
        <v>8.4098999999999993E-2</v>
      </c>
      <c r="V88" s="292">
        <f>'2M - SGS'!V88</f>
        <v>8.4198999999999996E-2</v>
      </c>
      <c r="W88" s="292">
        <f>'2M - SGS'!W88</f>
        <v>8.2512000000000002E-2</v>
      </c>
      <c r="X88" s="292">
        <f>'2M - SGS'!X88</f>
        <v>8.5277000000000006E-2</v>
      </c>
      <c r="Y88" s="292">
        <f>'2M - SGS'!Y88</f>
        <v>8.2588999999999996E-2</v>
      </c>
      <c r="Z88" s="292">
        <f>'2M - SGS'!Z88</f>
        <v>8.5237999999999994E-2</v>
      </c>
      <c r="AA88" s="292">
        <f>'2M - SGS'!AA88</f>
        <v>8.5109000000000004E-2</v>
      </c>
    </row>
    <row r="89" spans="1:27" ht="15.5" x14ac:dyDescent="0.35">
      <c r="A89" s="717"/>
      <c r="B89" s="13" t="str">
        <f t="shared" si="62"/>
        <v>Refrigeration</v>
      </c>
      <c r="C89" s="292">
        <f>'2M - SGS'!C89</f>
        <v>8.3486000000000005E-2</v>
      </c>
      <c r="D89" s="292">
        <f>'2M - SGS'!D89</f>
        <v>7.6158000000000003E-2</v>
      </c>
      <c r="E89" s="292">
        <f>'2M - SGS'!E89</f>
        <v>8.3346000000000003E-2</v>
      </c>
      <c r="F89" s="292">
        <f>'2M - SGS'!F89</f>
        <v>8.0782999999999994E-2</v>
      </c>
      <c r="G89" s="292">
        <f>'2M - SGS'!G89</f>
        <v>8.5133E-2</v>
      </c>
      <c r="H89" s="292">
        <f>'2M - SGS'!H89</f>
        <v>8.4294999999999995E-2</v>
      </c>
      <c r="I89" s="292">
        <f>'2M - SGS'!I89</f>
        <v>8.7456999999999993E-2</v>
      </c>
      <c r="J89" s="292">
        <f>'2M - SGS'!J89</f>
        <v>8.7230000000000002E-2</v>
      </c>
      <c r="K89" s="292">
        <f>'2M - SGS'!K89</f>
        <v>8.3319000000000004E-2</v>
      </c>
      <c r="L89" s="292">
        <f>'2M - SGS'!L89</f>
        <v>8.4562999999999999E-2</v>
      </c>
      <c r="M89" s="292">
        <f>'2M - SGS'!M89</f>
        <v>8.1112000000000004E-2</v>
      </c>
      <c r="N89" s="292">
        <f>'2M - SGS'!N89</f>
        <v>8.3118999999999998E-2</v>
      </c>
      <c r="O89" s="292">
        <f>'2M - SGS'!O89</f>
        <v>8.3486000000000005E-2</v>
      </c>
      <c r="P89" s="292">
        <f>'2M - SGS'!P89</f>
        <v>7.6158000000000003E-2</v>
      </c>
      <c r="Q89" s="292">
        <f>'2M - SGS'!Q89</f>
        <v>8.3346000000000003E-2</v>
      </c>
      <c r="R89" s="292">
        <f>'2M - SGS'!R89</f>
        <v>8.0782999999999994E-2</v>
      </c>
      <c r="S89" s="292">
        <f>'2M - SGS'!S89</f>
        <v>8.5133E-2</v>
      </c>
      <c r="T89" s="292">
        <f>'2M - SGS'!T89</f>
        <v>8.4294999999999995E-2</v>
      </c>
      <c r="U89" s="292">
        <f>'2M - SGS'!U89</f>
        <v>8.7456999999999993E-2</v>
      </c>
      <c r="V89" s="292">
        <f>'2M - SGS'!V89</f>
        <v>8.7230000000000002E-2</v>
      </c>
      <c r="W89" s="292">
        <f>'2M - SGS'!W89</f>
        <v>8.3319000000000004E-2</v>
      </c>
      <c r="X89" s="292">
        <f>'2M - SGS'!X89</f>
        <v>8.4562999999999999E-2</v>
      </c>
      <c r="Y89" s="292">
        <f>'2M - SGS'!Y89</f>
        <v>8.1112000000000004E-2</v>
      </c>
      <c r="Z89" s="292">
        <f>'2M - SGS'!Z89</f>
        <v>8.3118999999999998E-2</v>
      </c>
      <c r="AA89" s="292">
        <f>'2M - SGS'!AA89</f>
        <v>8.3486000000000005E-2</v>
      </c>
    </row>
    <row r="90" spans="1:27" ht="16" thickBot="1" x14ac:dyDescent="0.4">
      <c r="A90" s="718"/>
      <c r="B90" s="14" t="str">
        <f t="shared" si="62"/>
        <v>Water Heating</v>
      </c>
      <c r="C90" s="297">
        <f>'2M - SGS'!C90</f>
        <v>0.108255</v>
      </c>
      <c r="D90" s="297">
        <f>'2M - SGS'!D90</f>
        <v>9.1078000000000006E-2</v>
      </c>
      <c r="E90" s="297">
        <f>'2M - SGS'!E90</f>
        <v>8.5239999999999996E-2</v>
      </c>
      <c r="F90" s="297">
        <f>'2M - SGS'!F90</f>
        <v>7.2980000000000003E-2</v>
      </c>
      <c r="G90" s="297">
        <f>'2M - SGS'!G90</f>
        <v>7.9849000000000003E-2</v>
      </c>
      <c r="H90" s="297">
        <f>'2M - SGS'!H90</f>
        <v>7.2720999999999994E-2</v>
      </c>
      <c r="I90" s="297">
        <f>'2M - SGS'!I90</f>
        <v>7.4929999999999997E-2</v>
      </c>
      <c r="J90" s="297">
        <f>'2M - SGS'!J90</f>
        <v>7.5861999999999999E-2</v>
      </c>
      <c r="K90" s="297">
        <f>'2M - SGS'!K90</f>
        <v>7.5733999999999996E-2</v>
      </c>
      <c r="L90" s="297">
        <f>'2M - SGS'!L90</f>
        <v>8.2808000000000007E-2</v>
      </c>
      <c r="M90" s="297">
        <f>'2M - SGS'!M90</f>
        <v>8.6345000000000005E-2</v>
      </c>
      <c r="N90" s="297">
        <f>'2M - SGS'!N90</f>
        <v>9.4200000000000006E-2</v>
      </c>
      <c r="O90" s="297">
        <f>'2M - SGS'!O90</f>
        <v>0.108255</v>
      </c>
      <c r="P90" s="297">
        <f>'2M - SGS'!P90</f>
        <v>9.1078000000000006E-2</v>
      </c>
      <c r="Q90" s="297">
        <f>'2M - SGS'!Q90</f>
        <v>8.5239999999999996E-2</v>
      </c>
      <c r="R90" s="297">
        <f>'2M - SGS'!R90</f>
        <v>7.2980000000000003E-2</v>
      </c>
      <c r="S90" s="297">
        <f>'2M - SGS'!S90</f>
        <v>7.9849000000000003E-2</v>
      </c>
      <c r="T90" s="297">
        <f>'2M - SGS'!T90</f>
        <v>7.2720999999999994E-2</v>
      </c>
      <c r="U90" s="297">
        <f>'2M - SGS'!U90</f>
        <v>7.4929999999999997E-2</v>
      </c>
      <c r="V90" s="297">
        <f>'2M - SGS'!V90</f>
        <v>7.5861999999999999E-2</v>
      </c>
      <c r="W90" s="297">
        <f>'2M - SGS'!W90</f>
        <v>7.5733999999999996E-2</v>
      </c>
      <c r="X90" s="297">
        <f>'2M - SGS'!X90</f>
        <v>8.2808000000000007E-2</v>
      </c>
      <c r="Y90" s="297">
        <f>'2M - SGS'!Y90</f>
        <v>8.6345000000000005E-2</v>
      </c>
      <c r="Z90" s="297">
        <f>'2M - SGS'!Z90</f>
        <v>9.4200000000000006E-2</v>
      </c>
      <c r="AA90" s="297">
        <f>'2M - SGS'!AA90</f>
        <v>0.108255</v>
      </c>
    </row>
    <row r="91" spans="1:27" ht="15" thickBot="1" x14ac:dyDescent="0.4"/>
    <row r="92" spans="1:27" ht="15" customHeight="1" thickBot="1" x14ac:dyDescent="0.4">
      <c r="A92" s="692" t="s">
        <v>28</v>
      </c>
      <c r="B92" s="258" t="s">
        <v>33</v>
      </c>
      <c r="C92" s="145">
        <f>C$4</f>
        <v>44927</v>
      </c>
      <c r="D92" s="145">
        <f t="shared" ref="D92:AA92" si="63">D$4</f>
        <v>44958</v>
      </c>
      <c r="E92" s="145">
        <f t="shared" si="63"/>
        <v>44986</v>
      </c>
      <c r="F92" s="145">
        <f t="shared" si="63"/>
        <v>45017</v>
      </c>
      <c r="G92" s="145">
        <f t="shared" si="63"/>
        <v>45047</v>
      </c>
      <c r="H92" s="145">
        <f t="shared" si="63"/>
        <v>45078</v>
      </c>
      <c r="I92" s="145">
        <f t="shared" si="63"/>
        <v>45108</v>
      </c>
      <c r="J92" s="145">
        <f t="shared" si="63"/>
        <v>45139</v>
      </c>
      <c r="K92" s="145">
        <f t="shared" si="63"/>
        <v>45170</v>
      </c>
      <c r="L92" s="145">
        <f t="shared" si="63"/>
        <v>45200</v>
      </c>
      <c r="M92" s="145">
        <f t="shared" si="63"/>
        <v>45231</v>
      </c>
      <c r="N92" s="145">
        <f t="shared" si="63"/>
        <v>45261</v>
      </c>
      <c r="O92" s="145">
        <f t="shared" si="63"/>
        <v>45292</v>
      </c>
      <c r="P92" s="145">
        <f t="shared" si="63"/>
        <v>45323</v>
      </c>
      <c r="Q92" s="145">
        <f t="shared" si="63"/>
        <v>45352</v>
      </c>
      <c r="R92" s="145">
        <f t="shared" si="63"/>
        <v>45383</v>
      </c>
      <c r="S92" s="145">
        <f t="shared" si="63"/>
        <v>45413</v>
      </c>
      <c r="T92" s="145">
        <f t="shared" si="63"/>
        <v>45444</v>
      </c>
      <c r="U92" s="145">
        <f t="shared" si="63"/>
        <v>45474</v>
      </c>
      <c r="V92" s="145">
        <f t="shared" si="63"/>
        <v>45505</v>
      </c>
      <c r="W92" s="145">
        <f t="shared" si="63"/>
        <v>45536</v>
      </c>
      <c r="X92" s="145">
        <f t="shared" si="63"/>
        <v>45566</v>
      </c>
      <c r="Y92" s="145">
        <f t="shared" si="63"/>
        <v>45597</v>
      </c>
      <c r="Z92" s="145">
        <f t="shared" si="63"/>
        <v>45627</v>
      </c>
      <c r="AA92" s="145">
        <f t="shared" si="63"/>
        <v>45658</v>
      </c>
    </row>
    <row r="93" spans="1:27" ht="15.75" customHeight="1" x14ac:dyDescent="0.35">
      <c r="A93" s="693"/>
      <c r="B93" s="11" t="s">
        <v>20</v>
      </c>
      <c r="C93" s="369">
        <f>'11M - LPS'!C93</f>
        <v>2.9121000000000001E-2</v>
      </c>
      <c r="D93" s="369">
        <f>'11M - LPS'!D93</f>
        <v>2.8996000000000001E-2</v>
      </c>
      <c r="E93" s="369">
        <f>'11M - LPS'!E93</f>
        <v>3.0048999999999999E-2</v>
      </c>
      <c r="F93" s="369">
        <f>'11M - LPS'!F93</f>
        <v>2.9555999999999999E-2</v>
      </c>
      <c r="G93" s="369">
        <f>'11M - LPS'!G93</f>
        <v>3.1981000000000002E-2</v>
      </c>
      <c r="H93" s="369">
        <f>'11M - LPS'!H93</f>
        <v>5.3499999999999999E-2</v>
      </c>
      <c r="I93" s="398">
        <f>'11M - LPS'!I93</f>
        <v>5.6994999999999997E-2</v>
      </c>
      <c r="J93" s="398">
        <f>'11M - LPS'!J93</f>
        <v>5.5843999999999998E-2</v>
      </c>
      <c r="K93" s="398">
        <f>'11M - LPS'!K93</f>
        <v>5.5169000000000003E-2</v>
      </c>
      <c r="L93" s="398">
        <f>'11M - LPS'!L93</f>
        <v>3.5621E-2</v>
      </c>
      <c r="M93" s="398">
        <f>'11M - LPS'!M93</f>
        <v>3.0717999999999999E-2</v>
      </c>
      <c r="N93" s="398">
        <f>'11M - LPS'!N93</f>
        <v>2.8008000000000002E-2</v>
      </c>
      <c r="O93" s="398">
        <f>'11M - LPS'!O93</f>
        <v>2.7657000000000001E-2</v>
      </c>
      <c r="P93" s="398">
        <f>'11M - LPS'!P93</f>
        <v>2.6662000000000002E-2</v>
      </c>
      <c r="Q93" s="398">
        <f>'11M - LPS'!Q93</f>
        <v>2.7882000000000001E-2</v>
      </c>
      <c r="R93" s="398">
        <f>'11M - LPS'!R93</f>
        <v>3.1621999999999997E-2</v>
      </c>
      <c r="S93" s="398">
        <f>'11M - LPS'!S93</f>
        <v>3.5316E-2</v>
      </c>
      <c r="T93" s="398">
        <f>'11M - LPS'!T93</f>
        <v>5.7203999999999998E-2</v>
      </c>
      <c r="U93" s="398">
        <f>'11M - LPS'!U93</f>
        <v>5.6994999999999997E-2</v>
      </c>
      <c r="V93" s="398">
        <f>'11M - LPS'!V93</f>
        <v>5.5843999999999998E-2</v>
      </c>
      <c r="W93" s="398">
        <f>'11M - LPS'!W93</f>
        <v>5.5169000000000003E-2</v>
      </c>
      <c r="X93" s="398">
        <f>'11M - LPS'!X93</f>
        <v>3.5621E-2</v>
      </c>
      <c r="Y93" s="398">
        <f>'11M - LPS'!Y93</f>
        <v>3.0717999999999999E-2</v>
      </c>
      <c r="Z93" s="398">
        <f>'11M - LPS'!Z93</f>
        <v>2.8008000000000002E-2</v>
      </c>
      <c r="AA93" s="398">
        <f>'11M - LPS'!AA93</f>
        <v>2.7657000000000001E-2</v>
      </c>
    </row>
    <row r="94" spans="1:27" x14ac:dyDescent="0.35">
      <c r="A94" s="693"/>
      <c r="B94" s="11" t="s">
        <v>0</v>
      </c>
      <c r="C94" s="369">
        <f>'11M - LPS'!C94</f>
        <v>3.4140999999999998E-2</v>
      </c>
      <c r="D94" s="369">
        <f>'11M - LPS'!D94</f>
        <v>3.3355000000000003E-2</v>
      </c>
      <c r="E94" s="369">
        <f>'11M - LPS'!E94</f>
        <v>3.2818E-2</v>
      </c>
      <c r="F94" s="369">
        <f>'11M - LPS'!F94</f>
        <v>3.0006000000000001E-2</v>
      </c>
      <c r="G94" s="369">
        <f>'11M - LPS'!G94</f>
        <v>3.9079000000000003E-2</v>
      </c>
      <c r="H94" s="369">
        <f>'11M - LPS'!H94</f>
        <v>7.7214000000000005E-2</v>
      </c>
      <c r="I94" s="398">
        <f>'11M - LPS'!I94</f>
        <v>6.7433000000000007E-2</v>
      </c>
      <c r="J94" s="398">
        <f>'11M - LPS'!J94</f>
        <v>7.4159000000000003E-2</v>
      </c>
      <c r="K94" s="398">
        <f>'11M - LPS'!K94</f>
        <v>8.1517000000000006E-2</v>
      </c>
      <c r="L94" s="398">
        <f>'11M - LPS'!L94</f>
        <v>3.4575000000000002E-2</v>
      </c>
      <c r="M94" s="398">
        <f>'11M - LPS'!M94</f>
        <v>3.7659999999999999E-2</v>
      </c>
      <c r="N94" s="398">
        <f>'11M - LPS'!N94</f>
        <v>2.7265999999999999E-2</v>
      </c>
      <c r="O94" s="398">
        <f>'11M - LPS'!O94</f>
        <v>3.2084000000000001E-2</v>
      </c>
      <c r="P94" s="398">
        <f>'11M - LPS'!P94</f>
        <v>3.0335000000000001E-2</v>
      </c>
      <c r="Q94" s="398">
        <f>'11M - LPS'!Q94</f>
        <v>3.0248000000000001E-2</v>
      </c>
      <c r="R94" s="398">
        <f>'11M - LPS'!R94</f>
        <v>3.2205999999999999E-2</v>
      </c>
      <c r="S94" s="398">
        <f>'11M - LPS'!S94</f>
        <v>4.5136000000000003E-2</v>
      </c>
      <c r="T94" s="398">
        <f>'11M - LPS'!T94</f>
        <v>8.3406999999999995E-2</v>
      </c>
      <c r="U94" s="398">
        <f>'11M - LPS'!U94</f>
        <v>6.7433000000000007E-2</v>
      </c>
      <c r="V94" s="398">
        <f>'11M - LPS'!V94</f>
        <v>7.4159000000000003E-2</v>
      </c>
      <c r="W94" s="398">
        <f>'11M - LPS'!W94</f>
        <v>8.1517000000000006E-2</v>
      </c>
      <c r="X94" s="398">
        <f>'11M - LPS'!X94</f>
        <v>3.4575000000000002E-2</v>
      </c>
      <c r="Y94" s="398">
        <f>'11M - LPS'!Y94</f>
        <v>3.7659999999999999E-2</v>
      </c>
      <c r="Z94" s="398">
        <f>'11M - LPS'!Z94</f>
        <v>2.7265999999999999E-2</v>
      </c>
      <c r="AA94" s="398">
        <f>'11M - LPS'!AA94</f>
        <v>3.2084000000000001E-2</v>
      </c>
    </row>
    <row r="95" spans="1:27" x14ac:dyDescent="0.35">
      <c r="A95" s="693"/>
      <c r="B95" s="11" t="s">
        <v>21</v>
      </c>
      <c r="C95" s="369">
        <f>'11M - LPS'!C95</f>
        <v>2.8787E-2</v>
      </c>
      <c r="D95" s="369">
        <f>'11M - LPS'!D95</f>
        <v>2.8711E-2</v>
      </c>
      <c r="E95" s="369">
        <f>'11M - LPS'!E95</f>
        <v>3.2619000000000002E-2</v>
      </c>
      <c r="F95" s="369">
        <f>'11M - LPS'!F95</f>
        <v>3.2872999999999999E-2</v>
      </c>
      <c r="G95" s="369">
        <f>'11M - LPS'!G95</f>
        <v>3.3993000000000002E-2</v>
      </c>
      <c r="H95" s="369">
        <f>'11M - LPS'!H95</f>
        <v>6.0467E-2</v>
      </c>
      <c r="I95" s="398">
        <f>'11M - LPS'!I95</f>
        <v>5.6918000000000003E-2</v>
      </c>
      <c r="J95" s="398">
        <f>'11M - LPS'!J95</f>
        <v>5.9726000000000001E-2</v>
      </c>
      <c r="K95" s="398">
        <f>'11M - LPS'!K95</f>
        <v>6.1537000000000001E-2</v>
      </c>
      <c r="L95" s="398">
        <f>'11M - LPS'!L95</f>
        <v>3.8774999999999997E-2</v>
      </c>
      <c r="M95" s="398">
        <f>'11M - LPS'!M95</f>
        <v>3.0751000000000001E-2</v>
      </c>
      <c r="N95" s="398">
        <f>'11M - LPS'!N95</f>
        <v>2.9420000000000002E-2</v>
      </c>
      <c r="O95" s="398">
        <f>'11M - LPS'!O95</f>
        <v>2.7354E-2</v>
      </c>
      <c r="P95" s="398">
        <f>'11M - LPS'!P95</f>
        <v>2.6422000000000001E-2</v>
      </c>
      <c r="Q95" s="398">
        <f>'11M - LPS'!Q95</f>
        <v>3.0078000000000001E-2</v>
      </c>
      <c r="R95" s="398">
        <f>'11M - LPS'!R95</f>
        <v>3.5929999999999997E-2</v>
      </c>
      <c r="S95" s="398">
        <f>'11M - LPS'!S95</f>
        <v>3.8129000000000003E-2</v>
      </c>
      <c r="T95" s="398">
        <f>'11M - LPS'!T95</f>
        <v>6.5105999999999997E-2</v>
      </c>
      <c r="U95" s="398">
        <f>'11M - LPS'!U95</f>
        <v>5.6918000000000003E-2</v>
      </c>
      <c r="V95" s="398">
        <f>'11M - LPS'!V95</f>
        <v>5.9726000000000001E-2</v>
      </c>
      <c r="W95" s="398">
        <f>'11M - LPS'!W95</f>
        <v>6.1537000000000001E-2</v>
      </c>
      <c r="X95" s="398">
        <f>'11M - LPS'!X95</f>
        <v>3.8774999999999997E-2</v>
      </c>
      <c r="Y95" s="398">
        <f>'11M - LPS'!Y95</f>
        <v>3.0751000000000001E-2</v>
      </c>
      <c r="Z95" s="398">
        <f>'11M - LPS'!Z95</f>
        <v>2.9420000000000002E-2</v>
      </c>
      <c r="AA95" s="398">
        <f>'11M - LPS'!AA95</f>
        <v>2.7354E-2</v>
      </c>
    </row>
    <row r="96" spans="1:27" x14ac:dyDescent="0.35">
      <c r="A96" s="693"/>
      <c r="B96" s="11" t="s">
        <v>1</v>
      </c>
      <c r="C96" s="369">
        <f>'11M - LPS'!C96</f>
        <v>2.0648E-2</v>
      </c>
      <c r="D96" s="369">
        <f>'11M - LPS'!D96</f>
        <v>2.0648E-2</v>
      </c>
      <c r="E96" s="369">
        <f>'11M - LPS'!E96</f>
        <v>2.0648E-2</v>
      </c>
      <c r="F96" s="369">
        <f>'11M - LPS'!F96</f>
        <v>3.0578999999999999E-2</v>
      </c>
      <c r="G96" s="369">
        <f>'11M - LPS'!G96</f>
        <v>4.6979E-2</v>
      </c>
      <c r="H96" s="369">
        <f>'11M - LPS'!H96</f>
        <v>7.8361E-2</v>
      </c>
      <c r="I96" s="398">
        <f>'11M - LPS'!I96</f>
        <v>6.7922999999999997E-2</v>
      </c>
      <c r="J96" s="398">
        <f>'11M - LPS'!J96</f>
        <v>7.4856000000000006E-2</v>
      </c>
      <c r="K96" s="398">
        <f>'11M - LPS'!K96</f>
        <v>8.6939000000000002E-2</v>
      </c>
      <c r="L96" s="398">
        <f>'11M - LPS'!L96</f>
        <v>3.4375000000000003E-2</v>
      </c>
      <c r="M96" s="398">
        <f>'11M - LPS'!M96</f>
        <v>1.9984999999999999E-2</v>
      </c>
      <c r="N96" s="398">
        <f>'11M - LPS'!N96</f>
        <v>1.9984999999999999E-2</v>
      </c>
      <c r="O96" s="398">
        <f>'11M - LPS'!O96</f>
        <v>1.9984999999999999E-2</v>
      </c>
      <c r="P96" s="398">
        <f>'11M - LPS'!P96</f>
        <v>1.9984999999999999E-2</v>
      </c>
      <c r="Q96" s="398">
        <f>'11M - LPS'!Q96</f>
        <v>1.9984999999999999E-2</v>
      </c>
      <c r="R96" s="398">
        <f>'11M - LPS'!R96</f>
        <v>3.295E-2</v>
      </c>
      <c r="S96" s="398">
        <f>'11M - LPS'!S96</f>
        <v>5.6022000000000002E-2</v>
      </c>
      <c r="T96" s="398">
        <f>'11M - LPS'!T96</f>
        <v>8.4661E-2</v>
      </c>
      <c r="U96" s="398">
        <f>'11M - LPS'!U96</f>
        <v>6.7922999999999997E-2</v>
      </c>
      <c r="V96" s="398">
        <f>'11M - LPS'!V96</f>
        <v>7.4856000000000006E-2</v>
      </c>
      <c r="W96" s="398">
        <f>'11M - LPS'!W96</f>
        <v>8.6939000000000002E-2</v>
      </c>
      <c r="X96" s="398">
        <f>'11M - LPS'!X96</f>
        <v>3.4375000000000003E-2</v>
      </c>
      <c r="Y96" s="398">
        <f>'11M - LPS'!Y96</f>
        <v>1.9984999999999999E-2</v>
      </c>
      <c r="Z96" s="398">
        <f>'11M - LPS'!Z96</f>
        <v>1.9984999999999999E-2</v>
      </c>
      <c r="AA96" s="398">
        <f>'11M - LPS'!AA96</f>
        <v>1.9984999999999999E-2</v>
      </c>
    </row>
    <row r="97" spans="1:27" x14ac:dyDescent="0.35">
      <c r="A97" s="693"/>
      <c r="B97" s="11" t="s">
        <v>22</v>
      </c>
      <c r="C97" s="369">
        <f>'11M - LPS'!C97</f>
        <v>2.2197000000000001E-2</v>
      </c>
      <c r="D97" s="369">
        <f>'11M - LPS'!D97</f>
        <v>2.2082999999999998E-2</v>
      </c>
      <c r="E97" s="369">
        <f>'11M - LPS'!E97</f>
        <v>2.0892999999999998E-2</v>
      </c>
      <c r="F97" s="369">
        <f>'11M - LPS'!F97</f>
        <v>2.1996999999999999E-2</v>
      </c>
      <c r="G97" s="369">
        <f>'11M - LPS'!G97</f>
        <v>2.0916000000000001E-2</v>
      </c>
      <c r="H97" s="369">
        <f>'11M - LPS'!H97</f>
        <v>2.3053000000000001E-2</v>
      </c>
      <c r="I97" s="398">
        <f>'11M - LPS'!I97</f>
        <v>2.2068000000000001E-2</v>
      </c>
      <c r="J97" s="398">
        <f>'11M - LPS'!J97</f>
        <v>2.2741000000000001E-2</v>
      </c>
      <c r="K97" s="398">
        <f>'11M - LPS'!K97</f>
        <v>2.2655999999999999E-2</v>
      </c>
      <c r="L97" s="398">
        <f>'11M - LPS'!L97</f>
        <v>2.0244000000000002E-2</v>
      </c>
      <c r="M97" s="398">
        <f>'11M - LPS'!M97</f>
        <v>2.0007E-2</v>
      </c>
      <c r="N97" s="398">
        <f>'11M - LPS'!N97</f>
        <v>2.0132000000000001E-2</v>
      </c>
      <c r="O97" s="398">
        <f>'11M - LPS'!O97</f>
        <v>2.1387E-2</v>
      </c>
      <c r="P97" s="398">
        <f>'11M - LPS'!P97</f>
        <v>2.1129999999999999E-2</v>
      </c>
      <c r="Q97" s="398">
        <f>'11M - LPS'!Q97</f>
        <v>2.0184000000000001E-2</v>
      </c>
      <c r="R97" s="398">
        <f>'11M - LPS'!R97</f>
        <v>2.1802999999999999E-2</v>
      </c>
      <c r="S97" s="398">
        <f>'11M - LPS'!S97</f>
        <v>2.0313000000000001E-2</v>
      </c>
      <c r="T97" s="398">
        <f>'11M - LPS'!T97</f>
        <v>2.2671E-2</v>
      </c>
      <c r="U97" s="398">
        <f>'11M - LPS'!U97</f>
        <v>2.2068000000000001E-2</v>
      </c>
      <c r="V97" s="398">
        <f>'11M - LPS'!V97</f>
        <v>2.2741000000000001E-2</v>
      </c>
      <c r="W97" s="398">
        <f>'11M - LPS'!W97</f>
        <v>2.2655999999999999E-2</v>
      </c>
      <c r="X97" s="398">
        <f>'11M - LPS'!X97</f>
        <v>2.0244000000000002E-2</v>
      </c>
      <c r="Y97" s="398">
        <f>'11M - LPS'!Y97</f>
        <v>2.0007E-2</v>
      </c>
      <c r="Z97" s="398">
        <f>'11M - LPS'!Z97</f>
        <v>2.0132000000000001E-2</v>
      </c>
      <c r="AA97" s="398">
        <f>'11M - LPS'!AA97</f>
        <v>2.1387E-2</v>
      </c>
    </row>
    <row r="98" spans="1:27" x14ac:dyDescent="0.35">
      <c r="A98" s="693"/>
      <c r="B98" s="11" t="s">
        <v>9</v>
      </c>
      <c r="C98" s="369">
        <f>'11M - LPS'!C98</f>
        <v>3.4140999999999998E-2</v>
      </c>
      <c r="D98" s="369">
        <f>'11M - LPS'!D98</f>
        <v>3.3374000000000001E-2</v>
      </c>
      <c r="E98" s="369">
        <f>'11M - LPS'!E98</f>
        <v>3.3221000000000001E-2</v>
      </c>
      <c r="F98" s="369">
        <f>'11M - LPS'!F98</f>
        <v>3.3128999999999999E-2</v>
      </c>
      <c r="G98" s="369">
        <f>'11M - LPS'!G98</f>
        <v>3.0651000000000001E-2</v>
      </c>
      <c r="H98" s="369">
        <f>'11M - LPS'!H98</f>
        <v>2.2435E-2</v>
      </c>
      <c r="I98" s="398">
        <f>'11M - LPS'!I98</f>
        <v>2.1971999999999998E-2</v>
      </c>
      <c r="J98" s="398">
        <f>'11M - LPS'!J98</f>
        <v>2.1971999999999998E-2</v>
      </c>
      <c r="K98" s="398">
        <f>'11M - LPS'!K98</f>
        <v>5.8374000000000002E-2</v>
      </c>
      <c r="L98" s="398">
        <f>'11M - LPS'!L98</f>
        <v>3.7201999999999999E-2</v>
      </c>
      <c r="M98" s="398">
        <f>'11M - LPS'!M98</f>
        <v>3.8538000000000003E-2</v>
      </c>
      <c r="N98" s="398">
        <f>'11M - LPS'!N98</f>
        <v>2.7269000000000002E-2</v>
      </c>
      <c r="O98" s="398">
        <f>'11M - LPS'!O98</f>
        <v>3.2084000000000001E-2</v>
      </c>
      <c r="P98" s="398">
        <f>'11M - LPS'!P98</f>
        <v>3.0349999999999999E-2</v>
      </c>
      <c r="Q98" s="398">
        <f>'11M - LPS'!Q98</f>
        <v>3.0592000000000001E-2</v>
      </c>
      <c r="R98" s="398">
        <f>'11M - LPS'!R98</f>
        <v>3.6262000000000003E-2</v>
      </c>
      <c r="S98" s="398">
        <f>'11M - LPS'!S98</f>
        <v>3.3402000000000001E-2</v>
      </c>
      <c r="T98" s="398">
        <f>'11M - LPS'!T98</f>
        <v>2.1971999999999998E-2</v>
      </c>
      <c r="U98" s="398">
        <f>'11M - LPS'!U98</f>
        <v>2.1971999999999998E-2</v>
      </c>
      <c r="V98" s="398">
        <f>'11M - LPS'!V98</f>
        <v>2.1971999999999998E-2</v>
      </c>
      <c r="W98" s="398">
        <f>'11M - LPS'!W98</f>
        <v>5.8374000000000002E-2</v>
      </c>
      <c r="X98" s="398">
        <f>'11M - LPS'!X98</f>
        <v>3.7201999999999999E-2</v>
      </c>
      <c r="Y98" s="398">
        <f>'11M - LPS'!Y98</f>
        <v>3.8538000000000003E-2</v>
      </c>
      <c r="Z98" s="398">
        <f>'11M - LPS'!Z98</f>
        <v>2.7269000000000002E-2</v>
      </c>
      <c r="AA98" s="398">
        <f>'11M - LPS'!AA98</f>
        <v>3.2084000000000001E-2</v>
      </c>
    </row>
    <row r="99" spans="1:27" x14ac:dyDescent="0.35">
      <c r="A99" s="693"/>
      <c r="B99" s="11" t="s">
        <v>3</v>
      </c>
      <c r="C99" s="369">
        <f>'11M - LPS'!C99</f>
        <v>3.4140999999999998E-2</v>
      </c>
      <c r="D99" s="369">
        <f>'11M - LPS'!D99</f>
        <v>3.3355000000000003E-2</v>
      </c>
      <c r="E99" s="369">
        <f>'11M - LPS'!E99</f>
        <v>3.2818E-2</v>
      </c>
      <c r="F99" s="369">
        <f>'11M - LPS'!F99</f>
        <v>3.0006000000000001E-2</v>
      </c>
      <c r="G99" s="369">
        <f>'11M - LPS'!G99</f>
        <v>3.9079000000000003E-2</v>
      </c>
      <c r="H99" s="369">
        <f>'11M - LPS'!H99</f>
        <v>7.7214000000000005E-2</v>
      </c>
      <c r="I99" s="398">
        <f>'11M - LPS'!I99</f>
        <v>6.7433000000000007E-2</v>
      </c>
      <c r="J99" s="398">
        <f>'11M - LPS'!J99</f>
        <v>7.4159000000000003E-2</v>
      </c>
      <c r="K99" s="398">
        <f>'11M - LPS'!K99</f>
        <v>8.1517000000000006E-2</v>
      </c>
      <c r="L99" s="398">
        <f>'11M - LPS'!L99</f>
        <v>3.4575000000000002E-2</v>
      </c>
      <c r="M99" s="398">
        <f>'11M - LPS'!M99</f>
        <v>3.7659999999999999E-2</v>
      </c>
      <c r="N99" s="398">
        <f>'11M - LPS'!N99</f>
        <v>2.7265999999999999E-2</v>
      </c>
      <c r="O99" s="398">
        <f>'11M - LPS'!O99</f>
        <v>3.2084000000000001E-2</v>
      </c>
      <c r="P99" s="398">
        <f>'11M - LPS'!P99</f>
        <v>3.0335000000000001E-2</v>
      </c>
      <c r="Q99" s="398">
        <f>'11M - LPS'!Q99</f>
        <v>3.0248000000000001E-2</v>
      </c>
      <c r="R99" s="398">
        <f>'11M - LPS'!R99</f>
        <v>3.2205999999999999E-2</v>
      </c>
      <c r="S99" s="398">
        <f>'11M - LPS'!S99</f>
        <v>4.5136000000000003E-2</v>
      </c>
      <c r="T99" s="398">
        <f>'11M - LPS'!T99</f>
        <v>8.3406999999999995E-2</v>
      </c>
      <c r="U99" s="398">
        <f>'11M - LPS'!U99</f>
        <v>6.7433000000000007E-2</v>
      </c>
      <c r="V99" s="398">
        <f>'11M - LPS'!V99</f>
        <v>7.4159000000000003E-2</v>
      </c>
      <c r="W99" s="398">
        <f>'11M - LPS'!W99</f>
        <v>8.1517000000000006E-2</v>
      </c>
      <c r="X99" s="398">
        <f>'11M - LPS'!X99</f>
        <v>3.4575000000000002E-2</v>
      </c>
      <c r="Y99" s="398">
        <f>'11M - LPS'!Y99</f>
        <v>3.7659999999999999E-2</v>
      </c>
      <c r="Z99" s="398">
        <f>'11M - LPS'!Z99</f>
        <v>2.7265999999999999E-2</v>
      </c>
      <c r="AA99" s="398">
        <f>'11M - LPS'!AA99</f>
        <v>3.2084000000000001E-2</v>
      </c>
    </row>
    <row r="100" spans="1:27" x14ac:dyDescent="0.35">
      <c r="A100" s="693"/>
      <c r="B100" s="11" t="s">
        <v>4</v>
      </c>
      <c r="C100" s="369">
        <f>'11M - LPS'!C100</f>
        <v>3.0648000000000002E-2</v>
      </c>
      <c r="D100" s="369">
        <f>'11M - LPS'!D100</f>
        <v>2.9905999999999999E-2</v>
      </c>
      <c r="E100" s="369">
        <f>'11M - LPS'!E100</f>
        <v>3.1116999999999999E-2</v>
      </c>
      <c r="F100" s="369">
        <f>'11M - LPS'!F100</f>
        <v>3.2096E-2</v>
      </c>
      <c r="G100" s="369">
        <f>'11M - LPS'!G100</f>
        <v>3.4242000000000002E-2</v>
      </c>
      <c r="H100" s="369">
        <f>'11M - LPS'!H100</f>
        <v>5.8727000000000001E-2</v>
      </c>
      <c r="I100" s="398">
        <f>'11M - LPS'!I100</f>
        <v>6.1244E-2</v>
      </c>
      <c r="J100" s="398">
        <f>'11M - LPS'!J100</f>
        <v>5.9843E-2</v>
      </c>
      <c r="K100" s="398">
        <f>'11M - LPS'!K100</f>
        <v>5.8082000000000002E-2</v>
      </c>
      <c r="L100" s="398">
        <f>'11M - LPS'!L100</f>
        <v>3.9397000000000001E-2</v>
      </c>
      <c r="M100" s="398">
        <f>'11M - LPS'!M100</f>
        <v>3.2080999999999998E-2</v>
      </c>
      <c r="N100" s="398">
        <f>'11M - LPS'!N100</f>
        <v>2.8632999999999999E-2</v>
      </c>
      <c r="O100" s="398">
        <f>'11M - LPS'!O100</f>
        <v>2.904E-2</v>
      </c>
      <c r="P100" s="398">
        <f>'11M - LPS'!P100</f>
        <v>2.7428999999999999E-2</v>
      </c>
      <c r="Q100" s="398">
        <f>'11M - LPS'!Q100</f>
        <v>2.8795000000000001E-2</v>
      </c>
      <c r="R100" s="398">
        <f>'11M - LPS'!R100</f>
        <v>3.4922000000000002E-2</v>
      </c>
      <c r="S100" s="398">
        <f>'11M - LPS'!S100</f>
        <v>3.8471999999999999E-2</v>
      </c>
      <c r="T100" s="398">
        <f>'11M - LPS'!T100</f>
        <v>6.3131999999999994E-2</v>
      </c>
      <c r="U100" s="398">
        <f>'11M - LPS'!U100</f>
        <v>6.1244E-2</v>
      </c>
      <c r="V100" s="398">
        <f>'11M - LPS'!V100</f>
        <v>5.9843E-2</v>
      </c>
      <c r="W100" s="398">
        <f>'11M - LPS'!W100</f>
        <v>5.8082000000000002E-2</v>
      </c>
      <c r="X100" s="398">
        <f>'11M - LPS'!X100</f>
        <v>3.9397000000000001E-2</v>
      </c>
      <c r="Y100" s="398">
        <f>'11M - LPS'!Y100</f>
        <v>3.2080999999999998E-2</v>
      </c>
      <c r="Z100" s="398">
        <f>'11M - LPS'!Z100</f>
        <v>2.8632999999999999E-2</v>
      </c>
      <c r="AA100" s="398">
        <f>'11M - LPS'!AA100</f>
        <v>2.904E-2</v>
      </c>
    </row>
    <row r="101" spans="1:27" x14ac:dyDescent="0.35">
      <c r="A101" s="693"/>
      <c r="B101" s="11" t="s">
        <v>5</v>
      </c>
      <c r="C101" s="369">
        <f>'11M - LPS'!C101</f>
        <v>2.9121000000000001E-2</v>
      </c>
      <c r="D101" s="369">
        <f>'11M - LPS'!D101</f>
        <v>2.8996000000000001E-2</v>
      </c>
      <c r="E101" s="369">
        <f>'11M - LPS'!E101</f>
        <v>3.0048999999999999E-2</v>
      </c>
      <c r="F101" s="369">
        <f>'11M - LPS'!F101</f>
        <v>2.9555999999999999E-2</v>
      </c>
      <c r="G101" s="369">
        <f>'11M - LPS'!G101</f>
        <v>3.1981000000000002E-2</v>
      </c>
      <c r="H101" s="369">
        <f>'11M - LPS'!H101</f>
        <v>5.3499999999999999E-2</v>
      </c>
      <c r="I101" s="398">
        <f>'11M - LPS'!I101</f>
        <v>5.6994999999999997E-2</v>
      </c>
      <c r="J101" s="398">
        <f>'11M - LPS'!J101</f>
        <v>5.5843999999999998E-2</v>
      </c>
      <c r="K101" s="398">
        <f>'11M - LPS'!K101</f>
        <v>5.5169000000000003E-2</v>
      </c>
      <c r="L101" s="398">
        <f>'11M - LPS'!L101</f>
        <v>3.5621E-2</v>
      </c>
      <c r="M101" s="398">
        <f>'11M - LPS'!M101</f>
        <v>3.0717999999999999E-2</v>
      </c>
      <c r="N101" s="398">
        <f>'11M - LPS'!N101</f>
        <v>2.8008000000000002E-2</v>
      </c>
      <c r="O101" s="398">
        <f>'11M - LPS'!O101</f>
        <v>2.7657000000000001E-2</v>
      </c>
      <c r="P101" s="398">
        <f>'11M - LPS'!P101</f>
        <v>2.6662000000000002E-2</v>
      </c>
      <c r="Q101" s="398">
        <f>'11M - LPS'!Q101</f>
        <v>2.7882000000000001E-2</v>
      </c>
      <c r="R101" s="398">
        <f>'11M - LPS'!R101</f>
        <v>3.1621999999999997E-2</v>
      </c>
      <c r="S101" s="398">
        <f>'11M - LPS'!S101</f>
        <v>3.5316E-2</v>
      </c>
      <c r="T101" s="398">
        <f>'11M - LPS'!T101</f>
        <v>5.7203999999999998E-2</v>
      </c>
      <c r="U101" s="398">
        <f>'11M - LPS'!U101</f>
        <v>5.6994999999999997E-2</v>
      </c>
      <c r="V101" s="398">
        <f>'11M - LPS'!V101</f>
        <v>5.5843999999999998E-2</v>
      </c>
      <c r="W101" s="398">
        <f>'11M - LPS'!W101</f>
        <v>5.5169000000000003E-2</v>
      </c>
      <c r="X101" s="398">
        <f>'11M - LPS'!X101</f>
        <v>3.5621E-2</v>
      </c>
      <c r="Y101" s="398">
        <f>'11M - LPS'!Y101</f>
        <v>3.0717999999999999E-2</v>
      </c>
      <c r="Z101" s="398">
        <f>'11M - LPS'!Z101</f>
        <v>2.8008000000000002E-2</v>
      </c>
      <c r="AA101" s="398">
        <f>'11M - LPS'!AA101</f>
        <v>2.7657000000000001E-2</v>
      </c>
    </row>
    <row r="102" spans="1:27" x14ac:dyDescent="0.35">
      <c r="A102" s="693"/>
      <c r="B102" s="11" t="s">
        <v>23</v>
      </c>
      <c r="C102" s="369">
        <f>'11M - LPS'!C102</f>
        <v>2.9121000000000001E-2</v>
      </c>
      <c r="D102" s="369">
        <f>'11M - LPS'!D102</f>
        <v>2.8996000000000001E-2</v>
      </c>
      <c r="E102" s="369">
        <f>'11M - LPS'!E102</f>
        <v>3.0048999999999999E-2</v>
      </c>
      <c r="F102" s="369">
        <f>'11M - LPS'!F102</f>
        <v>2.9555999999999999E-2</v>
      </c>
      <c r="G102" s="369">
        <f>'11M - LPS'!G102</f>
        <v>3.1981000000000002E-2</v>
      </c>
      <c r="H102" s="369">
        <f>'11M - LPS'!H102</f>
        <v>5.3499999999999999E-2</v>
      </c>
      <c r="I102" s="398">
        <f>'11M - LPS'!I102</f>
        <v>5.6994999999999997E-2</v>
      </c>
      <c r="J102" s="398">
        <f>'11M - LPS'!J102</f>
        <v>5.5843999999999998E-2</v>
      </c>
      <c r="K102" s="398">
        <f>'11M - LPS'!K102</f>
        <v>5.5169000000000003E-2</v>
      </c>
      <c r="L102" s="398">
        <f>'11M - LPS'!L102</f>
        <v>3.5621E-2</v>
      </c>
      <c r="M102" s="398">
        <f>'11M - LPS'!M102</f>
        <v>3.0717999999999999E-2</v>
      </c>
      <c r="N102" s="398">
        <f>'11M - LPS'!N102</f>
        <v>2.8008000000000002E-2</v>
      </c>
      <c r="O102" s="398">
        <f>'11M - LPS'!O102</f>
        <v>2.7657000000000001E-2</v>
      </c>
      <c r="P102" s="398">
        <f>'11M - LPS'!P102</f>
        <v>2.6662000000000002E-2</v>
      </c>
      <c r="Q102" s="398">
        <f>'11M - LPS'!Q102</f>
        <v>2.7882000000000001E-2</v>
      </c>
      <c r="R102" s="398">
        <f>'11M - LPS'!R102</f>
        <v>3.1621999999999997E-2</v>
      </c>
      <c r="S102" s="398">
        <f>'11M - LPS'!S102</f>
        <v>3.5316E-2</v>
      </c>
      <c r="T102" s="398">
        <f>'11M - LPS'!T102</f>
        <v>5.7203999999999998E-2</v>
      </c>
      <c r="U102" s="398">
        <f>'11M - LPS'!U102</f>
        <v>5.6994999999999997E-2</v>
      </c>
      <c r="V102" s="398">
        <f>'11M - LPS'!V102</f>
        <v>5.5843999999999998E-2</v>
      </c>
      <c r="W102" s="398">
        <f>'11M - LPS'!W102</f>
        <v>5.5169000000000003E-2</v>
      </c>
      <c r="X102" s="398">
        <f>'11M - LPS'!X102</f>
        <v>3.5621E-2</v>
      </c>
      <c r="Y102" s="398">
        <f>'11M - LPS'!Y102</f>
        <v>3.0717999999999999E-2</v>
      </c>
      <c r="Z102" s="398">
        <f>'11M - LPS'!Z102</f>
        <v>2.8008000000000002E-2</v>
      </c>
      <c r="AA102" s="398">
        <f>'11M - LPS'!AA102</f>
        <v>2.7657000000000001E-2</v>
      </c>
    </row>
    <row r="103" spans="1:27" x14ac:dyDescent="0.35">
      <c r="A103" s="693"/>
      <c r="B103" s="11" t="s">
        <v>24</v>
      </c>
      <c r="C103" s="369">
        <f>'11M - LPS'!C103</f>
        <v>2.9121000000000001E-2</v>
      </c>
      <c r="D103" s="369">
        <f>'11M - LPS'!D103</f>
        <v>2.8996000000000001E-2</v>
      </c>
      <c r="E103" s="369">
        <f>'11M - LPS'!E103</f>
        <v>3.0048999999999999E-2</v>
      </c>
      <c r="F103" s="369">
        <f>'11M - LPS'!F103</f>
        <v>2.9555999999999999E-2</v>
      </c>
      <c r="G103" s="369">
        <f>'11M - LPS'!G103</f>
        <v>3.1981000000000002E-2</v>
      </c>
      <c r="H103" s="369">
        <f>'11M - LPS'!H103</f>
        <v>5.3499999999999999E-2</v>
      </c>
      <c r="I103" s="398">
        <f>'11M - LPS'!I103</f>
        <v>5.6994999999999997E-2</v>
      </c>
      <c r="J103" s="398">
        <f>'11M - LPS'!J103</f>
        <v>5.5843999999999998E-2</v>
      </c>
      <c r="K103" s="398">
        <f>'11M - LPS'!K103</f>
        <v>5.5169000000000003E-2</v>
      </c>
      <c r="L103" s="398">
        <f>'11M - LPS'!L103</f>
        <v>3.5621E-2</v>
      </c>
      <c r="M103" s="398">
        <f>'11M - LPS'!M103</f>
        <v>3.0717999999999999E-2</v>
      </c>
      <c r="N103" s="398">
        <f>'11M - LPS'!N103</f>
        <v>2.8008000000000002E-2</v>
      </c>
      <c r="O103" s="398">
        <f>'11M - LPS'!O103</f>
        <v>2.7657000000000001E-2</v>
      </c>
      <c r="P103" s="398">
        <f>'11M - LPS'!P103</f>
        <v>2.6662000000000002E-2</v>
      </c>
      <c r="Q103" s="398">
        <f>'11M - LPS'!Q103</f>
        <v>2.7882000000000001E-2</v>
      </c>
      <c r="R103" s="398">
        <f>'11M - LPS'!R103</f>
        <v>3.1621999999999997E-2</v>
      </c>
      <c r="S103" s="398">
        <f>'11M - LPS'!S103</f>
        <v>3.5316E-2</v>
      </c>
      <c r="T103" s="398">
        <f>'11M - LPS'!T103</f>
        <v>5.7203999999999998E-2</v>
      </c>
      <c r="U103" s="398">
        <f>'11M - LPS'!U103</f>
        <v>5.6994999999999997E-2</v>
      </c>
      <c r="V103" s="398">
        <f>'11M - LPS'!V103</f>
        <v>5.5843999999999998E-2</v>
      </c>
      <c r="W103" s="398">
        <f>'11M - LPS'!W103</f>
        <v>5.5169000000000003E-2</v>
      </c>
      <c r="X103" s="398">
        <f>'11M - LPS'!X103</f>
        <v>3.5621E-2</v>
      </c>
      <c r="Y103" s="398">
        <f>'11M - LPS'!Y103</f>
        <v>3.0717999999999999E-2</v>
      </c>
      <c r="Z103" s="398">
        <f>'11M - LPS'!Z103</f>
        <v>2.8008000000000002E-2</v>
      </c>
      <c r="AA103" s="398">
        <f>'11M - LPS'!AA103</f>
        <v>2.7657000000000001E-2</v>
      </c>
    </row>
    <row r="104" spans="1:27" x14ac:dyDescent="0.35">
      <c r="A104" s="693"/>
      <c r="B104" s="11" t="s">
        <v>7</v>
      </c>
      <c r="C104" s="369">
        <f>'11M - LPS'!C104</f>
        <v>2.7629999999999998E-2</v>
      </c>
      <c r="D104" s="369">
        <f>'11M - LPS'!D104</f>
        <v>2.7564000000000002E-2</v>
      </c>
      <c r="E104" s="369">
        <f>'11M - LPS'!E104</f>
        <v>2.9700000000000001E-2</v>
      </c>
      <c r="F104" s="369">
        <f>'11M - LPS'!F104</f>
        <v>2.9179E-2</v>
      </c>
      <c r="G104" s="369">
        <f>'11M - LPS'!G104</f>
        <v>3.0497E-2</v>
      </c>
      <c r="H104" s="369">
        <f>'11M - LPS'!H104</f>
        <v>5.0507000000000003E-2</v>
      </c>
      <c r="I104" s="398">
        <f>'11M - LPS'!I104</f>
        <v>5.0487999999999998E-2</v>
      </c>
      <c r="J104" s="398">
        <f>'11M - LPS'!J104</f>
        <v>5.1031E-2</v>
      </c>
      <c r="K104" s="398">
        <f>'11M - LPS'!K104</f>
        <v>5.0847000000000003E-2</v>
      </c>
      <c r="L104" s="398">
        <f>'11M - LPS'!L104</f>
        <v>3.3487999999999997E-2</v>
      </c>
      <c r="M104" s="398">
        <f>'11M - LPS'!M104</f>
        <v>2.8757000000000001E-2</v>
      </c>
      <c r="N104" s="398">
        <f>'11M - LPS'!N104</f>
        <v>2.6939999999999999E-2</v>
      </c>
      <c r="O104" s="398">
        <f>'11M - LPS'!O104</f>
        <v>2.6307000000000001E-2</v>
      </c>
      <c r="P104" s="398">
        <f>'11M - LPS'!P104</f>
        <v>2.5505E-2</v>
      </c>
      <c r="Q104" s="398">
        <f>'11M - LPS'!Q104</f>
        <v>2.7584000000000001E-2</v>
      </c>
      <c r="R104" s="398">
        <f>'11M - LPS'!R104</f>
        <v>3.1132E-2</v>
      </c>
      <c r="S104" s="398">
        <f>'11M - LPS'!S104</f>
        <v>3.3181000000000002E-2</v>
      </c>
      <c r="T104" s="398">
        <f>'11M - LPS'!T104</f>
        <v>5.3809999999999997E-2</v>
      </c>
      <c r="U104" s="398">
        <f>'11M - LPS'!U104</f>
        <v>5.0487999999999998E-2</v>
      </c>
      <c r="V104" s="398">
        <f>'11M - LPS'!V104</f>
        <v>5.1031E-2</v>
      </c>
      <c r="W104" s="398">
        <f>'11M - LPS'!W104</f>
        <v>5.0847000000000003E-2</v>
      </c>
      <c r="X104" s="398">
        <f>'11M - LPS'!X104</f>
        <v>3.3487999999999997E-2</v>
      </c>
      <c r="Y104" s="398">
        <f>'11M - LPS'!Y104</f>
        <v>2.8757000000000001E-2</v>
      </c>
      <c r="Z104" s="398">
        <f>'11M - LPS'!Z104</f>
        <v>2.6939999999999999E-2</v>
      </c>
      <c r="AA104" s="398">
        <f>'11M - LPS'!AA104</f>
        <v>2.6307000000000001E-2</v>
      </c>
    </row>
    <row r="105" spans="1:27" ht="15" thickBot="1" x14ac:dyDescent="0.4">
      <c r="A105" s="694"/>
      <c r="B105" s="15" t="s">
        <v>8</v>
      </c>
      <c r="C105" s="368">
        <f>'11M - LPS'!C105</f>
        <v>2.7585999999999999E-2</v>
      </c>
      <c r="D105" s="368">
        <f>'11M - LPS'!D105</f>
        <v>2.7536999999999999E-2</v>
      </c>
      <c r="E105" s="368">
        <f>'11M - LPS'!E105</f>
        <v>3.1767999999999998E-2</v>
      </c>
      <c r="F105" s="368">
        <f>'11M - LPS'!F105</f>
        <v>3.2106000000000003E-2</v>
      </c>
      <c r="G105" s="368">
        <f>'11M - LPS'!G105</f>
        <v>3.3544999999999998E-2</v>
      </c>
      <c r="H105" s="368">
        <f>'11M - LPS'!H105</f>
        <v>6.2475999999999997E-2</v>
      </c>
      <c r="I105" s="396">
        <f>'11M - LPS'!I105</f>
        <v>5.3973E-2</v>
      </c>
      <c r="J105" s="396">
        <f>'11M - LPS'!J105</f>
        <v>5.8883999999999999E-2</v>
      </c>
      <c r="K105" s="396">
        <f>'11M - LPS'!K105</f>
        <v>6.0109999999999997E-2</v>
      </c>
      <c r="L105" s="396">
        <f>'11M - LPS'!L105</f>
        <v>3.8740999999999998E-2</v>
      </c>
      <c r="M105" s="396">
        <f>'11M - LPS'!M105</f>
        <v>2.9776E-2</v>
      </c>
      <c r="N105" s="396">
        <f>'11M - LPS'!N105</f>
        <v>2.9106E-2</v>
      </c>
      <c r="O105" s="396">
        <f>'11M - LPS'!O105</f>
        <v>2.6266999999999999E-2</v>
      </c>
      <c r="P105" s="396">
        <f>'11M - LPS'!P105</f>
        <v>2.5484E-2</v>
      </c>
      <c r="Q105" s="396">
        <f>'11M - LPS'!Q105</f>
        <v>2.9350999999999999E-2</v>
      </c>
      <c r="R105" s="396">
        <f>'11M - LPS'!R105</f>
        <v>3.4934E-2</v>
      </c>
      <c r="S105" s="396">
        <f>'11M - LPS'!S105</f>
        <v>3.7511999999999997E-2</v>
      </c>
      <c r="T105" s="396">
        <f>'11M - LPS'!T105</f>
        <v>6.7308999999999994E-2</v>
      </c>
      <c r="U105" s="396">
        <f>'11M - LPS'!U105</f>
        <v>5.3973E-2</v>
      </c>
      <c r="V105" s="396">
        <f>'11M - LPS'!V105</f>
        <v>5.8883999999999999E-2</v>
      </c>
      <c r="W105" s="396">
        <f>'11M - LPS'!W105</f>
        <v>6.0109999999999997E-2</v>
      </c>
      <c r="X105" s="396">
        <f>'11M - LPS'!X105</f>
        <v>3.8740999999999998E-2</v>
      </c>
      <c r="Y105" s="396">
        <f>'11M - LPS'!Y105</f>
        <v>2.9776E-2</v>
      </c>
      <c r="Z105" s="396">
        <f>'11M - LPS'!Z105</f>
        <v>2.9106E-2</v>
      </c>
      <c r="AA105" s="396">
        <f>'11M - LPS'!AA105</f>
        <v>2.6266999999999999E-2</v>
      </c>
    </row>
    <row r="106" spans="1:27" x14ac:dyDescent="0.35">
      <c r="C106" s="367" t="s">
        <v>238</v>
      </c>
      <c r="I106" s="397" t="s">
        <v>261</v>
      </c>
    </row>
    <row r="107" spans="1:27" hidden="1" x14ac:dyDescent="0.35">
      <c r="A107" s="695" t="s">
        <v>121</v>
      </c>
      <c r="B107" s="699" t="s">
        <v>122</v>
      </c>
      <c r="C107" s="700"/>
      <c r="D107" s="700"/>
      <c r="E107" s="700"/>
      <c r="F107" s="700"/>
      <c r="G107" s="700"/>
      <c r="H107" s="700"/>
      <c r="I107" s="700"/>
      <c r="J107" s="700"/>
      <c r="K107" s="700"/>
      <c r="L107" s="700"/>
      <c r="M107" s="700"/>
      <c r="N107" s="714"/>
      <c r="O107" s="699" t="s">
        <v>122</v>
      </c>
      <c r="P107" s="700"/>
      <c r="Q107" s="700"/>
      <c r="R107" s="700"/>
      <c r="S107" s="700"/>
      <c r="T107" s="700"/>
      <c r="U107" s="700"/>
      <c r="V107" s="700"/>
      <c r="W107" s="700"/>
      <c r="X107" s="700"/>
      <c r="Y107" s="700"/>
      <c r="Z107" s="700"/>
      <c r="AA107" s="123" t="s">
        <v>122</v>
      </c>
    </row>
    <row r="108" spans="1:27" ht="15" hidden="1" thickBot="1" x14ac:dyDescent="0.4">
      <c r="A108" s="696"/>
      <c r="B108" s="701" t="s">
        <v>239</v>
      </c>
      <c r="C108" s="702"/>
      <c r="D108" s="702"/>
      <c r="E108" s="702"/>
      <c r="F108" s="702"/>
      <c r="G108" s="702"/>
      <c r="H108" s="702"/>
      <c r="I108" s="702"/>
      <c r="J108" s="702"/>
      <c r="K108" s="702"/>
      <c r="L108" s="702"/>
      <c r="M108" s="702"/>
      <c r="N108" s="715"/>
      <c r="O108" s="701" t="s">
        <v>239</v>
      </c>
      <c r="P108" s="702"/>
      <c r="Q108" s="702"/>
      <c r="R108" s="702"/>
      <c r="S108" s="702"/>
      <c r="T108" s="702"/>
      <c r="U108" s="702"/>
      <c r="V108" s="702"/>
      <c r="W108" s="702"/>
      <c r="X108" s="702"/>
      <c r="Y108" s="702"/>
      <c r="Z108" s="702"/>
      <c r="AA108" s="569" t="s">
        <v>239</v>
      </c>
    </row>
    <row r="109" spans="1:27" ht="15" hidden="1" thickBot="1" x14ac:dyDescent="0.4">
      <c r="A109" s="697"/>
      <c r="B109" s="259" t="s">
        <v>143</v>
      </c>
      <c r="C109" s="145">
        <f>C$4</f>
        <v>44927</v>
      </c>
      <c r="D109" s="145">
        <f t="shared" ref="D109:AA109" si="64">D$4</f>
        <v>44958</v>
      </c>
      <c r="E109" s="145">
        <f t="shared" si="64"/>
        <v>44986</v>
      </c>
      <c r="F109" s="145">
        <f t="shared" si="64"/>
        <v>45017</v>
      </c>
      <c r="G109" s="145">
        <f t="shared" si="64"/>
        <v>45047</v>
      </c>
      <c r="H109" s="145">
        <f t="shared" si="64"/>
        <v>45078</v>
      </c>
      <c r="I109" s="145">
        <f t="shared" si="64"/>
        <v>45108</v>
      </c>
      <c r="J109" s="145">
        <f t="shared" si="64"/>
        <v>45139</v>
      </c>
      <c r="K109" s="145">
        <f t="shared" si="64"/>
        <v>45170</v>
      </c>
      <c r="L109" s="145">
        <f t="shared" si="64"/>
        <v>45200</v>
      </c>
      <c r="M109" s="145">
        <f t="shared" si="64"/>
        <v>45231</v>
      </c>
      <c r="N109" s="145">
        <f t="shared" si="64"/>
        <v>45261</v>
      </c>
      <c r="O109" s="145">
        <f t="shared" si="64"/>
        <v>45292</v>
      </c>
      <c r="P109" s="145">
        <f t="shared" si="64"/>
        <v>45323</v>
      </c>
      <c r="Q109" s="145">
        <f t="shared" si="64"/>
        <v>45352</v>
      </c>
      <c r="R109" s="145">
        <f t="shared" si="64"/>
        <v>45383</v>
      </c>
      <c r="S109" s="145">
        <f t="shared" si="64"/>
        <v>45413</v>
      </c>
      <c r="T109" s="145">
        <f t="shared" si="64"/>
        <v>45444</v>
      </c>
      <c r="U109" s="145">
        <f t="shared" si="64"/>
        <v>45474</v>
      </c>
      <c r="V109" s="145">
        <f t="shared" si="64"/>
        <v>45505</v>
      </c>
      <c r="W109" s="145">
        <f t="shared" si="64"/>
        <v>45536</v>
      </c>
      <c r="X109" s="145">
        <f t="shared" si="64"/>
        <v>45566</v>
      </c>
      <c r="Y109" s="145">
        <f t="shared" si="64"/>
        <v>45597</v>
      </c>
      <c r="Z109" s="145">
        <f t="shared" si="64"/>
        <v>45627</v>
      </c>
      <c r="AA109" s="145">
        <f t="shared" si="64"/>
        <v>45658</v>
      </c>
    </row>
    <row r="110" spans="1:27" hidden="1" x14ac:dyDescent="0.35">
      <c r="A110" s="697"/>
      <c r="B110" s="238" t="s">
        <v>20</v>
      </c>
      <c r="C110" s="370">
        <f>'11M - LPS'!C110</f>
        <v>2.3113770630064437E-2</v>
      </c>
      <c r="D110" s="370">
        <f>'11M - LPS'!D110</f>
        <v>2.308480619226886E-2</v>
      </c>
      <c r="E110" s="370">
        <f>'11M - LPS'!E110</f>
        <v>2.3323293010974844E-2</v>
      </c>
      <c r="F110" s="370">
        <f>'11M - LPS'!F110</f>
        <v>2.321311884647274E-2</v>
      </c>
      <c r="G110" s="370">
        <f>'11M - LPS'!G110</f>
        <v>2.3731198013184747E-2</v>
      </c>
      <c r="H110" s="370">
        <f>'11M - LPS'!H110</f>
        <v>2.8606933470298294E-2</v>
      </c>
      <c r="I110" s="399">
        <f>'11M - LPS'!I110</f>
        <v>2.9046768289494204E-2</v>
      </c>
      <c r="J110" s="399">
        <f>'11M - LPS'!J110</f>
        <v>2.8926223071207881E-2</v>
      </c>
      <c r="K110" s="399">
        <f>'11M - LPS'!K110</f>
        <v>2.8853811928619136E-2</v>
      </c>
      <c r="L110" s="399">
        <f>'11M - LPS'!L110</f>
        <v>2.423934325833732E-2</v>
      </c>
      <c r="M110" s="399">
        <f>'11M - LPS'!M110</f>
        <v>2.3230451301046742E-2</v>
      </c>
      <c r="N110" s="399">
        <f>'11M - LPS'!N110</f>
        <v>2.2569877249855298E-2</v>
      </c>
      <c r="O110" s="399">
        <f>'11M - LPS'!O110</f>
        <v>2.2477983548236508E-2</v>
      </c>
      <c r="P110" s="399">
        <f>'11M - LPS'!P110</f>
        <v>2.2208460096153619E-2</v>
      </c>
      <c r="Q110" s="399">
        <f>'11M - LPS'!Q110</f>
        <v>2.2537126025125254E-2</v>
      </c>
      <c r="R110" s="399">
        <f>'11M - LPS'!R110</f>
        <v>2.3433158350103633E-2</v>
      </c>
      <c r="S110" s="399">
        <f>'11M - LPS'!S110</f>
        <v>2.4182497583924868E-2</v>
      </c>
      <c r="T110" s="399">
        <f>'11M - LPS'!T110</f>
        <v>2.9068192865801402E-2</v>
      </c>
      <c r="U110" s="399">
        <f>'11M - LPS'!U110</f>
        <v>2.9046768289494204E-2</v>
      </c>
      <c r="V110" s="399">
        <f>'11M - LPS'!V110</f>
        <v>2.8926223071207881E-2</v>
      </c>
      <c r="W110" s="399">
        <f>'11M - LPS'!W110</f>
        <v>2.8853811928619136E-2</v>
      </c>
      <c r="X110" s="399">
        <f>'11M - LPS'!X110</f>
        <v>2.423934325833732E-2</v>
      </c>
      <c r="Y110" s="399">
        <f>'11M - LPS'!Y110</f>
        <v>2.3230451301046742E-2</v>
      </c>
      <c r="Z110" s="399">
        <f>'11M - LPS'!Z110</f>
        <v>2.2569877249855298E-2</v>
      </c>
      <c r="AA110" s="399">
        <f>'11M - LPS'!AA110</f>
        <v>2.2477983548236508E-2</v>
      </c>
    </row>
    <row r="111" spans="1:27" hidden="1" x14ac:dyDescent="0.35">
      <c r="A111" s="697"/>
      <c r="B111" s="238" t="s">
        <v>0</v>
      </c>
      <c r="C111" s="370">
        <f>'11M - LPS'!C111</f>
        <v>2.4146888775834336E-2</v>
      </c>
      <c r="D111" s="370">
        <f>'11M - LPS'!D111</f>
        <v>2.4000297678319994E-2</v>
      </c>
      <c r="E111" s="370">
        <f>'11M - LPS'!E111</f>
        <v>2.3897068756414595E-2</v>
      </c>
      <c r="F111" s="370">
        <f>'11M - LPS'!F111</f>
        <v>2.3313829526834466E-2</v>
      </c>
      <c r="G111" s="370">
        <f>'11M - LPS'!G111</f>
        <v>2.4964802170357413E-2</v>
      </c>
      <c r="H111" s="370">
        <f>'11M - LPS'!H111</f>
        <v>3.0465985850291009E-2</v>
      </c>
      <c r="I111" s="399">
        <f>'11M - LPS'!I111</f>
        <v>2.9984441915357631E-2</v>
      </c>
      <c r="J111" s="399">
        <f>'11M - LPS'!J111</f>
        <v>3.0471574424974959E-2</v>
      </c>
      <c r="K111" s="399">
        <f>'11M - LPS'!K111</f>
        <v>3.0926088288011609E-2</v>
      </c>
      <c r="L111" s="399">
        <f>'11M - LPS'!L111</f>
        <v>2.404149729437715E-2</v>
      </c>
      <c r="M111" s="399">
        <f>'11M - LPS'!M111</f>
        <v>2.4601707313038429E-2</v>
      </c>
      <c r="N111" s="399">
        <f>'11M - LPS'!N111</f>
        <v>2.2373843244386227E-2</v>
      </c>
      <c r="O111" s="399">
        <f>'11M - LPS'!O111</f>
        <v>2.3533320380090969E-2</v>
      </c>
      <c r="P111" s="399">
        <f>'11M - LPS'!P111</f>
        <v>2.3142017932499443E-2</v>
      </c>
      <c r="Q111" s="399">
        <f>'11M - LPS'!Q111</f>
        <v>2.3121579475972376E-2</v>
      </c>
      <c r="R111" s="399">
        <f>'11M - LPS'!R111</f>
        <v>2.3559368865515361E-2</v>
      </c>
      <c r="S111" s="399">
        <f>'11M - LPS'!S111</f>
        <v>2.571424077420149E-2</v>
      </c>
      <c r="T111" s="399">
        <f>'11M - LPS'!T111</f>
        <v>3.103180920060215E-2</v>
      </c>
      <c r="U111" s="399">
        <f>'11M - LPS'!U111</f>
        <v>2.9984441915357631E-2</v>
      </c>
      <c r="V111" s="399">
        <f>'11M - LPS'!V111</f>
        <v>3.0471574424974959E-2</v>
      </c>
      <c r="W111" s="399">
        <f>'11M - LPS'!W111</f>
        <v>3.0926088288011609E-2</v>
      </c>
      <c r="X111" s="399">
        <f>'11M - LPS'!X111</f>
        <v>2.404149729437715E-2</v>
      </c>
      <c r="Y111" s="399">
        <f>'11M - LPS'!Y111</f>
        <v>2.4601707313038429E-2</v>
      </c>
      <c r="Z111" s="399">
        <f>'11M - LPS'!Z111</f>
        <v>2.2373843244386227E-2</v>
      </c>
      <c r="AA111" s="399">
        <f>'11M - LPS'!AA111</f>
        <v>2.3533320380090969E-2</v>
      </c>
    </row>
    <row r="112" spans="1:27" hidden="1" x14ac:dyDescent="0.35">
      <c r="A112" s="697"/>
      <c r="B112" s="238" t="s">
        <v>21</v>
      </c>
      <c r="C112" s="370">
        <f>'11M - LPS'!C112</f>
        <v>2.3035856275064787E-2</v>
      </c>
      <c r="D112" s="370">
        <f>'11M - LPS'!D112</f>
        <v>2.3018097097034521E-2</v>
      </c>
      <c r="E112" s="370">
        <f>'11M - LPS'!E112</f>
        <v>2.3858274435910272E-2</v>
      </c>
      <c r="F112" s="370">
        <f>'11M - LPS'!F112</f>
        <v>2.39077296305596E-2</v>
      </c>
      <c r="G112" s="370">
        <f>'11M - LPS'!G112</f>
        <v>2.4119712018997624E-2</v>
      </c>
      <c r="H112" s="370">
        <f>'11M - LPS'!H112</f>
        <v>2.9277192076420381E-2</v>
      </c>
      <c r="I112" s="399">
        <f>'11M - LPS'!I112</f>
        <v>2.9038923506189716E-2</v>
      </c>
      <c r="J112" s="399">
        <f>'11M - LPS'!J112</f>
        <v>2.9317788800827208E-2</v>
      </c>
      <c r="K112" s="399">
        <f>'11M - LPS'!K112</f>
        <v>2.9486607713799903E-2</v>
      </c>
      <c r="L112" s="399">
        <f>'11M - LPS'!L112</f>
        <v>2.4787625849823691E-2</v>
      </c>
      <c r="M112" s="399">
        <f>'11M - LPS'!M112</f>
        <v>2.3237877136096732E-2</v>
      </c>
      <c r="N112" s="399">
        <f>'11M - LPS'!N112</f>
        <v>2.2924292710072274E-2</v>
      </c>
      <c r="O112" s="399">
        <f>'11M - LPS'!O112</f>
        <v>2.2397351370130866E-2</v>
      </c>
      <c r="P112" s="399">
        <f>'11M - LPS'!P112</f>
        <v>2.2141568526452406E-2</v>
      </c>
      <c r="Q112" s="399">
        <f>'11M - LPS'!Q112</f>
        <v>2.3081583856841188E-2</v>
      </c>
      <c r="R112" s="399">
        <f>'11M - LPS'!R112</f>
        <v>2.4296108227819302E-2</v>
      </c>
      <c r="S112" s="399">
        <f>'11M - LPS'!S112</f>
        <v>2.4680979039981447E-2</v>
      </c>
      <c r="T112" s="399">
        <f>'11M - LPS'!T112</f>
        <v>2.9796764292535211E-2</v>
      </c>
      <c r="U112" s="399">
        <f>'11M - LPS'!U112</f>
        <v>2.9038923506189716E-2</v>
      </c>
      <c r="V112" s="399">
        <f>'11M - LPS'!V112</f>
        <v>2.9317788800827208E-2</v>
      </c>
      <c r="W112" s="399">
        <f>'11M - LPS'!W112</f>
        <v>2.9486607713799903E-2</v>
      </c>
      <c r="X112" s="399">
        <f>'11M - LPS'!X112</f>
        <v>2.4787625849823691E-2</v>
      </c>
      <c r="Y112" s="399">
        <f>'11M - LPS'!Y112</f>
        <v>2.3237877136096732E-2</v>
      </c>
      <c r="Z112" s="399">
        <f>'11M - LPS'!Z112</f>
        <v>2.2924292710072274E-2</v>
      </c>
      <c r="AA112" s="399">
        <f>'11M - LPS'!AA112</f>
        <v>2.2397351370130866E-2</v>
      </c>
    </row>
    <row r="113" spans="1:27" hidden="1" x14ac:dyDescent="0.35">
      <c r="A113" s="697"/>
      <c r="B113" s="238" t="s">
        <v>1</v>
      </c>
      <c r="C113" s="370">
        <f>'11M - LPS'!C113</f>
        <v>2.0648262404000001E-2</v>
      </c>
      <c r="D113" s="370">
        <f>'11M - LPS'!D113</f>
        <v>2.0648262404000101E-2</v>
      </c>
      <c r="E113" s="370">
        <f>'11M - LPS'!E113</f>
        <v>2.0648262403999099E-2</v>
      </c>
      <c r="F113" s="370">
        <f>'11M - LPS'!F113</f>
        <v>2.3438898061895055E-2</v>
      </c>
      <c r="G113" s="370">
        <f>'11M - LPS'!G113</f>
        <v>2.5988402964995303E-2</v>
      </c>
      <c r="H113" s="370">
        <f>'11M - LPS'!H113</f>
        <v>3.053153206925488E-2</v>
      </c>
      <c r="I113" s="399">
        <f>'11M - LPS'!I113</f>
        <v>3.0022712846707791E-2</v>
      </c>
      <c r="J113" s="399">
        <f>'11M - LPS'!J113</f>
        <v>3.0517888109185608E-2</v>
      </c>
      <c r="K113" s="399">
        <f>'11M - LPS'!K113</f>
        <v>3.1218860173408587E-2</v>
      </c>
      <c r="L113" s="399">
        <f>'11M - LPS'!L113</f>
        <v>2.4002541515172393E-2</v>
      </c>
      <c r="M113" s="399">
        <f>'11M - LPS'!M113</f>
        <v>1.9984999999999999E-2</v>
      </c>
      <c r="N113" s="399">
        <f>'11M - LPS'!N113</f>
        <v>1.9984999999999999E-2</v>
      </c>
      <c r="O113" s="399">
        <f>'11M - LPS'!O113</f>
        <v>1.9984999999999999E-2</v>
      </c>
      <c r="P113" s="399">
        <f>'11M - LPS'!P113</f>
        <v>1.9984999999999999E-2</v>
      </c>
      <c r="Q113" s="399">
        <f>'11M - LPS'!Q113</f>
        <v>1.9984999999999999E-2</v>
      </c>
      <c r="R113" s="399">
        <f>'11M - LPS'!R113</f>
        <v>2.3715988314436956E-2</v>
      </c>
      <c r="S113" s="399">
        <f>'11M - LPS'!S113</f>
        <v>2.6905301223005631E-2</v>
      </c>
      <c r="T113" s="399">
        <f>'11M - LPS'!T113</f>
        <v>3.109993094783918E-2</v>
      </c>
      <c r="U113" s="399">
        <f>'11M - LPS'!U113</f>
        <v>3.0022712846707791E-2</v>
      </c>
      <c r="V113" s="399">
        <f>'11M - LPS'!V113</f>
        <v>3.0517888109185608E-2</v>
      </c>
      <c r="W113" s="399">
        <f>'11M - LPS'!W113</f>
        <v>3.1218860173408587E-2</v>
      </c>
      <c r="X113" s="399">
        <f>'11M - LPS'!X113</f>
        <v>2.4002541515172393E-2</v>
      </c>
      <c r="Y113" s="399">
        <f>'11M - LPS'!Y113</f>
        <v>1.9984999999999999E-2</v>
      </c>
      <c r="Z113" s="399">
        <f>'11M - LPS'!Z113</f>
        <v>1.9984999999999999E-2</v>
      </c>
      <c r="AA113" s="399">
        <f>'11M - LPS'!AA113</f>
        <v>1.9984999999999999E-2</v>
      </c>
    </row>
    <row r="114" spans="1:27" hidden="1" x14ac:dyDescent="0.35">
      <c r="A114" s="697"/>
      <c r="B114" s="238" t="s">
        <v>22</v>
      </c>
      <c r="C114" s="370">
        <f>'11M - LPS'!C114</f>
        <v>2.1190254124629451E-2</v>
      </c>
      <c r="D114" s="370">
        <f>'11M - LPS'!D114</f>
        <v>2.1152137229698852E-2</v>
      </c>
      <c r="E114" s="370">
        <f>'11M - LPS'!E114</f>
        <v>2.0737176729359496E-2</v>
      </c>
      <c r="F114" s="370">
        <f>'11M - LPS'!F114</f>
        <v>2.1123166806762524E-2</v>
      </c>
      <c r="G114" s="370">
        <f>'11M - LPS'!G114</f>
        <v>2.0745647548548931E-2</v>
      </c>
      <c r="H114" s="370">
        <f>'11M - LPS'!H114</f>
        <v>2.2660656295062944E-2</v>
      </c>
      <c r="I114" s="399">
        <f>'11M - LPS'!I114</f>
        <v>2.2009841467541771E-2</v>
      </c>
      <c r="J114" s="399">
        <f>'11M - LPS'!J114</f>
        <v>2.2270371252704167E-2</v>
      </c>
      <c r="K114" s="399">
        <f>'11M - LPS'!K114</f>
        <v>2.2238193320867791E-2</v>
      </c>
      <c r="L114" s="399">
        <f>'11M - LPS'!L114</f>
        <v>2.0087685574775006E-2</v>
      </c>
      <c r="M114" s="399">
        <f>'11M - LPS'!M114</f>
        <v>1.999378187698049E-2</v>
      </c>
      <c r="N114" s="399">
        <f>'11M - LPS'!N114</f>
        <v>2.0043592355983408E-2</v>
      </c>
      <c r="O114" s="399">
        <f>'11M - LPS'!O114</f>
        <v>2.0522769194661113E-2</v>
      </c>
      <c r="P114" s="399">
        <f>'11M - LPS'!P114</f>
        <v>2.0427354099479291E-2</v>
      </c>
      <c r="Q114" s="399">
        <f>'11M - LPS'!Q114</f>
        <v>2.0063649613109358E-2</v>
      </c>
      <c r="R114" s="399">
        <f>'11M - LPS'!R114</f>
        <v>2.0673817345237166E-2</v>
      </c>
      <c r="S114" s="399">
        <f>'11M - LPS'!S114</f>
        <v>2.0114657236084896E-2</v>
      </c>
      <c r="T114" s="399">
        <f>'11M - LPS'!T114</f>
        <v>2.2243673567773445E-2</v>
      </c>
      <c r="U114" s="399">
        <f>'11M - LPS'!U114</f>
        <v>2.2009841467541771E-2</v>
      </c>
      <c r="V114" s="399">
        <f>'11M - LPS'!V114</f>
        <v>2.2270371252704167E-2</v>
      </c>
      <c r="W114" s="399">
        <f>'11M - LPS'!W114</f>
        <v>2.2238193320867791E-2</v>
      </c>
      <c r="X114" s="399">
        <f>'11M - LPS'!X114</f>
        <v>2.0087685574775006E-2</v>
      </c>
      <c r="Y114" s="399">
        <f>'11M - LPS'!Y114</f>
        <v>1.999378187698049E-2</v>
      </c>
      <c r="Z114" s="399">
        <f>'11M - LPS'!Z114</f>
        <v>2.0043592355983408E-2</v>
      </c>
      <c r="AA114" s="399">
        <f>'11M - LPS'!AA114</f>
        <v>2.0522769194661113E-2</v>
      </c>
    </row>
    <row r="115" spans="1:27" hidden="1" x14ac:dyDescent="0.35">
      <c r="A115" s="697"/>
      <c r="B115" s="81" t="s">
        <v>9</v>
      </c>
      <c r="C115" s="370">
        <f>'11M - LPS'!C115</f>
        <v>2.4146971028530511E-2</v>
      </c>
      <c r="D115" s="370">
        <f>'11M - LPS'!D115</f>
        <v>2.4003786443699406E-2</v>
      </c>
      <c r="E115" s="370">
        <f>'11M - LPS'!E115</f>
        <v>2.397468672158775E-2</v>
      </c>
      <c r="F115" s="370">
        <f>'11M - LPS'!F115</f>
        <v>2.3957072804052647E-2</v>
      </c>
      <c r="G115" s="370">
        <f>'11M - LPS'!G115</f>
        <v>2.3454344374147309E-2</v>
      </c>
      <c r="H115" s="370">
        <f>'11M - LPS'!H115</f>
        <v>2.2434774463499899E-2</v>
      </c>
      <c r="I115" s="399">
        <f>'11M - LPS'!I115</f>
        <v>2.1971999999999998E-2</v>
      </c>
      <c r="J115" s="399">
        <f>'11M - LPS'!J115</f>
        <v>2.1971999999999998E-2</v>
      </c>
      <c r="K115" s="399">
        <f>'11M - LPS'!K115</f>
        <v>2.9186215545457354E-2</v>
      </c>
      <c r="L115" s="399">
        <f>'11M - LPS'!L115</f>
        <v>2.4522718184811772E-2</v>
      </c>
      <c r="M115" s="399">
        <f>'11M - LPS'!M115</f>
        <v>2.474881803232094E-2</v>
      </c>
      <c r="N115" s="399">
        <f>'11M - LPS'!N115</f>
        <v>2.2374526940173813E-2</v>
      </c>
      <c r="O115" s="399">
        <f>'11M - LPS'!O115</f>
        <v>2.3533125104223951E-2</v>
      </c>
      <c r="P115" s="399">
        <f>'11M - LPS'!P115</f>
        <v>2.3145246955055283E-2</v>
      </c>
      <c r="Q115" s="399">
        <f>'11M - LPS'!Q115</f>
        <v>2.3201186158131569E-2</v>
      </c>
      <c r="R115" s="399">
        <f>'11M - LPS'!R115</f>
        <v>2.4356205675658375E-2</v>
      </c>
      <c r="S115" s="399">
        <f>'11M - LPS'!S115</f>
        <v>2.380876785601347E-2</v>
      </c>
      <c r="T115" s="399">
        <f>'11M - LPS'!T115</f>
        <v>2.1971999999999998E-2</v>
      </c>
      <c r="U115" s="399">
        <f>'11M - LPS'!U115</f>
        <v>2.1971999999999998E-2</v>
      </c>
      <c r="V115" s="399">
        <f>'11M - LPS'!V115</f>
        <v>2.1971999999999998E-2</v>
      </c>
      <c r="W115" s="399">
        <f>'11M - LPS'!W115</f>
        <v>2.9186215545457354E-2</v>
      </c>
      <c r="X115" s="399">
        <f>'11M - LPS'!X115</f>
        <v>2.4522718184811772E-2</v>
      </c>
      <c r="Y115" s="399">
        <f>'11M - LPS'!Y115</f>
        <v>2.474881803232094E-2</v>
      </c>
      <c r="Z115" s="399">
        <f>'11M - LPS'!Z115</f>
        <v>2.2374526940173813E-2</v>
      </c>
      <c r="AA115" s="399">
        <f>'11M - LPS'!AA115</f>
        <v>2.3533125104223951E-2</v>
      </c>
    </row>
    <row r="116" spans="1:27" hidden="1" x14ac:dyDescent="0.35">
      <c r="A116" s="697"/>
      <c r="B116" s="81" t="s">
        <v>3</v>
      </c>
      <c r="C116" s="370">
        <f>'11M - LPS'!C116</f>
        <v>2.4146888775834336E-2</v>
      </c>
      <c r="D116" s="370">
        <f>'11M - LPS'!D116</f>
        <v>2.4000297678319994E-2</v>
      </c>
      <c r="E116" s="370">
        <f>'11M - LPS'!E116</f>
        <v>2.3897068756414595E-2</v>
      </c>
      <c r="F116" s="370">
        <f>'11M - LPS'!F116</f>
        <v>2.3313829526834466E-2</v>
      </c>
      <c r="G116" s="370">
        <f>'11M - LPS'!G116</f>
        <v>2.4964802170357413E-2</v>
      </c>
      <c r="H116" s="370">
        <f>'11M - LPS'!H116</f>
        <v>3.0465985850291009E-2</v>
      </c>
      <c r="I116" s="399">
        <f>'11M - LPS'!I116</f>
        <v>2.9984441915357631E-2</v>
      </c>
      <c r="J116" s="399">
        <f>'11M - LPS'!J116</f>
        <v>3.0471574424974959E-2</v>
      </c>
      <c r="K116" s="399">
        <f>'11M - LPS'!K116</f>
        <v>3.0926088288011609E-2</v>
      </c>
      <c r="L116" s="399">
        <f>'11M - LPS'!L116</f>
        <v>2.404149729437715E-2</v>
      </c>
      <c r="M116" s="399">
        <f>'11M - LPS'!M116</f>
        <v>2.4601707313038429E-2</v>
      </c>
      <c r="N116" s="399">
        <f>'11M - LPS'!N116</f>
        <v>2.2373843244386227E-2</v>
      </c>
      <c r="O116" s="399">
        <f>'11M - LPS'!O116</f>
        <v>2.3533320380090969E-2</v>
      </c>
      <c r="P116" s="399">
        <f>'11M - LPS'!P116</f>
        <v>2.3142017932499443E-2</v>
      </c>
      <c r="Q116" s="399">
        <f>'11M - LPS'!Q116</f>
        <v>2.3121579475972376E-2</v>
      </c>
      <c r="R116" s="399">
        <f>'11M - LPS'!R116</f>
        <v>2.3559368865515361E-2</v>
      </c>
      <c r="S116" s="399">
        <f>'11M - LPS'!S116</f>
        <v>2.571424077420149E-2</v>
      </c>
      <c r="T116" s="399">
        <f>'11M - LPS'!T116</f>
        <v>3.103180920060215E-2</v>
      </c>
      <c r="U116" s="399">
        <f>'11M - LPS'!U116</f>
        <v>2.9984441915357631E-2</v>
      </c>
      <c r="V116" s="399">
        <f>'11M - LPS'!V116</f>
        <v>3.0471574424974959E-2</v>
      </c>
      <c r="W116" s="399">
        <f>'11M - LPS'!W116</f>
        <v>3.0926088288011609E-2</v>
      </c>
      <c r="X116" s="399">
        <f>'11M - LPS'!X116</f>
        <v>2.404149729437715E-2</v>
      </c>
      <c r="Y116" s="399">
        <f>'11M - LPS'!Y116</f>
        <v>2.4601707313038429E-2</v>
      </c>
      <c r="Z116" s="399">
        <f>'11M - LPS'!Z116</f>
        <v>2.2373843244386227E-2</v>
      </c>
      <c r="AA116" s="399">
        <f>'11M - LPS'!AA116</f>
        <v>2.3533320380090969E-2</v>
      </c>
    </row>
    <row r="117" spans="1:27" hidden="1" x14ac:dyDescent="0.35">
      <c r="A117" s="697"/>
      <c r="B117" s="81" t="s">
        <v>4</v>
      </c>
      <c r="C117" s="370">
        <f>'11M - LPS'!C117</f>
        <v>2.3453850881604333E-2</v>
      </c>
      <c r="D117" s="370">
        <f>'11M - LPS'!D117</f>
        <v>2.3291688777670631E-2</v>
      </c>
      <c r="E117" s="370">
        <f>'11M - LPS'!E117</f>
        <v>2.3553415133076006E-2</v>
      </c>
      <c r="F117" s="370">
        <f>'11M - LPS'!F117</f>
        <v>2.3754535894260277E-2</v>
      </c>
      <c r="G117" s="370">
        <f>'11M - LPS'!G117</f>
        <v>2.4165371279916782E-2</v>
      </c>
      <c r="H117" s="370">
        <f>'11M - LPS'!H117</f>
        <v>2.9121912626013276E-2</v>
      </c>
      <c r="I117" s="399">
        <f>'11M - LPS'!I117</f>
        <v>2.9459800521413247E-2</v>
      </c>
      <c r="J117" s="399">
        <f>'11M - LPS'!J117</f>
        <v>2.9328769096592003E-2</v>
      </c>
      <c r="K117" s="399">
        <f>'11M - LPS'!K117</f>
        <v>2.9156822006933342E-2</v>
      </c>
      <c r="L117" s="399">
        <f>'11M - LPS'!L117</f>
        <v>2.4888406070414815E-2</v>
      </c>
      <c r="M117" s="399">
        <f>'11M - LPS'!M117</f>
        <v>2.3532584809416203E-2</v>
      </c>
      <c r="N117" s="399">
        <f>'11M - LPS'!N117</f>
        <v>2.2729764967588894E-2</v>
      </c>
      <c r="O117" s="399">
        <f>'11M - LPS'!O117</f>
        <v>2.2831381354378639E-2</v>
      </c>
      <c r="P117" s="399">
        <f>'11M - LPS'!P117</f>
        <v>2.241739854927732E-2</v>
      </c>
      <c r="Q117" s="399">
        <f>'11M - LPS'!Q117</f>
        <v>2.2770506315008758E-2</v>
      </c>
      <c r="R117" s="399">
        <f>'11M - LPS'!R117</f>
        <v>2.4108141034085314E-2</v>
      </c>
      <c r="S117" s="399">
        <f>'11M - LPS'!S117</f>
        <v>2.4738210731892432E-2</v>
      </c>
      <c r="T117" s="399">
        <f>'11M - LPS'!T117</f>
        <v>2.9628662744045547E-2</v>
      </c>
      <c r="U117" s="399">
        <f>'11M - LPS'!U117</f>
        <v>2.9459800521413247E-2</v>
      </c>
      <c r="V117" s="399">
        <f>'11M - LPS'!V117</f>
        <v>2.9328769096592003E-2</v>
      </c>
      <c r="W117" s="399">
        <f>'11M - LPS'!W117</f>
        <v>2.9156822006933342E-2</v>
      </c>
      <c r="X117" s="399">
        <f>'11M - LPS'!X117</f>
        <v>2.4888406070414815E-2</v>
      </c>
      <c r="Y117" s="399">
        <f>'11M - LPS'!Y117</f>
        <v>2.3532584809416203E-2</v>
      </c>
      <c r="Z117" s="399">
        <f>'11M - LPS'!Z117</f>
        <v>2.2729764967588894E-2</v>
      </c>
      <c r="AA117" s="399">
        <f>'11M - LPS'!AA117</f>
        <v>2.2831381354378639E-2</v>
      </c>
    </row>
    <row r="118" spans="1:27" hidden="1" x14ac:dyDescent="0.35">
      <c r="A118" s="697"/>
      <c r="B118" s="81" t="s">
        <v>5</v>
      </c>
      <c r="C118" s="370">
        <f>'11M - LPS'!C118</f>
        <v>2.3113770630064437E-2</v>
      </c>
      <c r="D118" s="370">
        <f>'11M - LPS'!D118</f>
        <v>2.308480619226886E-2</v>
      </c>
      <c r="E118" s="370">
        <f>'11M - LPS'!E118</f>
        <v>2.3323293010974844E-2</v>
      </c>
      <c r="F118" s="370">
        <f>'11M - LPS'!F118</f>
        <v>2.321311884647274E-2</v>
      </c>
      <c r="G118" s="370">
        <f>'11M - LPS'!G118</f>
        <v>2.3731198013184747E-2</v>
      </c>
      <c r="H118" s="370">
        <f>'11M - LPS'!H118</f>
        <v>2.8606933470298294E-2</v>
      </c>
      <c r="I118" s="399">
        <f>'11M - LPS'!I118</f>
        <v>2.9046768289494204E-2</v>
      </c>
      <c r="J118" s="399">
        <f>'11M - LPS'!J118</f>
        <v>2.8926223071207881E-2</v>
      </c>
      <c r="K118" s="399">
        <f>'11M - LPS'!K118</f>
        <v>2.8853811928619136E-2</v>
      </c>
      <c r="L118" s="399">
        <f>'11M - LPS'!L118</f>
        <v>2.423934325833732E-2</v>
      </c>
      <c r="M118" s="399">
        <f>'11M - LPS'!M118</f>
        <v>2.3230451301046742E-2</v>
      </c>
      <c r="N118" s="399">
        <f>'11M - LPS'!N118</f>
        <v>2.2569877249855298E-2</v>
      </c>
      <c r="O118" s="399">
        <f>'11M - LPS'!O118</f>
        <v>2.2477983548236508E-2</v>
      </c>
      <c r="P118" s="399">
        <f>'11M - LPS'!P118</f>
        <v>2.2208460096153619E-2</v>
      </c>
      <c r="Q118" s="399">
        <f>'11M - LPS'!Q118</f>
        <v>2.2537126025125254E-2</v>
      </c>
      <c r="R118" s="399">
        <f>'11M - LPS'!R118</f>
        <v>2.3433158350103633E-2</v>
      </c>
      <c r="S118" s="399">
        <f>'11M - LPS'!S118</f>
        <v>2.4182497583924868E-2</v>
      </c>
      <c r="T118" s="399">
        <f>'11M - LPS'!T118</f>
        <v>2.9068192865801402E-2</v>
      </c>
      <c r="U118" s="399">
        <f>'11M - LPS'!U118</f>
        <v>2.9046768289494204E-2</v>
      </c>
      <c r="V118" s="399">
        <f>'11M - LPS'!V118</f>
        <v>2.8926223071207881E-2</v>
      </c>
      <c r="W118" s="399">
        <f>'11M - LPS'!W118</f>
        <v>2.8853811928619136E-2</v>
      </c>
      <c r="X118" s="399">
        <f>'11M - LPS'!X118</f>
        <v>2.423934325833732E-2</v>
      </c>
      <c r="Y118" s="399">
        <f>'11M - LPS'!Y118</f>
        <v>2.3230451301046742E-2</v>
      </c>
      <c r="Z118" s="399">
        <f>'11M - LPS'!Z118</f>
        <v>2.2569877249855298E-2</v>
      </c>
      <c r="AA118" s="399">
        <f>'11M - LPS'!AA118</f>
        <v>2.2477983548236508E-2</v>
      </c>
    </row>
    <row r="119" spans="1:27" hidden="1" x14ac:dyDescent="0.35">
      <c r="A119" s="697"/>
      <c r="B119" s="81" t="s">
        <v>23</v>
      </c>
      <c r="C119" s="370">
        <f>'11M - LPS'!C119</f>
        <v>2.3113770630064437E-2</v>
      </c>
      <c r="D119" s="370">
        <f>'11M - LPS'!D119</f>
        <v>2.308480619226886E-2</v>
      </c>
      <c r="E119" s="370">
        <f>'11M - LPS'!E119</f>
        <v>2.3323293010974844E-2</v>
      </c>
      <c r="F119" s="370">
        <f>'11M - LPS'!F119</f>
        <v>2.321311884647274E-2</v>
      </c>
      <c r="G119" s="370">
        <f>'11M - LPS'!G119</f>
        <v>2.3731198013184747E-2</v>
      </c>
      <c r="H119" s="370">
        <f>'11M - LPS'!H119</f>
        <v>2.8606933470298294E-2</v>
      </c>
      <c r="I119" s="399">
        <f>'11M - LPS'!I119</f>
        <v>2.9046768289494204E-2</v>
      </c>
      <c r="J119" s="399">
        <f>'11M - LPS'!J119</f>
        <v>2.8926223071207881E-2</v>
      </c>
      <c r="K119" s="399">
        <f>'11M - LPS'!K119</f>
        <v>2.8853811928619136E-2</v>
      </c>
      <c r="L119" s="399">
        <f>'11M - LPS'!L119</f>
        <v>2.423934325833732E-2</v>
      </c>
      <c r="M119" s="399">
        <f>'11M - LPS'!M119</f>
        <v>2.3230451301046742E-2</v>
      </c>
      <c r="N119" s="399">
        <f>'11M - LPS'!N119</f>
        <v>2.2569877249855298E-2</v>
      </c>
      <c r="O119" s="399">
        <f>'11M - LPS'!O119</f>
        <v>2.2477983548236508E-2</v>
      </c>
      <c r="P119" s="399">
        <f>'11M - LPS'!P119</f>
        <v>2.2208460096153619E-2</v>
      </c>
      <c r="Q119" s="399">
        <f>'11M - LPS'!Q119</f>
        <v>2.2537126025125254E-2</v>
      </c>
      <c r="R119" s="399">
        <f>'11M - LPS'!R119</f>
        <v>2.3433158350103633E-2</v>
      </c>
      <c r="S119" s="399">
        <f>'11M - LPS'!S119</f>
        <v>2.4182497583924868E-2</v>
      </c>
      <c r="T119" s="399">
        <f>'11M - LPS'!T119</f>
        <v>2.9068192865801402E-2</v>
      </c>
      <c r="U119" s="399">
        <f>'11M - LPS'!U119</f>
        <v>2.9046768289494204E-2</v>
      </c>
      <c r="V119" s="399">
        <f>'11M - LPS'!V119</f>
        <v>2.8926223071207881E-2</v>
      </c>
      <c r="W119" s="399">
        <f>'11M - LPS'!W119</f>
        <v>2.8853811928619136E-2</v>
      </c>
      <c r="X119" s="399">
        <f>'11M - LPS'!X119</f>
        <v>2.423934325833732E-2</v>
      </c>
      <c r="Y119" s="399">
        <f>'11M - LPS'!Y119</f>
        <v>2.3230451301046742E-2</v>
      </c>
      <c r="Z119" s="399">
        <f>'11M - LPS'!Z119</f>
        <v>2.2569877249855298E-2</v>
      </c>
      <c r="AA119" s="399">
        <f>'11M - LPS'!AA119</f>
        <v>2.2477983548236508E-2</v>
      </c>
    </row>
    <row r="120" spans="1:27" hidden="1" x14ac:dyDescent="0.35">
      <c r="A120" s="697"/>
      <c r="B120" s="81" t="s">
        <v>24</v>
      </c>
      <c r="C120" s="370">
        <f>'11M - LPS'!C120</f>
        <v>2.3113770630064437E-2</v>
      </c>
      <c r="D120" s="370">
        <f>'11M - LPS'!D120</f>
        <v>2.308480619226886E-2</v>
      </c>
      <c r="E120" s="370">
        <f>'11M - LPS'!E120</f>
        <v>2.3323293010974844E-2</v>
      </c>
      <c r="F120" s="370">
        <f>'11M - LPS'!F120</f>
        <v>2.321311884647274E-2</v>
      </c>
      <c r="G120" s="370">
        <f>'11M - LPS'!G120</f>
        <v>2.3731198013184747E-2</v>
      </c>
      <c r="H120" s="370">
        <f>'11M - LPS'!H120</f>
        <v>2.8606933470298294E-2</v>
      </c>
      <c r="I120" s="399">
        <f>'11M - LPS'!I120</f>
        <v>2.9046768289494204E-2</v>
      </c>
      <c r="J120" s="399">
        <f>'11M - LPS'!J120</f>
        <v>2.8926223071207881E-2</v>
      </c>
      <c r="K120" s="399">
        <f>'11M - LPS'!K120</f>
        <v>2.8853811928619136E-2</v>
      </c>
      <c r="L120" s="399">
        <f>'11M - LPS'!L120</f>
        <v>2.423934325833732E-2</v>
      </c>
      <c r="M120" s="399">
        <f>'11M - LPS'!M120</f>
        <v>2.3230451301046742E-2</v>
      </c>
      <c r="N120" s="399">
        <f>'11M - LPS'!N120</f>
        <v>2.2569877249855298E-2</v>
      </c>
      <c r="O120" s="399">
        <f>'11M - LPS'!O120</f>
        <v>2.2477983548236508E-2</v>
      </c>
      <c r="P120" s="399">
        <f>'11M - LPS'!P120</f>
        <v>2.2208460096153619E-2</v>
      </c>
      <c r="Q120" s="399">
        <f>'11M - LPS'!Q120</f>
        <v>2.2537126025125254E-2</v>
      </c>
      <c r="R120" s="399">
        <f>'11M - LPS'!R120</f>
        <v>2.3433158350103633E-2</v>
      </c>
      <c r="S120" s="399">
        <f>'11M - LPS'!S120</f>
        <v>2.4182497583924868E-2</v>
      </c>
      <c r="T120" s="399">
        <f>'11M - LPS'!T120</f>
        <v>2.9068192865801402E-2</v>
      </c>
      <c r="U120" s="399">
        <f>'11M - LPS'!U120</f>
        <v>2.9046768289494204E-2</v>
      </c>
      <c r="V120" s="399">
        <f>'11M - LPS'!V120</f>
        <v>2.8926223071207881E-2</v>
      </c>
      <c r="W120" s="399">
        <f>'11M - LPS'!W120</f>
        <v>2.8853811928619136E-2</v>
      </c>
      <c r="X120" s="399">
        <f>'11M - LPS'!X120</f>
        <v>2.423934325833732E-2</v>
      </c>
      <c r="Y120" s="399">
        <f>'11M - LPS'!Y120</f>
        <v>2.3230451301046742E-2</v>
      </c>
      <c r="Z120" s="399">
        <f>'11M - LPS'!Z120</f>
        <v>2.2569877249855298E-2</v>
      </c>
      <c r="AA120" s="399">
        <f>'11M - LPS'!AA120</f>
        <v>2.2477983548236508E-2</v>
      </c>
    </row>
    <row r="121" spans="1:27" hidden="1" x14ac:dyDescent="0.35">
      <c r="A121" s="697"/>
      <c r="B121" s="81" t="s">
        <v>7</v>
      </c>
      <c r="C121" s="370">
        <f>'11M - LPS'!C121</f>
        <v>2.2756510058789724E-2</v>
      </c>
      <c r="D121" s="370">
        <f>'11M - LPS'!D121</f>
        <v>2.2739855778448167E-2</v>
      </c>
      <c r="E121" s="370">
        <f>'11M - LPS'!E121</f>
        <v>2.3245601221352157E-2</v>
      </c>
      <c r="F121" s="370">
        <f>'11M - LPS'!F121</f>
        <v>2.3127027336541043E-2</v>
      </c>
      <c r="G121" s="370">
        <f>'11M - LPS'!G121</f>
        <v>2.3421168850018034E-2</v>
      </c>
      <c r="H121" s="370">
        <f>'11M - LPS'!H121</f>
        <v>2.8274064522205176E-2</v>
      </c>
      <c r="I121" s="399">
        <f>'11M - LPS'!I121</f>
        <v>2.8309839289235212E-2</v>
      </c>
      <c r="J121" s="399">
        <f>'11M - LPS'!J121</f>
        <v>2.8376993609927615E-2</v>
      </c>
      <c r="K121" s="399">
        <f>'11M - LPS'!K121</f>
        <v>2.8354270870694132E-2</v>
      </c>
      <c r="L121" s="399">
        <f>'11M - LPS'!L121</f>
        <v>2.3826293524526761E-2</v>
      </c>
      <c r="M121" s="399">
        <f>'11M - LPS'!M121</f>
        <v>2.276075561584168E-2</v>
      </c>
      <c r="N121" s="399">
        <f>'11M - LPS'!N121</f>
        <v>2.2285451390559173E-2</v>
      </c>
      <c r="O121" s="399">
        <f>'11M - LPS'!O121</f>
        <v>2.2109192578663586E-2</v>
      </c>
      <c r="P121" s="399">
        <f>'11M - LPS'!P121</f>
        <v>2.1878141721193581E-2</v>
      </c>
      <c r="Q121" s="399">
        <f>'11M - LPS'!Q121</f>
        <v>2.2458748993281256E-2</v>
      </c>
      <c r="R121" s="399">
        <f>'11M - LPS'!R121</f>
        <v>2.3324375797169238E-2</v>
      </c>
      <c r="S121" s="399">
        <f>'11M - LPS'!S121</f>
        <v>2.3763945148409186E-2</v>
      </c>
      <c r="T121" s="399">
        <f>'11M - LPS'!T121</f>
        <v>2.870356213721911E-2</v>
      </c>
      <c r="U121" s="399">
        <f>'11M - LPS'!U121</f>
        <v>2.8309839289235212E-2</v>
      </c>
      <c r="V121" s="399">
        <f>'11M - LPS'!V121</f>
        <v>2.8376993609927615E-2</v>
      </c>
      <c r="W121" s="399">
        <f>'11M - LPS'!W121</f>
        <v>2.8354270870694132E-2</v>
      </c>
      <c r="X121" s="399">
        <f>'11M - LPS'!X121</f>
        <v>2.3826293524526761E-2</v>
      </c>
      <c r="Y121" s="399">
        <f>'11M - LPS'!Y121</f>
        <v>2.276075561584168E-2</v>
      </c>
      <c r="Z121" s="399">
        <f>'11M - LPS'!Z121</f>
        <v>2.2285451390559173E-2</v>
      </c>
      <c r="AA121" s="399">
        <f>'11M - LPS'!AA121</f>
        <v>2.2109192578663586E-2</v>
      </c>
    </row>
    <row r="122" spans="1:27" ht="15" hidden="1" thickBot="1" x14ac:dyDescent="0.4">
      <c r="A122" s="698"/>
      <c r="B122" s="83" t="s">
        <v>8</v>
      </c>
      <c r="C122" s="370">
        <f>'11M - LPS'!C122</f>
        <v>2.2745359810713212E-2</v>
      </c>
      <c r="D122" s="370">
        <f>'11M - LPS'!D122</f>
        <v>2.2733204229844931E-2</v>
      </c>
      <c r="E122" s="370">
        <f>'11M - LPS'!E122</f>
        <v>2.3688133572165281E-2</v>
      </c>
      <c r="F122" s="370">
        <f>'11M - LPS'!F122</f>
        <v>2.3756476729642553E-2</v>
      </c>
      <c r="G122" s="370">
        <f>'11M - LPS'!G122</f>
        <v>2.4036187263574003E-2</v>
      </c>
      <c r="H122" s="370">
        <f>'11M - LPS'!H122</f>
        <v>2.9447556712061913E-2</v>
      </c>
      <c r="I122" s="399">
        <f>'11M - LPS'!I122</f>
        <v>2.8721794360525577E-2</v>
      </c>
      <c r="J122" s="399">
        <f>'11M - LPS'!J122</f>
        <v>2.923638292655938E-2</v>
      </c>
      <c r="K122" s="399">
        <f>'11M - LPS'!K122</f>
        <v>2.9354148766877561E-2</v>
      </c>
      <c r="L122" s="399">
        <f>'11M - LPS'!L122</f>
        <v>2.4782445602694218E-2</v>
      </c>
      <c r="M122" s="399">
        <f>'11M - LPS'!M122</f>
        <v>2.3010329043897968E-2</v>
      </c>
      <c r="N122" s="399">
        <f>'11M - LPS'!N122</f>
        <v>2.2847717498970476E-2</v>
      </c>
      <c r="O122" s="399">
        <f>'11M - LPS'!O122</f>
        <v>2.2098193731108311E-2</v>
      </c>
      <c r="P122" s="399">
        <f>'11M - LPS'!P122</f>
        <v>2.1872109080085231E-2</v>
      </c>
      <c r="Q122" s="399">
        <f>'11M - LPS'!Q122</f>
        <v>2.2907538242953603E-2</v>
      </c>
      <c r="R122" s="399">
        <f>'11M - LPS'!R122</f>
        <v>2.4110148891352295E-2</v>
      </c>
      <c r="S122" s="399">
        <f>'11M - LPS'!S122</f>
        <v>2.4576562726269117E-2</v>
      </c>
      <c r="T122" s="399">
        <f>'11M - LPS'!T122</f>
        <v>2.9974761791179142E-2</v>
      </c>
      <c r="U122" s="399">
        <f>'11M - LPS'!U122</f>
        <v>2.8721794360525577E-2</v>
      </c>
      <c r="V122" s="399">
        <f>'11M - LPS'!V122</f>
        <v>2.923638292655938E-2</v>
      </c>
      <c r="W122" s="399">
        <f>'11M - LPS'!W122</f>
        <v>2.9354148766877561E-2</v>
      </c>
      <c r="X122" s="399">
        <f>'11M - LPS'!X122</f>
        <v>2.4782445602694218E-2</v>
      </c>
      <c r="Y122" s="399">
        <f>'11M - LPS'!Y122</f>
        <v>2.3010329043897968E-2</v>
      </c>
      <c r="Z122" s="399">
        <f>'11M - LPS'!Z122</f>
        <v>2.2847717498970476E-2</v>
      </c>
      <c r="AA122" s="399">
        <f>'11M - LPS'!AA122</f>
        <v>2.2098193731108311E-2</v>
      </c>
    </row>
    <row r="123" spans="1:27" hidden="1" x14ac:dyDescent="0.35">
      <c r="A123" s="98"/>
      <c r="B123" s="98"/>
      <c r="C123" s="99"/>
      <c r="D123" s="99"/>
      <c r="E123" s="99"/>
      <c r="F123" s="99"/>
      <c r="G123" s="99"/>
      <c r="H123" s="99"/>
      <c r="I123" s="99"/>
      <c r="J123" s="99"/>
      <c r="K123" s="99"/>
      <c r="L123" s="99"/>
      <c r="M123" s="99"/>
      <c r="N123" s="99"/>
    </row>
    <row r="124" spans="1:27" ht="15" hidden="1" thickBot="1" x14ac:dyDescent="0.4"/>
    <row r="125" spans="1:27" ht="15" hidden="1" thickBot="1" x14ac:dyDescent="0.4">
      <c r="C125" s="727" t="s">
        <v>124</v>
      </c>
      <c r="D125" s="728"/>
      <c r="E125" s="728"/>
      <c r="F125" s="728"/>
      <c r="G125" s="728"/>
      <c r="H125" s="728"/>
      <c r="I125" s="728"/>
      <c r="J125" s="728"/>
      <c r="K125" s="728"/>
      <c r="L125" s="728"/>
      <c r="M125" s="728"/>
      <c r="N125" s="729"/>
      <c r="O125" s="713" t="s">
        <v>124</v>
      </c>
      <c r="P125" s="711"/>
      <c r="Q125" s="711"/>
      <c r="R125" s="711"/>
      <c r="S125" s="711"/>
      <c r="T125" s="711"/>
      <c r="U125" s="711"/>
      <c r="V125" s="711"/>
      <c r="W125" s="711"/>
      <c r="X125" s="711"/>
      <c r="Y125" s="711"/>
      <c r="Z125" s="712"/>
      <c r="AA125" s="571" t="s">
        <v>124</v>
      </c>
    </row>
    <row r="126" spans="1:27" ht="15" hidden="1" thickBot="1" x14ac:dyDescent="0.4">
      <c r="A126" s="709" t="s">
        <v>125</v>
      </c>
      <c r="B126" s="259" t="s">
        <v>143</v>
      </c>
      <c r="C126" s="145">
        <f>C$4</f>
        <v>44927</v>
      </c>
      <c r="D126" s="145">
        <f t="shared" ref="D126:AA126" si="65">D$4</f>
        <v>44958</v>
      </c>
      <c r="E126" s="145">
        <f t="shared" si="65"/>
        <v>44986</v>
      </c>
      <c r="F126" s="145">
        <f t="shared" si="65"/>
        <v>45017</v>
      </c>
      <c r="G126" s="145">
        <f t="shared" si="65"/>
        <v>45047</v>
      </c>
      <c r="H126" s="145">
        <f t="shared" si="65"/>
        <v>45078</v>
      </c>
      <c r="I126" s="145">
        <f t="shared" si="65"/>
        <v>45108</v>
      </c>
      <c r="J126" s="145">
        <f t="shared" si="65"/>
        <v>45139</v>
      </c>
      <c r="K126" s="145">
        <f t="shared" si="65"/>
        <v>45170</v>
      </c>
      <c r="L126" s="145">
        <f t="shared" si="65"/>
        <v>45200</v>
      </c>
      <c r="M126" s="145">
        <f t="shared" si="65"/>
        <v>45231</v>
      </c>
      <c r="N126" s="145">
        <f t="shared" si="65"/>
        <v>45261</v>
      </c>
      <c r="O126" s="145">
        <f t="shared" si="65"/>
        <v>45292</v>
      </c>
      <c r="P126" s="145">
        <f t="shared" si="65"/>
        <v>45323</v>
      </c>
      <c r="Q126" s="145">
        <f t="shared" si="65"/>
        <v>45352</v>
      </c>
      <c r="R126" s="145">
        <f t="shared" si="65"/>
        <v>45383</v>
      </c>
      <c r="S126" s="145">
        <f t="shared" si="65"/>
        <v>45413</v>
      </c>
      <c r="T126" s="145">
        <f t="shared" si="65"/>
        <v>45444</v>
      </c>
      <c r="U126" s="145">
        <f t="shared" si="65"/>
        <v>45474</v>
      </c>
      <c r="V126" s="145">
        <f t="shared" si="65"/>
        <v>45505</v>
      </c>
      <c r="W126" s="145">
        <f t="shared" si="65"/>
        <v>45536</v>
      </c>
      <c r="X126" s="145">
        <f t="shared" si="65"/>
        <v>45566</v>
      </c>
      <c r="Y126" s="145">
        <f t="shared" si="65"/>
        <v>45597</v>
      </c>
      <c r="Z126" s="145">
        <f t="shared" si="65"/>
        <v>45627</v>
      </c>
      <c r="AA126" s="145">
        <f t="shared" si="65"/>
        <v>45658</v>
      </c>
    </row>
    <row r="127" spans="1:27" hidden="1" x14ac:dyDescent="0.35">
      <c r="A127" s="697"/>
      <c r="B127" s="238" t="s">
        <v>20</v>
      </c>
      <c r="C127" s="374">
        <f>'11M - LPS'!C127</f>
        <v>6.0073596766950631E-3</v>
      </c>
      <c r="D127" s="374">
        <f>'11M - LPS'!D127</f>
        <v>5.9112974915953411E-3</v>
      </c>
      <c r="E127" s="374">
        <f>'11M - LPS'!E127</f>
        <v>6.725503249182755E-3</v>
      </c>
      <c r="F127" s="374">
        <f>'11M - LPS'!F127</f>
        <v>6.3427155477634566E-3</v>
      </c>
      <c r="G127" s="374">
        <f>'11M - LPS'!G127</f>
        <v>8.249339219814052E-3</v>
      </c>
      <c r="H127" s="374">
        <f>'11M - LPS'!H127</f>
        <v>2.4892836088167204E-2</v>
      </c>
      <c r="I127" s="402">
        <f>'11M - LPS'!I127</f>
        <v>2.7948231710505797E-2</v>
      </c>
      <c r="J127" s="402">
        <f>'11M - LPS'!J127</f>
        <v>2.6917776928792127E-2</v>
      </c>
      <c r="K127" s="402">
        <f>'11M - LPS'!K127</f>
        <v>2.6315188071380863E-2</v>
      </c>
      <c r="L127" s="402">
        <f>'11M - LPS'!L127</f>
        <v>1.1381656741662681E-2</v>
      </c>
      <c r="M127" s="402">
        <f>'11M - LPS'!M127</f>
        <v>7.4875486989532539E-3</v>
      </c>
      <c r="N127" s="402">
        <f>'11M - LPS'!N127</f>
        <v>5.4381227501447017E-3</v>
      </c>
      <c r="O127" s="402">
        <f>'11M - LPS'!O127</f>
        <v>5.1790164517634936E-3</v>
      </c>
      <c r="P127" s="402">
        <f>'11M - LPS'!P127</f>
        <v>4.4535399038463826E-3</v>
      </c>
      <c r="Q127" s="402">
        <f>'11M - LPS'!Q127</f>
        <v>5.3448739748747443E-3</v>
      </c>
      <c r="R127" s="402">
        <f>'11M - LPS'!R127</f>
        <v>8.1888416498963629E-3</v>
      </c>
      <c r="S127" s="402">
        <f>'11M - LPS'!S127</f>
        <v>1.1133502416075134E-2</v>
      </c>
      <c r="T127" s="402">
        <f>'11M - LPS'!T127</f>
        <v>2.8135807134198595E-2</v>
      </c>
      <c r="U127" s="402">
        <f>'11M - LPS'!U127</f>
        <v>2.7948231710505797E-2</v>
      </c>
      <c r="V127" s="402">
        <f>'11M - LPS'!V127</f>
        <v>2.6917776928792127E-2</v>
      </c>
      <c r="W127" s="402">
        <f>'11M - LPS'!W127</f>
        <v>2.6315188071380863E-2</v>
      </c>
      <c r="X127" s="402">
        <f>'11M - LPS'!X127</f>
        <v>1.1381656741662681E-2</v>
      </c>
      <c r="Y127" s="402">
        <f>'11M - LPS'!Y127</f>
        <v>7.4875486989532539E-3</v>
      </c>
      <c r="Z127" s="402">
        <f>'11M - LPS'!Z127</f>
        <v>5.4381227501447017E-3</v>
      </c>
      <c r="AA127" s="402">
        <f>'11M - LPS'!AA127</f>
        <v>5.1790164517634936E-3</v>
      </c>
    </row>
    <row r="128" spans="1:27" hidden="1" x14ac:dyDescent="0.35">
      <c r="A128" s="697"/>
      <c r="B128" s="238" t="s">
        <v>0</v>
      </c>
      <c r="C128" s="374">
        <f>'11M - LPS'!C128</f>
        <v>9.9940648226680678E-3</v>
      </c>
      <c r="D128" s="374">
        <f>'11M - LPS'!D128</f>
        <v>9.3549568895570073E-3</v>
      </c>
      <c r="E128" s="374">
        <f>'11M - LPS'!E128</f>
        <v>8.9207815764972033E-3</v>
      </c>
      <c r="F128" s="374">
        <f>'11M - LPS'!F128</f>
        <v>6.6921641567437313E-3</v>
      </c>
      <c r="G128" s="374">
        <f>'11M - LPS'!G128</f>
        <v>1.4113787740406187E-2</v>
      </c>
      <c r="H128" s="374">
        <f>'11M - LPS'!H128</f>
        <v>4.6747823558508782E-2</v>
      </c>
      <c r="I128" s="402">
        <f>'11M - LPS'!I128</f>
        <v>3.7448558084642369E-2</v>
      </c>
      <c r="J128" s="402">
        <f>'11M - LPS'!J128</f>
        <v>4.3687425575025043E-2</v>
      </c>
      <c r="K128" s="402">
        <f>'11M - LPS'!K128</f>
        <v>5.0590911711988394E-2</v>
      </c>
      <c r="L128" s="402">
        <f>'11M - LPS'!L128</f>
        <v>1.0533502705622855E-2</v>
      </c>
      <c r="M128" s="402">
        <f>'11M - LPS'!M128</f>
        <v>1.3058292686961574E-2</v>
      </c>
      <c r="N128" s="402">
        <f>'11M - LPS'!N128</f>
        <v>4.8921567556137703E-3</v>
      </c>
      <c r="O128" s="402">
        <f>'11M - LPS'!O128</f>
        <v>8.5506796199090324E-3</v>
      </c>
      <c r="P128" s="402">
        <f>'11M - LPS'!P128</f>
        <v>7.1929820675005586E-3</v>
      </c>
      <c r="Q128" s="402">
        <f>'11M - LPS'!Q128</f>
        <v>7.1264205240276282E-3</v>
      </c>
      <c r="R128" s="402">
        <f>'11M - LPS'!R128</f>
        <v>8.6466311344846336E-3</v>
      </c>
      <c r="S128" s="402">
        <f>'11M - LPS'!S128</f>
        <v>1.9421759225798512E-2</v>
      </c>
      <c r="T128" s="402">
        <f>'11M - LPS'!T128</f>
        <v>5.2375190799397835E-2</v>
      </c>
      <c r="U128" s="402">
        <f>'11M - LPS'!U128</f>
        <v>3.7448558084642369E-2</v>
      </c>
      <c r="V128" s="402">
        <f>'11M - LPS'!V128</f>
        <v>4.3687425575025043E-2</v>
      </c>
      <c r="W128" s="402">
        <f>'11M - LPS'!W128</f>
        <v>5.0590911711988394E-2</v>
      </c>
      <c r="X128" s="402">
        <f>'11M - LPS'!X128</f>
        <v>1.0533502705622855E-2</v>
      </c>
      <c r="Y128" s="402">
        <f>'11M - LPS'!Y128</f>
        <v>1.3058292686961574E-2</v>
      </c>
      <c r="Z128" s="402">
        <f>'11M - LPS'!Z128</f>
        <v>4.8921567556137703E-3</v>
      </c>
      <c r="AA128" s="402">
        <f>'11M - LPS'!AA128</f>
        <v>8.5506796199090324E-3</v>
      </c>
    </row>
    <row r="129" spans="1:27" hidden="1" x14ac:dyDescent="0.35">
      <c r="A129" s="697"/>
      <c r="B129" s="238" t="s">
        <v>21</v>
      </c>
      <c r="C129" s="374">
        <f>'11M - LPS'!C129</f>
        <v>5.7506736920683119E-3</v>
      </c>
      <c r="D129" s="374">
        <f>'11M - LPS'!D129</f>
        <v>5.6929282147751802E-3</v>
      </c>
      <c r="E129" s="374">
        <f>'11M - LPS'!E129</f>
        <v>8.7608959161647251E-3</v>
      </c>
      <c r="F129" s="374">
        <f>'11M - LPS'!F129</f>
        <v>8.9650295202292011E-3</v>
      </c>
      <c r="G129" s="374">
        <f>'11M - LPS'!G129</f>
        <v>9.873528402218076E-3</v>
      </c>
      <c r="H129" s="374">
        <f>'11M - LPS'!H129</f>
        <v>3.1189905695127716E-2</v>
      </c>
      <c r="I129" s="402">
        <f>'11M - LPS'!I129</f>
        <v>2.7879076493810287E-2</v>
      </c>
      <c r="J129" s="402">
        <f>'11M - LPS'!J129</f>
        <v>3.040821119917279E-2</v>
      </c>
      <c r="K129" s="402">
        <f>'11M - LPS'!K129</f>
        <v>3.2050392286200109E-2</v>
      </c>
      <c r="L129" s="402">
        <f>'11M - LPS'!L129</f>
        <v>1.3987374150176306E-2</v>
      </c>
      <c r="M129" s="402">
        <f>'11M - LPS'!M129</f>
        <v>7.5131228639032715E-3</v>
      </c>
      <c r="N129" s="402">
        <f>'11M - LPS'!N129</f>
        <v>6.4957072899277293E-3</v>
      </c>
      <c r="O129" s="402">
        <f>'11M - LPS'!O129</f>
        <v>4.9566486298691318E-3</v>
      </c>
      <c r="P129" s="402">
        <f>'11M - LPS'!P129</f>
        <v>4.2804314735475947E-3</v>
      </c>
      <c r="Q129" s="402">
        <f>'11M - LPS'!Q129</f>
        <v>6.996416143158813E-3</v>
      </c>
      <c r="R129" s="402">
        <f>'11M - LPS'!R129</f>
        <v>1.1633891772180691E-2</v>
      </c>
      <c r="S129" s="402">
        <f>'11M - LPS'!S129</f>
        <v>1.3448020960018561E-2</v>
      </c>
      <c r="T129" s="402">
        <f>'11M - LPS'!T129</f>
        <v>3.5309235707464783E-2</v>
      </c>
      <c r="U129" s="402">
        <f>'11M - LPS'!U129</f>
        <v>2.7879076493810287E-2</v>
      </c>
      <c r="V129" s="402">
        <f>'11M - LPS'!V129</f>
        <v>3.040821119917279E-2</v>
      </c>
      <c r="W129" s="402">
        <f>'11M - LPS'!W129</f>
        <v>3.2050392286200109E-2</v>
      </c>
      <c r="X129" s="402">
        <f>'11M - LPS'!X129</f>
        <v>1.3987374150176306E-2</v>
      </c>
      <c r="Y129" s="402">
        <f>'11M - LPS'!Y129</f>
        <v>7.5131228639032715E-3</v>
      </c>
      <c r="Z129" s="402">
        <f>'11M - LPS'!Z129</f>
        <v>6.4957072899277293E-3</v>
      </c>
      <c r="AA129" s="402">
        <f>'11M - LPS'!AA129</f>
        <v>4.9566486298691318E-3</v>
      </c>
    </row>
    <row r="130" spans="1:27" hidden="1" x14ac:dyDescent="0.35">
      <c r="A130" s="697"/>
      <c r="B130" s="238" t="s">
        <v>1</v>
      </c>
      <c r="C130" s="374">
        <f>'11M - LPS'!C130</f>
        <v>0</v>
      </c>
      <c r="D130" s="374">
        <f>'11M - LPS'!D130</f>
        <v>0</v>
      </c>
      <c r="E130" s="374">
        <f>'11M - LPS'!E130</f>
        <v>0</v>
      </c>
      <c r="F130" s="374">
        <f>'11M - LPS'!F130</f>
        <v>7.1399079890791467E-3</v>
      </c>
      <c r="G130" s="374">
        <f>'11M - LPS'!G130</f>
        <v>2.0990651028723394E-2</v>
      </c>
      <c r="H130" s="374">
        <f>'11M - LPS'!H130</f>
        <v>4.782972845478143E-2</v>
      </c>
      <c r="I130" s="402">
        <f>'11M - LPS'!I130</f>
        <v>3.790028715329221E-2</v>
      </c>
      <c r="J130" s="402">
        <f>'11M - LPS'!J130</f>
        <v>4.4338111890814394E-2</v>
      </c>
      <c r="K130" s="402">
        <f>'11M - LPS'!K130</f>
        <v>5.5720139826591415E-2</v>
      </c>
      <c r="L130" s="402">
        <f>'11M - LPS'!L130</f>
        <v>1.0372458484827611E-2</v>
      </c>
      <c r="M130" s="402">
        <f>'11M - LPS'!M130</f>
        <v>0</v>
      </c>
      <c r="N130" s="402">
        <f>'11M - LPS'!N130</f>
        <v>0</v>
      </c>
      <c r="O130" s="402">
        <f>'11M - LPS'!O130</f>
        <v>0</v>
      </c>
      <c r="P130" s="402">
        <f>'11M - LPS'!P130</f>
        <v>0</v>
      </c>
      <c r="Q130" s="402">
        <f>'11M - LPS'!Q130</f>
        <v>0</v>
      </c>
      <c r="R130" s="402">
        <f>'11M - LPS'!R130</f>
        <v>9.2340116855630441E-3</v>
      </c>
      <c r="S130" s="402">
        <f>'11M - LPS'!S130</f>
        <v>2.9116698776994372E-2</v>
      </c>
      <c r="T130" s="402">
        <f>'11M - LPS'!T130</f>
        <v>5.356106905216082E-2</v>
      </c>
      <c r="U130" s="402">
        <f>'11M - LPS'!U130</f>
        <v>3.790028715329221E-2</v>
      </c>
      <c r="V130" s="402">
        <f>'11M - LPS'!V130</f>
        <v>4.4338111890814394E-2</v>
      </c>
      <c r="W130" s="402">
        <f>'11M - LPS'!W130</f>
        <v>5.5720139826591415E-2</v>
      </c>
      <c r="X130" s="402">
        <f>'11M - LPS'!X130</f>
        <v>1.0372458484827611E-2</v>
      </c>
      <c r="Y130" s="402">
        <f>'11M - LPS'!Y130</f>
        <v>0</v>
      </c>
      <c r="Z130" s="402">
        <f>'11M - LPS'!Z130</f>
        <v>0</v>
      </c>
      <c r="AA130" s="402">
        <f>'11M - LPS'!AA130</f>
        <v>0</v>
      </c>
    </row>
    <row r="131" spans="1:27" hidden="1" x14ac:dyDescent="0.35">
      <c r="A131" s="697"/>
      <c r="B131" s="238" t="s">
        <v>22</v>
      </c>
      <c r="C131" s="374">
        <f>'11M - LPS'!C131</f>
        <v>1.0065905241958479E-3</v>
      </c>
      <c r="D131" s="374">
        <f>'11M - LPS'!D131</f>
        <v>9.3100601868464927E-4</v>
      </c>
      <c r="E131" s="374">
        <f>'11M - LPS'!E131</f>
        <v>1.5542943626100695E-4</v>
      </c>
      <c r="F131" s="374">
        <f>'11M - LPS'!F131</f>
        <v>8.7406385380757999E-4</v>
      </c>
      <c r="G131" s="374">
        <f>'11M - LPS'!G131</f>
        <v>1.7042834870996905E-4</v>
      </c>
      <c r="H131" s="374">
        <f>'11M - LPS'!H131</f>
        <v>3.9255276413875553E-4</v>
      </c>
      <c r="I131" s="402">
        <f>'11M - LPS'!I131</f>
        <v>5.8158532458231729E-5</v>
      </c>
      <c r="J131" s="402">
        <f>'11M - LPS'!J131</f>
        <v>4.7062874729583508E-4</v>
      </c>
      <c r="K131" s="402">
        <f>'11M - LPS'!K131</f>
        <v>4.178066791322081E-4</v>
      </c>
      <c r="L131" s="402">
        <f>'11M - LPS'!L131</f>
        <v>1.5631442522499455E-4</v>
      </c>
      <c r="M131" s="402">
        <f>'11M - LPS'!M131</f>
        <v>1.3218123019511605E-5</v>
      </c>
      <c r="N131" s="402">
        <f>'11M - LPS'!N131</f>
        <v>8.8407644016592912E-5</v>
      </c>
      <c r="O131" s="402">
        <f>'11M - LPS'!O131</f>
        <v>8.6423080533888522E-4</v>
      </c>
      <c r="P131" s="402">
        <f>'11M - LPS'!P131</f>
        <v>7.0264590052070922E-4</v>
      </c>
      <c r="Q131" s="402">
        <f>'11M - LPS'!Q131</f>
        <v>1.2035038689064334E-4</v>
      </c>
      <c r="R131" s="402">
        <f>'11M - LPS'!R131</f>
        <v>1.1291826547628319E-3</v>
      </c>
      <c r="S131" s="402">
        <f>'11M - LPS'!S131</f>
        <v>1.9834276391510712E-4</v>
      </c>
      <c r="T131" s="402">
        <f>'11M - LPS'!T131</f>
        <v>4.2732643222655788E-4</v>
      </c>
      <c r="U131" s="402">
        <f>'11M - LPS'!U131</f>
        <v>5.8158532458231729E-5</v>
      </c>
      <c r="V131" s="402">
        <f>'11M - LPS'!V131</f>
        <v>4.7062874729583508E-4</v>
      </c>
      <c r="W131" s="402">
        <f>'11M - LPS'!W131</f>
        <v>4.178066791322081E-4</v>
      </c>
      <c r="X131" s="402">
        <f>'11M - LPS'!X131</f>
        <v>1.5631442522499455E-4</v>
      </c>
      <c r="Y131" s="402">
        <f>'11M - LPS'!Y131</f>
        <v>1.3218123019511605E-5</v>
      </c>
      <c r="Z131" s="402">
        <f>'11M - LPS'!Z131</f>
        <v>8.8407644016592912E-5</v>
      </c>
      <c r="AA131" s="402">
        <f>'11M - LPS'!AA131</f>
        <v>8.6423080533888522E-4</v>
      </c>
    </row>
    <row r="132" spans="1:27" hidden="1" x14ac:dyDescent="0.35">
      <c r="A132" s="697"/>
      <c r="B132" s="81" t="s">
        <v>9</v>
      </c>
      <c r="C132" s="374">
        <f>'11M - LPS'!C132</f>
        <v>9.9944311225049851E-3</v>
      </c>
      <c r="D132" s="374">
        <f>'11M - LPS'!D132</f>
        <v>9.3698559045129921E-3</v>
      </c>
      <c r="E132" s="374">
        <f>'11M - LPS'!E132</f>
        <v>9.2460387580735551E-3</v>
      </c>
      <c r="F132" s="374">
        <f>'11M - LPS'!F132</f>
        <v>9.171593060273155E-3</v>
      </c>
      <c r="G132" s="374">
        <f>'11M - LPS'!G132</f>
        <v>7.1962924488860923E-3</v>
      </c>
      <c r="H132" s="374">
        <f>'11M - LPS'!H132</f>
        <v>0</v>
      </c>
      <c r="I132" s="402">
        <f>'11M - LPS'!I132</f>
        <v>0</v>
      </c>
      <c r="J132" s="402">
        <f>'11M - LPS'!J132</f>
        <v>0</v>
      </c>
      <c r="K132" s="402">
        <f>'11M - LPS'!K132</f>
        <v>2.9187784454542638E-2</v>
      </c>
      <c r="L132" s="402">
        <f>'11M - LPS'!L132</f>
        <v>1.2679281815188228E-2</v>
      </c>
      <c r="M132" s="402">
        <f>'11M - LPS'!M132</f>
        <v>1.3789181967679058E-2</v>
      </c>
      <c r="N132" s="402">
        <f>'11M - LPS'!N132</f>
        <v>4.894473059826189E-3</v>
      </c>
      <c r="O132" s="402">
        <f>'11M - LPS'!O132</f>
        <v>8.5508748957760523E-3</v>
      </c>
      <c r="P132" s="402">
        <f>'11M - LPS'!P132</f>
        <v>7.2047530449447176E-3</v>
      </c>
      <c r="Q132" s="402">
        <f>'11M - LPS'!Q132</f>
        <v>7.3908138418684322E-3</v>
      </c>
      <c r="R132" s="402">
        <f>'11M - LPS'!R132</f>
        <v>1.1905794324341626E-2</v>
      </c>
      <c r="S132" s="402">
        <f>'11M - LPS'!S132</f>
        <v>9.5932321439865294E-3</v>
      </c>
      <c r="T132" s="402">
        <f>'11M - LPS'!T132</f>
        <v>0</v>
      </c>
      <c r="U132" s="402">
        <f>'11M - LPS'!U132</f>
        <v>0</v>
      </c>
      <c r="V132" s="402">
        <f>'11M - LPS'!V132</f>
        <v>0</v>
      </c>
      <c r="W132" s="402">
        <f>'11M - LPS'!W132</f>
        <v>2.9187784454542638E-2</v>
      </c>
      <c r="X132" s="402">
        <f>'11M - LPS'!X132</f>
        <v>1.2679281815188228E-2</v>
      </c>
      <c r="Y132" s="402">
        <f>'11M - LPS'!Y132</f>
        <v>1.3789181967679058E-2</v>
      </c>
      <c r="Z132" s="402">
        <f>'11M - LPS'!Z132</f>
        <v>4.894473059826189E-3</v>
      </c>
      <c r="AA132" s="402">
        <f>'11M - LPS'!AA132</f>
        <v>8.5508748957760523E-3</v>
      </c>
    </row>
    <row r="133" spans="1:27" hidden="1" x14ac:dyDescent="0.35">
      <c r="A133" s="697"/>
      <c r="B133" s="81" t="s">
        <v>3</v>
      </c>
      <c r="C133" s="374">
        <f>'11M - LPS'!C133</f>
        <v>9.9940648226680678E-3</v>
      </c>
      <c r="D133" s="374">
        <f>'11M - LPS'!D133</f>
        <v>9.3549568895570073E-3</v>
      </c>
      <c r="E133" s="374">
        <f>'11M - LPS'!E133</f>
        <v>8.9207815764972033E-3</v>
      </c>
      <c r="F133" s="374">
        <f>'11M - LPS'!F133</f>
        <v>6.6921641567437313E-3</v>
      </c>
      <c r="G133" s="374">
        <f>'11M - LPS'!G133</f>
        <v>1.4113787740406187E-2</v>
      </c>
      <c r="H133" s="374">
        <f>'11M - LPS'!H133</f>
        <v>4.6747823558508782E-2</v>
      </c>
      <c r="I133" s="402">
        <f>'11M - LPS'!I133</f>
        <v>3.7448558084642369E-2</v>
      </c>
      <c r="J133" s="402">
        <f>'11M - LPS'!J133</f>
        <v>4.3687425575025043E-2</v>
      </c>
      <c r="K133" s="402">
        <f>'11M - LPS'!K133</f>
        <v>5.0590911711988394E-2</v>
      </c>
      <c r="L133" s="402">
        <f>'11M - LPS'!L133</f>
        <v>1.0533502705622855E-2</v>
      </c>
      <c r="M133" s="402">
        <f>'11M - LPS'!M133</f>
        <v>1.3058292686961574E-2</v>
      </c>
      <c r="N133" s="402">
        <f>'11M - LPS'!N133</f>
        <v>4.8921567556137703E-3</v>
      </c>
      <c r="O133" s="402">
        <f>'11M - LPS'!O133</f>
        <v>8.5506796199090324E-3</v>
      </c>
      <c r="P133" s="402">
        <f>'11M - LPS'!P133</f>
        <v>7.1929820675005586E-3</v>
      </c>
      <c r="Q133" s="402">
        <f>'11M - LPS'!Q133</f>
        <v>7.1264205240276282E-3</v>
      </c>
      <c r="R133" s="402">
        <f>'11M - LPS'!R133</f>
        <v>8.6466311344846336E-3</v>
      </c>
      <c r="S133" s="402">
        <f>'11M - LPS'!S133</f>
        <v>1.9421759225798512E-2</v>
      </c>
      <c r="T133" s="402">
        <f>'11M - LPS'!T133</f>
        <v>5.2375190799397835E-2</v>
      </c>
      <c r="U133" s="402">
        <f>'11M - LPS'!U133</f>
        <v>3.7448558084642369E-2</v>
      </c>
      <c r="V133" s="402">
        <f>'11M - LPS'!V133</f>
        <v>4.3687425575025043E-2</v>
      </c>
      <c r="W133" s="402">
        <f>'11M - LPS'!W133</f>
        <v>5.0590911711988394E-2</v>
      </c>
      <c r="X133" s="402">
        <f>'11M - LPS'!X133</f>
        <v>1.0533502705622855E-2</v>
      </c>
      <c r="Y133" s="402">
        <f>'11M - LPS'!Y133</f>
        <v>1.3058292686961574E-2</v>
      </c>
      <c r="Z133" s="402">
        <f>'11M - LPS'!Z133</f>
        <v>4.8921567556137703E-3</v>
      </c>
      <c r="AA133" s="402">
        <f>'11M - LPS'!AA133</f>
        <v>8.5506796199090324E-3</v>
      </c>
    </row>
    <row r="134" spans="1:27" hidden="1" x14ac:dyDescent="0.35">
      <c r="A134" s="697"/>
      <c r="B134" s="81" t="s">
        <v>4</v>
      </c>
      <c r="C134" s="374">
        <f>'11M - LPS'!C134</f>
        <v>7.1944872918633627E-3</v>
      </c>
      <c r="D134" s="374">
        <f>'11M - LPS'!D134</f>
        <v>6.6145042456472692E-3</v>
      </c>
      <c r="E134" s="374">
        <f>'11M - LPS'!E134</f>
        <v>7.5637679556802952E-3</v>
      </c>
      <c r="F134" s="374">
        <f>'11M - LPS'!F134</f>
        <v>8.3419121728184262E-3</v>
      </c>
      <c r="G134" s="374">
        <f>'11M - LPS'!G134</f>
        <v>1.0076583595313916E-2</v>
      </c>
      <c r="H134" s="374">
        <f>'11M - LPS'!H134</f>
        <v>2.9604692181360526E-2</v>
      </c>
      <c r="I134" s="402">
        <f>'11M - LPS'!I134</f>
        <v>3.1784199478586746E-2</v>
      </c>
      <c r="J134" s="402">
        <f>'11M - LPS'!J134</f>
        <v>3.0514230903407994E-2</v>
      </c>
      <c r="K134" s="402">
        <f>'11M - LPS'!K134</f>
        <v>2.892517799306665E-2</v>
      </c>
      <c r="L134" s="402">
        <f>'11M - LPS'!L134</f>
        <v>1.450859392958519E-2</v>
      </c>
      <c r="M134" s="402">
        <f>'11M - LPS'!M134</f>
        <v>8.5484151905837972E-3</v>
      </c>
      <c r="N134" s="402">
        <f>'11M - LPS'!N134</f>
        <v>5.9032350324111083E-3</v>
      </c>
      <c r="O134" s="402">
        <f>'11M - LPS'!O134</f>
        <v>6.2086186456213593E-3</v>
      </c>
      <c r="P134" s="402">
        <f>'11M - LPS'!P134</f>
        <v>5.0116014507226806E-3</v>
      </c>
      <c r="Q134" s="402">
        <f>'11M - LPS'!Q134</f>
        <v>6.0244936849912405E-3</v>
      </c>
      <c r="R134" s="402">
        <f>'11M - LPS'!R134</f>
        <v>1.0813858965914691E-2</v>
      </c>
      <c r="S134" s="402">
        <f>'11M - LPS'!S134</f>
        <v>1.3733789268107564E-2</v>
      </c>
      <c r="T134" s="402">
        <f>'11M - LPS'!T134</f>
        <v>3.3503337255954453E-2</v>
      </c>
      <c r="U134" s="402">
        <f>'11M - LPS'!U134</f>
        <v>3.1784199478586746E-2</v>
      </c>
      <c r="V134" s="402">
        <f>'11M - LPS'!V134</f>
        <v>3.0514230903407994E-2</v>
      </c>
      <c r="W134" s="402">
        <f>'11M - LPS'!W134</f>
        <v>2.892517799306665E-2</v>
      </c>
      <c r="X134" s="402">
        <f>'11M - LPS'!X134</f>
        <v>1.450859392958519E-2</v>
      </c>
      <c r="Y134" s="402">
        <f>'11M - LPS'!Y134</f>
        <v>8.5484151905837972E-3</v>
      </c>
      <c r="Z134" s="402">
        <f>'11M - LPS'!Z134</f>
        <v>5.9032350324111083E-3</v>
      </c>
      <c r="AA134" s="402">
        <f>'11M - LPS'!AA134</f>
        <v>6.2086186456213593E-3</v>
      </c>
    </row>
    <row r="135" spans="1:27" hidden="1" x14ac:dyDescent="0.35">
      <c r="A135" s="697"/>
      <c r="B135" s="81" t="s">
        <v>5</v>
      </c>
      <c r="C135" s="374">
        <f>'11M - LPS'!C135</f>
        <v>6.0073596766950631E-3</v>
      </c>
      <c r="D135" s="374">
        <f>'11M - LPS'!D135</f>
        <v>5.9112974915953411E-3</v>
      </c>
      <c r="E135" s="374">
        <f>'11M - LPS'!E135</f>
        <v>6.725503249182755E-3</v>
      </c>
      <c r="F135" s="374">
        <f>'11M - LPS'!F135</f>
        <v>6.3427155477634566E-3</v>
      </c>
      <c r="G135" s="374">
        <f>'11M - LPS'!G135</f>
        <v>8.249339219814052E-3</v>
      </c>
      <c r="H135" s="374">
        <f>'11M - LPS'!H135</f>
        <v>2.4892836088167204E-2</v>
      </c>
      <c r="I135" s="402">
        <f>'11M - LPS'!I135</f>
        <v>2.7948231710505797E-2</v>
      </c>
      <c r="J135" s="402">
        <f>'11M - LPS'!J135</f>
        <v>2.6917776928792127E-2</v>
      </c>
      <c r="K135" s="402">
        <f>'11M - LPS'!K135</f>
        <v>2.6315188071380863E-2</v>
      </c>
      <c r="L135" s="402">
        <f>'11M - LPS'!L135</f>
        <v>1.1381656741662681E-2</v>
      </c>
      <c r="M135" s="402">
        <f>'11M - LPS'!M135</f>
        <v>7.4875486989532539E-3</v>
      </c>
      <c r="N135" s="402">
        <f>'11M - LPS'!N135</f>
        <v>5.4381227501447017E-3</v>
      </c>
      <c r="O135" s="402">
        <f>'11M - LPS'!O135</f>
        <v>5.1790164517634936E-3</v>
      </c>
      <c r="P135" s="402">
        <f>'11M - LPS'!P135</f>
        <v>4.4535399038463826E-3</v>
      </c>
      <c r="Q135" s="402">
        <f>'11M - LPS'!Q135</f>
        <v>5.3448739748747443E-3</v>
      </c>
      <c r="R135" s="402">
        <f>'11M - LPS'!R135</f>
        <v>8.1888416498963629E-3</v>
      </c>
      <c r="S135" s="402">
        <f>'11M - LPS'!S135</f>
        <v>1.1133502416075134E-2</v>
      </c>
      <c r="T135" s="402">
        <f>'11M - LPS'!T135</f>
        <v>2.8135807134198595E-2</v>
      </c>
      <c r="U135" s="402">
        <f>'11M - LPS'!U135</f>
        <v>2.7948231710505797E-2</v>
      </c>
      <c r="V135" s="402">
        <f>'11M - LPS'!V135</f>
        <v>2.6917776928792127E-2</v>
      </c>
      <c r="W135" s="402">
        <f>'11M - LPS'!W135</f>
        <v>2.6315188071380863E-2</v>
      </c>
      <c r="X135" s="402">
        <f>'11M - LPS'!X135</f>
        <v>1.1381656741662681E-2</v>
      </c>
      <c r="Y135" s="402">
        <f>'11M - LPS'!Y135</f>
        <v>7.4875486989532539E-3</v>
      </c>
      <c r="Z135" s="402">
        <f>'11M - LPS'!Z135</f>
        <v>5.4381227501447017E-3</v>
      </c>
      <c r="AA135" s="402">
        <f>'11M - LPS'!AA135</f>
        <v>5.1790164517634936E-3</v>
      </c>
    </row>
    <row r="136" spans="1:27" hidden="1" x14ac:dyDescent="0.35">
      <c r="A136" s="697"/>
      <c r="B136" s="81" t="s">
        <v>23</v>
      </c>
      <c r="C136" s="374">
        <f>'11M - LPS'!C136</f>
        <v>6.0073596766950631E-3</v>
      </c>
      <c r="D136" s="374">
        <f>'11M - LPS'!D136</f>
        <v>5.9112974915953411E-3</v>
      </c>
      <c r="E136" s="374">
        <f>'11M - LPS'!E136</f>
        <v>6.725503249182755E-3</v>
      </c>
      <c r="F136" s="374">
        <f>'11M - LPS'!F136</f>
        <v>6.3427155477634566E-3</v>
      </c>
      <c r="G136" s="374">
        <f>'11M - LPS'!G136</f>
        <v>8.249339219814052E-3</v>
      </c>
      <c r="H136" s="374">
        <f>'11M - LPS'!H136</f>
        <v>2.4892836088167204E-2</v>
      </c>
      <c r="I136" s="402">
        <f>'11M - LPS'!I136</f>
        <v>2.7948231710505797E-2</v>
      </c>
      <c r="J136" s="402">
        <f>'11M - LPS'!J136</f>
        <v>2.6917776928792127E-2</v>
      </c>
      <c r="K136" s="402">
        <f>'11M - LPS'!K136</f>
        <v>2.6315188071380863E-2</v>
      </c>
      <c r="L136" s="402">
        <f>'11M - LPS'!L136</f>
        <v>1.1381656741662681E-2</v>
      </c>
      <c r="M136" s="402">
        <f>'11M - LPS'!M136</f>
        <v>7.4875486989532539E-3</v>
      </c>
      <c r="N136" s="402">
        <f>'11M - LPS'!N136</f>
        <v>5.4381227501447017E-3</v>
      </c>
      <c r="O136" s="402">
        <f>'11M - LPS'!O136</f>
        <v>5.1790164517634936E-3</v>
      </c>
      <c r="P136" s="402">
        <f>'11M - LPS'!P136</f>
        <v>4.4535399038463826E-3</v>
      </c>
      <c r="Q136" s="402">
        <f>'11M - LPS'!Q136</f>
        <v>5.3448739748747443E-3</v>
      </c>
      <c r="R136" s="402">
        <f>'11M - LPS'!R136</f>
        <v>8.1888416498963629E-3</v>
      </c>
      <c r="S136" s="402">
        <f>'11M - LPS'!S136</f>
        <v>1.1133502416075134E-2</v>
      </c>
      <c r="T136" s="402">
        <f>'11M - LPS'!T136</f>
        <v>2.8135807134198595E-2</v>
      </c>
      <c r="U136" s="402">
        <f>'11M - LPS'!U136</f>
        <v>2.7948231710505797E-2</v>
      </c>
      <c r="V136" s="402">
        <f>'11M - LPS'!V136</f>
        <v>2.6917776928792127E-2</v>
      </c>
      <c r="W136" s="402">
        <f>'11M - LPS'!W136</f>
        <v>2.6315188071380863E-2</v>
      </c>
      <c r="X136" s="402">
        <f>'11M - LPS'!X136</f>
        <v>1.1381656741662681E-2</v>
      </c>
      <c r="Y136" s="402">
        <f>'11M - LPS'!Y136</f>
        <v>7.4875486989532539E-3</v>
      </c>
      <c r="Z136" s="402">
        <f>'11M - LPS'!Z136</f>
        <v>5.4381227501447017E-3</v>
      </c>
      <c r="AA136" s="402">
        <f>'11M - LPS'!AA136</f>
        <v>5.1790164517634936E-3</v>
      </c>
    </row>
    <row r="137" spans="1:27" hidden="1" x14ac:dyDescent="0.35">
      <c r="A137" s="697"/>
      <c r="B137" s="81" t="s">
        <v>24</v>
      </c>
      <c r="C137" s="374">
        <f>'11M - LPS'!C137</f>
        <v>6.0073596766950631E-3</v>
      </c>
      <c r="D137" s="374">
        <f>'11M - LPS'!D137</f>
        <v>5.9112974915953411E-3</v>
      </c>
      <c r="E137" s="374">
        <f>'11M - LPS'!E137</f>
        <v>6.725503249182755E-3</v>
      </c>
      <c r="F137" s="374">
        <f>'11M - LPS'!F137</f>
        <v>6.3427155477634566E-3</v>
      </c>
      <c r="G137" s="374">
        <f>'11M - LPS'!G137</f>
        <v>8.249339219814052E-3</v>
      </c>
      <c r="H137" s="374">
        <f>'11M - LPS'!H137</f>
        <v>2.4892836088167204E-2</v>
      </c>
      <c r="I137" s="402">
        <f>'11M - LPS'!I137</f>
        <v>2.7948231710505797E-2</v>
      </c>
      <c r="J137" s="402">
        <f>'11M - LPS'!J137</f>
        <v>2.6917776928792127E-2</v>
      </c>
      <c r="K137" s="402">
        <f>'11M - LPS'!K137</f>
        <v>2.6315188071380863E-2</v>
      </c>
      <c r="L137" s="402">
        <f>'11M - LPS'!L137</f>
        <v>1.1381656741662681E-2</v>
      </c>
      <c r="M137" s="402">
        <f>'11M - LPS'!M137</f>
        <v>7.4875486989532539E-3</v>
      </c>
      <c r="N137" s="402">
        <f>'11M - LPS'!N137</f>
        <v>5.4381227501447017E-3</v>
      </c>
      <c r="O137" s="402">
        <f>'11M - LPS'!O137</f>
        <v>5.1790164517634936E-3</v>
      </c>
      <c r="P137" s="402">
        <f>'11M - LPS'!P137</f>
        <v>4.4535399038463826E-3</v>
      </c>
      <c r="Q137" s="402">
        <f>'11M - LPS'!Q137</f>
        <v>5.3448739748747443E-3</v>
      </c>
      <c r="R137" s="402">
        <f>'11M - LPS'!R137</f>
        <v>8.1888416498963629E-3</v>
      </c>
      <c r="S137" s="402">
        <f>'11M - LPS'!S137</f>
        <v>1.1133502416075134E-2</v>
      </c>
      <c r="T137" s="402">
        <f>'11M - LPS'!T137</f>
        <v>2.8135807134198595E-2</v>
      </c>
      <c r="U137" s="402">
        <f>'11M - LPS'!U137</f>
        <v>2.7948231710505797E-2</v>
      </c>
      <c r="V137" s="402">
        <f>'11M - LPS'!V137</f>
        <v>2.6917776928792127E-2</v>
      </c>
      <c r="W137" s="402">
        <f>'11M - LPS'!W137</f>
        <v>2.6315188071380863E-2</v>
      </c>
      <c r="X137" s="402">
        <f>'11M - LPS'!X137</f>
        <v>1.1381656741662681E-2</v>
      </c>
      <c r="Y137" s="402">
        <f>'11M - LPS'!Y137</f>
        <v>7.4875486989532539E-3</v>
      </c>
      <c r="Z137" s="402">
        <f>'11M - LPS'!Z137</f>
        <v>5.4381227501447017E-3</v>
      </c>
      <c r="AA137" s="402">
        <f>'11M - LPS'!AA137</f>
        <v>5.1790164517634936E-3</v>
      </c>
    </row>
    <row r="138" spans="1:27" hidden="1" x14ac:dyDescent="0.35">
      <c r="A138" s="697"/>
      <c r="B138" s="81" t="s">
        <v>7</v>
      </c>
      <c r="C138" s="374">
        <f>'11M - LPS'!C138</f>
        <v>4.8739175816170724E-3</v>
      </c>
      <c r="D138" s="374">
        <f>'11M - LPS'!D138</f>
        <v>4.8237156579574343E-3</v>
      </c>
      <c r="E138" s="374">
        <f>'11M - LPS'!E138</f>
        <v>6.4543647711206445E-3</v>
      </c>
      <c r="F138" s="374">
        <f>'11M - LPS'!F138</f>
        <v>6.0515812757535557E-3</v>
      </c>
      <c r="G138" s="374">
        <f>'11M - LPS'!G138</f>
        <v>7.0754880427122673E-3</v>
      </c>
      <c r="H138" s="374">
        <f>'11M - LPS'!H138</f>
        <v>2.2232951543877017E-2</v>
      </c>
      <c r="I138" s="402">
        <f>'11M - LPS'!I138</f>
        <v>2.2178160710764786E-2</v>
      </c>
      <c r="J138" s="402">
        <f>'11M - LPS'!J138</f>
        <v>2.2654006390072385E-2</v>
      </c>
      <c r="K138" s="402">
        <f>'11M - LPS'!K138</f>
        <v>2.2492729129305875E-2</v>
      </c>
      <c r="L138" s="402">
        <f>'11M - LPS'!L138</f>
        <v>9.6617064754732328E-3</v>
      </c>
      <c r="M138" s="402">
        <f>'11M - LPS'!M138</f>
        <v>5.9962443841583193E-3</v>
      </c>
      <c r="N138" s="402">
        <f>'11M - LPS'!N138</f>
        <v>4.6545486094408247E-3</v>
      </c>
      <c r="O138" s="402">
        <f>'11M - LPS'!O138</f>
        <v>4.1978074213364176E-3</v>
      </c>
      <c r="P138" s="402">
        <f>'11M - LPS'!P138</f>
        <v>3.62685827880642E-3</v>
      </c>
      <c r="Q138" s="402">
        <f>'11M - LPS'!Q138</f>
        <v>5.1252510067187427E-3</v>
      </c>
      <c r="R138" s="402">
        <f>'11M - LPS'!R138</f>
        <v>7.8076242028307609E-3</v>
      </c>
      <c r="S138" s="402">
        <f>'11M - LPS'!S138</f>
        <v>9.4170548515908146E-3</v>
      </c>
      <c r="T138" s="402">
        <f>'11M - LPS'!T138</f>
        <v>2.5106437862780884E-2</v>
      </c>
      <c r="U138" s="402">
        <f>'11M - LPS'!U138</f>
        <v>2.2178160710764786E-2</v>
      </c>
      <c r="V138" s="402">
        <f>'11M - LPS'!V138</f>
        <v>2.2654006390072385E-2</v>
      </c>
      <c r="W138" s="402">
        <f>'11M - LPS'!W138</f>
        <v>2.2492729129305875E-2</v>
      </c>
      <c r="X138" s="402">
        <f>'11M - LPS'!X138</f>
        <v>9.6617064754732328E-3</v>
      </c>
      <c r="Y138" s="402">
        <f>'11M - LPS'!Y138</f>
        <v>5.9962443841583193E-3</v>
      </c>
      <c r="Z138" s="402">
        <f>'11M - LPS'!Z138</f>
        <v>4.6545486094408247E-3</v>
      </c>
      <c r="AA138" s="402">
        <f>'11M - LPS'!AA138</f>
        <v>4.1978074213364176E-3</v>
      </c>
    </row>
    <row r="139" spans="1:27" ht="15" hidden="1" thickBot="1" x14ac:dyDescent="0.4">
      <c r="A139" s="698"/>
      <c r="B139" s="83" t="s">
        <v>8</v>
      </c>
      <c r="C139" s="374">
        <f>'11M - LPS'!C139</f>
        <v>4.8402817402386882E-3</v>
      </c>
      <c r="D139" s="374">
        <f>'11M - LPS'!D139</f>
        <v>4.80372850278707E-3</v>
      </c>
      <c r="E139" s="374">
        <f>'11M - LPS'!E139</f>
        <v>8.0801115577170193E-3</v>
      </c>
      <c r="F139" s="374">
        <f>'11M - LPS'!F139</f>
        <v>8.3496384436210526E-3</v>
      </c>
      <c r="G139" s="374">
        <f>'11M - LPS'!G139</f>
        <v>9.5089416547823949E-3</v>
      </c>
      <c r="H139" s="374">
        <f>'11M - LPS'!H139</f>
        <v>3.3028576988448091E-2</v>
      </c>
      <c r="I139" s="402">
        <f>'11M - LPS'!I139</f>
        <v>2.5251205639474424E-2</v>
      </c>
      <c r="J139" s="402">
        <f>'11M - LPS'!J139</f>
        <v>2.9647617073440619E-2</v>
      </c>
      <c r="K139" s="402">
        <f>'11M - LPS'!K139</f>
        <v>3.0755851233122439E-2</v>
      </c>
      <c r="L139" s="402">
        <f>'11M - LPS'!L139</f>
        <v>1.395855439730578E-2</v>
      </c>
      <c r="M139" s="402">
        <f>'11M - LPS'!M139</f>
        <v>6.7656709561020297E-3</v>
      </c>
      <c r="N139" s="402">
        <f>'11M - LPS'!N139</f>
        <v>6.258282501029523E-3</v>
      </c>
      <c r="O139" s="402">
        <f>'11M - LPS'!O139</f>
        <v>4.168806268891689E-3</v>
      </c>
      <c r="P139" s="402">
        <f>'11M - LPS'!P139</f>
        <v>3.611890919914768E-3</v>
      </c>
      <c r="Q139" s="402">
        <f>'11M - LPS'!Q139</f>
        <v>6.4434617570463962E-3</v>
      </c>
      <c r="R139" s="402">
        <f>'11M - LPS'!R139</f>
        <v>1.0823851108647706E-2</v>
      </c>
      <c r="S139" s="402">
        <f>'11M - LPS'!S139</f>
        <v>1.2935437273730881E-2</v>
      </c>
      <c r="T139" s="402">
        <f>'11M - LPS'!T139</f>
        <v>3.7334238208820841E-2</v>
      </c>
      <c r="U139" s="402">
        <f>'11M - LPS'!U139</f>
        <v>2.5251205639474424E-2</v>
      </c>
      <c r="V139" s="402">
        <f>'11M - LPS'!V139</f>
        <v>2.9647617073440619E-2</v>
      </c>
      <c r="W139" s="402">
        <f>'11M - LPS'!W139</f>
        <v>3.0755851233122439E-2</v>
      </c>
      <c r="X139" s="402">
        <f>'11M - LPS'!X139</f>
        <v>1.395855439730578E-2</v>
      </c>
      <c r="Y139" s="402">
        <f>'11M - LPS'!Y139</f>
        <v>6.7656709561020297E-3</v>
      </c>
      <c r="Z139" s="402">
        <f>'11M - LPS'!Z139</f>
        <v>6.258282501029523E-3</v>
      </c>
      <c r="AA139" s="402">
        <f>'11M - LPS'!AA139</f>
        <v>4.168806268891689E-3</v>
      </c>
    </row>
    <row r="140" spans="1:27" hidden="1" x14ac:dyDescent="0.35"/>
    <row r="141" spans="1:27" ht="15" hidden="1" thickBot="1" x14ac:dyDescent="0.4">
      <c r="A141" s="169" t="s">
        <v>179</v>
      </c>
      <c r="B141" s="98"/>
      <c r="C141" s="101"/>
      <c r="D141" s="101"/>
      <c r="E141" s="101"/>
      <c r="F141" s="101"/>
      <c r="G141" s="101"/>
      <c r="H141" s="101"/>
      <c r="I141" s="101"/>
      <c r="J141" s="101"/>
      <c r="K141" s="101"/>
      <c r="L141" s="101"/>
      <c r="M141" s="101"/>
      <c r="N141" s="101"/>
    </row>
    <row r="142" spans="1:27" ht="16" hidden="1" thickBot="1" x14ac:dyDescent="0.4">
      <c r="A142" s="686" t="s">
        <v>126</v>
      </c>
      <c r="B142" s="260" t="s">
        <v>123</v>
      </c>
      <c r="C142" s="145">
        <f>C$4</f>
        <v>44927</v>
      </c>
      <c r="D142" s="145">
        <f t="shared" ref="D142:AA142" si="66">D$4</f>
        <v>44958</v>
      </c>
      <c r="E142" s="145">
        <f t="shared" si="66"/>
        <v>44986</v>
      </c>
      <c r="F142" s="145">
        <f t="shared" si="66"/>
        <v>45017</v>
      </c>
      <c r="G142" s="145">
        <f t="shared" si="66"/>
        <v>45047</v>
      </c>
      <c r="H142" s="145">
        <f t="shared" si="66"/>
        <v>45078</v>
      </c>
      <c r="I142" s="145">
        <f t="shared" si="66"/>
        <v>45108</v>
      </c>
      <c r="J142" s="145">
        <f t="shared" si="66"/>
        <v>45139</v>
      </c>
      <c r="K142" s="145">
        <f t="shared" si="66"/>
        <v>45170</v>
      </c>
      <c r="L142" s="145">
        <f t="shared" si="66"/>
        <v>45200</v>
      </c>
      <c r="M142" s="145">
        <f t="shared" si="66"/>
        <v>45231</v>
      </c>
      <c r="N142" s="145">
        <f t="shared" si="66"/>
        <v>45261</v>
      </c>
      <c r="O142" s="145">
        <f t="shared" si="66"/>
        <v>45292</v>
      </c>
      <c r="P142" s="145">
        <f t="shared" si="66"/>
        <v>45323</v>
      </c>
      <c r="Q142" s="145">
        <f t="shared" si="66"/>
        <v>45352</v>
      </c>
      <c r="R142" s="145">
        <f t="shared" si="66"/>
        <v>45383</v>
      </c>
      <c r="S142" s="145">
        <f t="shared" si="66"/>
        <v>45413</v>
      </c>
      <c r="T142" s="145">
        <f t="shared" si="66"/>
        <v>45444</v>
      </c>
      <c r="U142" s="145">
        <f t="shared" si="66"/>
        <v>45474</v>
      </c>
      <c r="V142" s="145">
        <f t="shared" si="66"/>
        <v>45505</v>
      </c>
      <c r="W142" s="145">
        <f t="shared" si="66"/>
        <v>45536</v>
      </c>
      <c r="X142" s="145">
        <f t="shared" si="66"/>
        <v>45566</v>
      </c>
      <c r="Y142" s="145">
        <f t="shared" si="66"/>
        <v>45597</v>
      </c>
      <c r="Z142" s="145">
        <f t="shared" si="66"/>
        <v>45627</v>
      </c>
      <c r="AA142" s="145">
        <f t="shared" si="66"/>
        <v>45658</v>
      </c>
    </row>
    <row r="143" spans="1:27" hidden="1" x14ac:dyDescent="0.35">
      <c r="A143" s="687"/>
      <c r="B143" s="238" t="s">
        <v>20</v>
      </c>
      <c r="C143" s="26">
        <f>IF(C23=0,0,((C5*0.5)-C41)*C78*C110*C$2)</f>
        <v>0</v>
      </c>
      <c r="D143" s="26">
        <f>IF(D23=0,0,((D5*0.5)+C23-D41)*D78*D110*D$2)</f>
        <v>0</v>
      </c>
      <c r="E143" s="26">
        <f t="shared" ref="E143:AA143" si="67">IF(E23=0,0,((E5*0.5)+D23-E41)*E78*E110*E$2)</f>
        <v>0</v>
      </c>
      <c r="F143" s="26">
        <f t="shared" si="67"/>
        <v>0</v>
      </c>
      <c r="G143" s="26">
        <f t="shared" si="67"/>
        <v>0</v>
      </c>
      <c r="H143" s="26">
        <f t="shared" si="67"/>
        <v>0</v>
      </c>
      <c r="I143" s="26">
        <f t="shared" si="67"/>
        <v>0</v>
      </c>
      <c r="J143" s="26">
        <f t="shared" si="67"/>
        <v>0</v>
      </c>
      <c r="K143" s="26">
        <f t="shared" si="67"/>
        <v>0</v>
      </c>
      <c r="L143" s="26">
        <f t="shared" si="67"/>
        <v>0</v>
      </c>
      <c r="M143" s="26">
        <f t="shared" si="67"/>
        <v>0</v>
      </c>
      <c r="N143" s="26">
        <f t="shared" si="67"/>
        <v>0</v>
      </c>
      <c r="O143" s="26">
        <f t="shared" si="67"/>
        <v>0</v>
      </c>
      <c r="P143" s="26">
        <f t="shared" si="67"/>
        <v>0</v>
      </c>
      <c r="Q143" s="26">
        <f t="shared" si="67"/>
        <v>0</v>
      </c>
      <c r="R143" s="26">
        <f t="shared" si="67"/>
        <v>0</v>
      </c>
      <c r="S143" s="26">
        <f t="shared" si="67"/>
        <v>0</v>
      </c>
      <c r="T143" s="26">
        <f t="shared" si="67"/>
        <v>0</v>
      </c>
      <c r="U143" s="26">
        <f t="shared" si="67"/>
        <v>0</v>
      </c>
      <c r="V143" s="26">
        <f t="shared" si="67"/>
        <v>0</v>
      </c>
      <c r="W143" s="26">
        <f t="shared" si="67"/>
        <v>0</v>
      </c>
      <c r="X143" s="26">
        <f t="shared" si="67"/>
        <v>0</v>
      </c>
      <c r="Y143" s="26">
        <f t="shared" si="67"/>
        <v>0</v>
      </c>
      <c r="Z143" s="26">
        <f t="shared" si="67"/>
        <v>0</v>
      </c>
      <c r="AA143" s="26">
        <f t="shared" si="67"/>
        <v>0</v>
      </c>
    </row>
    <row r="144" spans="1:27" hidden="1" x14ac:dyDescent="0.35">
      <c r="A144" s="687"/>
      <c r="B144" s="238" t="s">
        <v>0</v>
      </c>
      <c r="C144" s="26">
        <f t="shared" ref="C144:C155" si="68">IF(C24=0,0,((C6*0.5)-C42)*C79*C111*C$2)</f>
        <v>0</v>
      </c>
      <c r="D144" s="26">
        <f t="shared" ref="D144:D155" si="69">IF(D24=0,0,((D6*0.5)+C24-D42)*D79*D111*D$2)</f>
        <v>0</v>
      </c>
      <c r="E144" s="26">
        <f t="shared" ref="E144:AA144" si="70">IF(E24=0,0,((E6*0.5)+D24-E42)*E79*E111*E$2)</f>
        <v>0</v>
      </c>
      <c r="F144" s="26">
        <f t="shared" si="70"/>
        <v>0</v>
      </c>
      <c r="G144" s="26">
        <f t="shared" si="70"/>
        <v>0</v>
      </c>
      <c r="H144" s="26">
        <f t="shared" si="70"/>
        <v>0</v>
      </c>
      <c r="I144" s="26">
        <f t="shared" si="70"/>
        <v>0</v>
      </c>
      <c r="J144" s="26">
        <f t="shared" si="70"/>
        <v>0</v>
      </c>
      <c r="K144" s="26">
        <f t="shared" si="70"/>
        <v>0</v>
      </c>
      <c r="L144" s="26">
        <f t="shared" si="70"/>
        <v>0</v>
      </c>
      <c r="M144" s="26">
        <f t="shared" si="70"/>
        <v>0</v>
      </c>
      <c r="N144" s="26">
        <f t="shared" si="70"/>
        <v>0</v>
      </c>
      <c r="O144" s="26">
        <f t="shared" si="70"/>
        <v>0</v>
      </c>
      <c r="P144" s="26">
        <f t="shared" si="70"/>
        <v>0</v>
      </c>
      <c r="Q144" s="26">
        <f t="shared" si="70"/>
        <v>0</v>
      </c>
      <c r="R144" s="26">
        <f t="shared" si="70"/>
        <v>0</v>
      </c>
      <c r="S144" s="26">
        <f t="shared" si="70"/>
        <v>0</v>
      </c>
      <c r="T144" s="26">
        <f t="shared" si="70"/>
        <v>0</v>
      </c>
      <c r="U144" s="26">
        <f t="shared" si="70"/>
        <v>0</v>
      </c>
      <c r="V144" s="26">
        <f t="shared" si="70"/>
        <v>0</v>
      </c>
      <c r="W144" s="26">
        <f t="shared" si="70"/>
        <v>0</v>
      </c>
      <c r="X144" s="26">
        <f t="shared" si="70"/>
        <v>0</v>
      </c>
      <c r="Y144" s="26">
        <f t="shared" si="70"/>
        <v>0</v>
      </c>
      <c r="Z144" s="26">
        <f t="shared" si="70"/>
        <v>0</v>
      </c>
      <c r="AA144" s="26">
        <f t="shared" si="70"/>
        <v>0</v>
      </c>
    </row>
    <row r="145" spans="1:27" hidden="1" x14ac:dyDescent="0.35">
      <c r="A145" s="687"/>
      <c r="B145" s="238" t="s">
        <v>21</v>
      </c>
      <c r="C145" s="26">
        <f t="shared" si="68"/>
        <v>0</v>
      </c>
      <c r="D145" s="26">
        <f t="shared" si="69"/>
        <v>0</v>
      </c>
      <c r="E145" s="26">
        <f t="shared" ref="E145:AA145" si="71">IF(E25=0,0,((E7*0.5)+D25-E43)*E80*E112*E$2)</f>
        <v>0</v>
      </c>
      <c r="F145" s="26">
        <f t="shared" si="71"/>
        <v>0</v>
      </c>
      <c r="G145" s="26">
        <f t="shared" si="71"/>
        <v>0</v>
      </c>
      <c r="H145" s="26">
        <f t="shared" si="71"/>
        <v>0</v>
      </c>
      <c r="I145" s="26">
        <f t="shared" si="71"/>
        <v>0</v>
      </c>
      <c r="J145" s="26">
        <f t="shared" si="71"/>
        <v>0</v>
      </c>
      <c r="K145" s="26">
        <f t="shared" si="71"/>
        <v>0</v>
      </c>
      <c r="L145" s="26">
        <f t="shared" si="71"/>
        <v>0</v>
      </c>
      <c r="M145" s="26">
        <f t="shared" si="71"/>
        <v>0</v>
      </c>
      <c r="N145" s="26">
        <f t="shared" si="71"/>
        <v>0</v>
      </c>
      <c r="O145" s="26">
        <f t="shared" si="71"/>
        <v>0</v>
      </c>
      <c r="P145" s="26">
        <f t="shared" si="71"/>
        <v>0</v>
      </c>
      <c r="Q145" s="26">
        <f t="shared" si="71"/>
        <v>0</v>
      </c>
      <c r="R145" s="26">
        <f t="shared" si="71"/>
        <v>0</v>
      </c>
      <c r="S145" s="26">
        <f t="shared" si="71"/>
        <v>0</v>
      </c>
      <c r="T145" s="26">
        <f t="shared" si="71"/>
        <v>0</v>
      </c>
      <c r="U145" s="26">
        <f t="shared" si="71"/>
        <v>0</v>
      </c>
      <c r="V145" s="26">
        <f t="shared" si="71"/>
        <v>0</v>
      </c>
      <c r="W145" s="26">
        <f t="shared" si="71"/>
        <v>0</v>
      </c>
      <c r="X145" s="26">
        <f t="shared" si="71"/>
        <v>0</v>
      </c>
      <c r="Y145" s="26">
        <f t="shared" si="71"/>
        <v>0</v>
      </c>
      <c r="Z145" s="26">
        <f t="shared" si="71"/>
        <v>0</v>
      </c>
      <c r="AA145" s="26">
        <f t="shared" si="71"/>
        <v>0</v>
      </c>
    </row>
    <row r="146" spans="1:27" hidden="1" x14ac:dyDescent="0.35">
      <c r="A146" s="687"/>
      <c r="B146" s="238" t="s">
        <v>1</v>
      </c>
      <c r="C146" s="26">
        <f t="shared" si="68"/>
        <v>0</v>
      </c>
      <c r="D146" s="26">
        <f t="shared" si="69"/>
        <v>0</v>
      </c>
      <c r="E146" s="26">
        <f t="shared" ref="E146:AA146" si="72">IF(E26=0,0,((E8*0.5)+D26-E44)*E81*E113*E$2)</f>
        <v>0</v>
      </c>
      <c r="F146" s="26">
        <f t="shared" si="72"/>
        <v>0</v>
      </c>
      <c r="G146" s="26">
        <f t="shared" si="72"/>
        <v>0</v>
      </c>
      <c r="H146" s="26">
        <f t="shared" si="72"/>
        <v>0</v>
      </c>
      <c r="I146" s="26">
        <f t="shared" si="72"/>
        <v>0</v>
      </c>
      <c r="J146" s="26">
        <f t="shared" si="72"/>
        <v>0</v>
      </c>
      <c r="K146" s="26">
        <f t="shared" si="72"/>
        <v>0</v>
      </c>
      <c r="L146" s="26">
        <f t="shared" si="72"/>
        <v>0</v>
      </c>
      <c r="M146" s="26">
        <f t="shared" si="72"/>
        <v>0</v>
      </c>
      <c r="N146" s="26">
        <f t="shared" si="72"/>
        <v>0</v>
      </c>
      <c r="O146" s="26">
        <f t="shared" si="72"/>
        <v>0</v>
      </c>
      <c r="P146" s="26">
        <f t="shared" si="72"/>
        <v>0</v>
      </c>
      <c r="Q146" s="26">
        <f t="shared" si="72"/>
        <v>0</v>
      </c>
      <c r="R146" s="26">
        <f t="shared" si="72"/>
        <v>0</v>
      </c>
      <c r="S146" s="26">
        <f t="shared" si="72"/>
        <v>0</v>
      </c>
      <c r="T146" s="26">
        <f t="shared" si="72"/>
        <v>0</v>
      </c>
      <c r="U146" s="26">
        <f t="shared" si="72"/>
        <v>0</v>
      </c>
      <c r="V146" s="26">
        <f t="shared" si="72"/>
        <v>0</v>
      </c>
      <c r="W146" s="26">
        <f t="shared" si="72"/>
        <v>0</v>
      </c>
      <c r="X146" s="26">
        <f t="shared" si="72"/>
        <v>0</v>
      </c>
      <c r="Y146" s="26">
        <f t="shared" si="72"/>
        <v>0</v>
      </c>
      <c r="Z146" s="26">
        <f t="shared" si="72"/>
        <v>0</v>
      </c>
      <c r="AA146" s="26">
        <f t="shared" si="72"/>
        <v>0</v>
      </c>
    </row>
    <row r="147" spans="1:27" hidden="1" x14ac:dyDescent="0.35">
      <c r="A147" s="687"/>
      <c r="B147" s="238" t="s">
        <v>22</v>
      </c>
      <c r="C147" s="26">
        <f t="shared" si="68"/>
        <v>0</v>
      </c>
      <c r="D147" s="26">
        <f t="shared" si="69"/>
        <v>0</v>
      </c>
      <c r="E147" s="26">
        <f t="shared" ref="E147:AA147" si="73">IF(E27=0,0,((E9*0.5)+D27-E45)*E82*E114*E$2)</f>
        <v>0</v>
      </c>
      <c r="F147" s="26">
        <f t="shared" si="73"/>
        <v>0</v>
      </c>
      <c r="G147" s="26">
        <f t="shared" si="73"/>
        <v>0</v>
      </c>
      <c r="H147" s="26">
        <f t="shared" si="73"/>
        <v>0</v>
      </c>
      <c r="I147" s="26">
        <f t="shared" si="73"/>
        <v>0</v>
      </c>
      <c r="J147" s="26">
        <f t="shared" si="73"/>
        <v>0</v>
      </c>
      <c r="K147" s="26">
        <f t="shared" si="73"/>
        <v>0</v>
      </c>
      <c r="L147" s="26">
        <f t="shared" si="73"/>
        <v>0</v>
      </c>
      <c r="M147" s="26">
        <f t="shared" si="73"/>
        <v>0</v>
      </c>
      <c r="N147" s="26">
        <f t="shared" si="73"/>
        <v>0</v>
      </c>
      <c r="O147" s="26">
        <f t="shared" si="73"/>
        <v>0</v>
      </c>
      <c r="P147" s="26">
        <f t="shared" si="73"/>
        <v>0</v>
      </c>
      <c r="Q147" s="26">
        <f t="shared" si="73"/>
        <v>0</v>
      </c>
      <c r="R147" s="26">
        <f t="shared" si="73"/>
        <v>0</v>
      </c>
      <c r="S147" s="26">
        <f t="shared" si="73"/>
        <v>0</v>
      </c>
      <c r="T147" s="26">
        <f t="shared" si="73"/>
        <v>0</v>
      </c>
      <c r="U147" s="26">
        <f t="shared" si="73"/>
        <v>0</v>
      </c>
      <c r="V147" s="26">
        <f t="shared" si="73"/>
        <v>0</v>
      </c>
      <c r="W147" s="26">
        <f t="shared" si="73"/>
        <v>0</v>
      </c>
      <c r="X147" s="26">
        <f t="shared" si="73"/>
        <v>0</v>
      </c>
      <c r="Y147" s="26">
        <f t="shared" si="73"/>
        <v>0</v>
      </c>
      <c r="Z147" s="26">
        <f t="shared" si="73"/>
        <v>0</v>
      </c>
      <c r="AA147" s="26">
        <f t="shared" si="73"/>
        <v>0</v>
      </c>
    </row>
    <row r="148" spans="1:27" hidden="1" x14ac:dyDescent="0.35">
      <c r="A148" s="687"/>
      <c r="B148" s="81" t="s">
        <v>9</v>
      </c>
      <c r="C148" s="26">
        <f t="shared" si="68"/>
        <v>0</v>
      </c>
      <c r="D148" s="26">
        <f t="shared" si="69"/>
        <v>0</v>
      </c>
      <c r="E148" s="26">
        <f t="shared" ref="E148:AA148" si="74">IF(E28=0,0,((E10*0.5)+D28-E46)*E83*E115*E$2)</f>
        <v>0</v>
      </c>
      <c r="F148" s="26">
        <f t="shared" si="74"/>
        <v>0</v>
      </c>
      <c r="G148" s="26">
        <f t="shared" si="74"/>
        <v>0</v>
      </c>
      <c r="H148" s="26">
        <f t="shared" si="74"/>
        <v>0</v>
      </c>
      <c r="I148" s="26">
        <f t="shared" si="74"/>
        <v>0</v>
      </c>
      <c r="J148" s="26">
        <f t="shared" si="74"/>
        <v>0</v>
      </c>
      <c r="K148" s="26">
        <f t="shared" si="74"/>
        <v>0</v>
      </c>
      <c r="L148" s="26">
        <f t="shared" si="74"/>
        <v>0</v>
      </c>
      <c r="M148" s="26">
        <f t="shared" si="74"/>
        <v>0</v>
      </c>
      <c r="N148" s="26">
        <f t="shared" si="74"/>
        <v>0</v>
      </c>
      <c r="O148" s="26">
        <f t="shared" si="74"/>
        <v>0</v>
      </c>
      <c r="P148" s="26">
        <f t="shared" si="74"/>
        <v>0</v>
      </c>
      <c r="Q148" s="26">
        <f t="shared" si="74"/>
        <v>0</v>
      </c>
      <c r="R148" s="26">
        <f t="shared" si="74"/>
        <v>0</v>
      </c>
      <c r="S148" s="26">
        <f t="shared" si="74"/>
        <v>0</v>
      </c>
      <c r="T148" s="26">
        <f t="shared" si="74"/>
        <v>0</v>
      </c>
      <c r="U148" s="26">
        <f t="shared" si="74"/>
        <v>0</v>
      </c>
      <c r="V148" s="26">
        <f t="shared" si="74"/>
        <v>0</v>
      </c>
      <c r="W148" s="26">
        <f t="shared" si="74"/>
        <v>0</v>
      </c>
      <c r="X148" s="26">
        <f t="shared" si="74"/>
        <v>0</v>
      </c>
      <c r="Y148" s="26">
        <f t="shared" si="74"/>
        <v>0</v>
      </c>
      <c r="Z148" s="26">
        <f t="shared" si="74"/>
        <v>0</v>
      </c>
      <c r="AA148" s="26">
        <f t="shared" si="74"/>
        <v>0</v>
      </c>
    </row>
    <row r="149" spans="1:27" hidden="1" x14ac:dyDescent="0.35">
      <c r="A149" s="687"/>
      <c r="B149" s="81" t="s">
        <v>3</v>
      </c>
      <c r="C149" s="26">
        <f t="shared" si="68"/>
        <v>0</v>
      </c>
      <c r="D149" s="26">
        <f t="shared" si="69"/>
        <v>0</v>
      </c>
      <c r="E149" s="26">
        <f t="shared" ref="E149:AA149" si="75">IF(E29=0,0,((E11*0.5)+D29-E47)*E84*E116*E$2)</f>
        <v>0</v>
      </c>
      <c r="F149" s="26">
        <f t="shared" si="75"/>
        <v>0</v>
      </c>
      <c r="G149" s="26">
        <f t="shared" si="75"/>
        <v>0</v>
      </c>
      <c r="H149" s="26">
        <f t="shared" si="75"/>
        <v>0</v>
      </c>
      <c r="I149" s="26">
        <f t="shared" si="75"/>
        <v>0</v>
      </c>
      <c r="J149" s="26">
        <f t="shared" si="75"/>
        <v>0</v>
      </c>
      <c r="K149" s="26">
        <f t="shared" si="75"/>
        <v>0</v>
      </c>
      <c r="L149" s="26">
        <f t="shared" si="75"/>
        <v>0</v>
      </c>
      <c r="M149" s="26">
        <f t="shared" si="75"/>
        <v>0</v>
      </c>
      <c r="N149" s="26">
        <f t="shared" si="75"/>
        <v>0</v>
      </c>
      <c r="O149" s="26">
        <f t="shared" si="75"/>
        <v>0</v>
      </c>
      <c r="P149" s="26">
        <f t="shared" si="75"/>
        <v>0</v>
      </c>
      <c r="Q149" s="26">
        <f t="shared" si="75"/>
        <v>0</v>
      </c>
      <c r="R149" s="26">
        <f t="shared" si="75"/>
        <v>0</v>
      </c>
      <c r="S149" s="26">
        <f t="shared" si="75"/>
        <v>0</v>
      </c>
      <c r="T149" s="26">
        <f t="shared" si="75"/>
        <v>0</v>
      </c>
      <c r="U149" s="26">
        <f t="shared" si="75"/>
        <v>0</v>
      </c>
      <c r="V149" s="26">
        <f t="shared" si="75"/>
        <v>0</v>
      </c>
      <c r="W149" s="26">
        <f t="shared" si="75"/>
        <v>0</v>
      </c>
      <c r="X149" s="26">
        <f t="shared" si="75"/>
        <v>0</v>
      </c>
      <c r="Y149" s="26">
        <f t="shared" si="75"/>
        <v>0</v>
      </c>
      <c r="Z149" s="26">
        <f t="shared" si="75"/>
        <v>0</v>
      </c>
      <c r="AA149" s="26">
        <f t="shared" si="75"/>
        <v>0</v>
      </c>
    </row>
    <row r="150" spans="1:27" ht="15.75" hidden="1" customHeight="1" x14ac:dyDescent="0.35">
      <c r="A150" s="687"/>
      <c r="B150" s="81" t="s">
        <v>4</v>
      </c>
      <c r="C150" s="26">
        <f t="shared" si="68"/>
        <v>0</v>
      </c>
      <c r="D150" s="26">
        <f t="shared" si="69"/>
        <v>0</v>
      </c>
      <c r="E150" s="26">
        <f t="shared" ref="E150:AA150" si="76">IF(E30=0,0,((E12*0.5)+D30-E48)*E85*E117*E$2)</f>
        <v>0</v>
      </c>
      <c r="F150" s="26">
        <f t="shared" si="76"/>
        <v>0</v>
      </c>
      <c r="G150" s="26">
        <f t="shared" si="76"/>
        <v>0</v>
      </c>
      <c r="H150" s="26">
        <f t="shared" si="76"/>
        <v>0</v>
      </c>
      <c r="I150" s="26">
        <f t="shared" si="76"/>
        <v>0</v>
      </c>
      <c r="J150" s="26">
        <f t="shared" si="76"/>
        <v>0</v>
      </c>
      <c r="K150" s="26">
        <f t="shared" si="76"/>
        <v>0</v>
      </c>
      <c r="L150" s="26">
        <f t="shared" si="76"/>
        <v>0</v>
      </c>
      <c r="M150" s="26">
        <f t="shared" si="76"/>
        <v>0</v>
      </c>
      <c r="N150" s="26">
        <f t="shared" si="76"/>
        <v>0</v>
      </c>
      <c r="O150" s="26">
        <f t="shared" si="76"/>
        <v>0</v>
      </c>
      <c r="P150" s="26">
        <f t="shared" si="76"/>
        <v>0</v>
      </c>
      <c r="Q150" s="26">
        <f t="shared" si="76"/>
        <v>0</v>
      </c>
      <c r="R150" s="26">
        <f t="shared" si="76"/>
        <v>0</v>
      </c>
      <c r="S150" s="26">
        <f t="shared" si="76"/>
        <v>0</v>
      </c>
      <c r="T150" s="26">
        <f t="shared" si="76"/>
        <v>0</v>
      </c>
      <c r="U150" s="26">
        <f t="shared" si="76"/>
        <v>0</v>
      </c>
      <c r="V150" s="26">
        <f t="shared" si="76"/>
        <v>0</v>
      </c>
      <c r="W150" s="26">
        <f t="shared" si="76"/>
        <v>0</v>
      </c>
      <c r="X150" s="26">
        <f t="shared" si="76"/>
        <v>0</v>
      </c>
      <c r="Y150" s="26">
        <f t="shared" si="76"/>
        <v>0</v>
      </c>
      <c r="Z150" s="26">
        <f t="shared" si="76"/>
        <v>0</v>
      </c>
      <c r="AA150" s="26">
        <f t="shared" si="76"/>
        <v>0</v>
      </c>
    </row>
    <row r="151" spans="1:27" hidden="1" x14ac:dyDescent="0.35">
      <c r="A151" s="687"/>
      <c r="B151" s="81" t="s">
        <v>5</v>
      </c>
      <c r="C151" s="26">
        <f t="shared" si="68"/>
        <v>0</v>
      </c>
      <c r="D151" s="26">
        <f t="shared" si="69"/>
        <v>0</v>
      </c>
      <c r="E151" s="26">
        <f t="shared" ref="E151:AA151" si="77">IF(E31=0,0,((E13*0.5)+D31-E49)*E86*E118*E$2)</f>
        <v>0</v>
      </c>
      <c r="F151" s="26">
        <f t="shared" si="77"/>
        <v>0</v>
      </c>
      <c r="G151" s="26">
        <f t="shared" si="77"/>
        <v>0</v>
      </c>
      <c r="H151" s="26">
        <f t="shared" si="77"/>
        <v>0</v>
      </c>
      <c r="I151" s="26">
        <f t="shared" si="77"/>
        <v>0</v>
      </c>
      <c r="J151" s="26">
        <f t="shared" si="77"/>
        <v>0</v>
      </c>
      <c r="K151" s="26">
        <f t="shared" si="77"/>
        <v>0</v>
      </c>
      <c r="L151" s="26">
        <f t="shared" si="77"/>
        <v>0</v>
      </c>
      <c r="M151" s="26">
        <f t="shared" si="77"/>
        <v>0</v>
      </c>
      <c r="N151" s="26">
        <f t="shared" si="77"/>
        <v>0</v>
      </c>
      <c r="O151" s="26">
        <f t="shared" si="77"/>
        <v>0</v>
      </c>
      <c r="P151" s="26">
        <f t="shared" si="77"/>
        <v>0</v>
      </c>
      <c r="Q151" s="26">
        <f t="shared" si="77"/>
        <v>0</v>
      </c>
      <c r="R151" s="26">
        <f t="shared" si="77"/>
        <v>0</v>
      </c>
      <c r="S151" s="26">
        <f t="shared" si="77"/>
        <v>0</v>
      </c>
      <c r="T151" s="26">
        <f t="shared" si="77"/>
        <v>0</v>
      </c>
      <c r="U151" s="26">
        <f t="shared" si="77"/>
        <v>0</v>
      </c>
      <c r="V151" s="26">
        <f t="shared" si="77"/>
        <v>0</v>
      </c>
      <c r="W151" s="26">
        <f t="shared" si="77"/>
        <v>0</v>
      </c>
      <c r="X151" s="26">
        <f t="shared" si="77"/>
        <v>0</v>
      </c>
      <c r="Y151" s="26">
        <f t="shared" si="77"/>
        <v>0</v>
      </c>
      <c r="Z151" s="26">
        <f t="shared" si="77"/>
        <v>0</v>
      </c>
      <c r="AA151" s="26">
        <f t="shared" si="77"/>
        <v>0</v>
      </c>
    </row>
    <row r="152" spans="1:27" hidden="1" x14ac:dyDescent="0.35">
      <c r="A152" s="687"/>
      <c r="B152" s="81" t="s">
        <v>23</v>
      </c>
      <c r="C152" s="26">
        <f t="shared" si="68"/>
        <v>0</v>
      </c>
      <c r="D152" s="26">
        <f t="shared" si="69"/>
        <v>0</v>
      </c>
      <c r="E152" s="26">
        <f t="shared" ref="E152:AA152" si="78">IF(E32=0,0,((E14*0.5)+D32-E50)*E87*E119*E$2)</f>
        <v>0</v>
      </c>
      <c r="F152" s="26">
        <f t="shared" si="78"/>
        <v>0</v>
      </c>
      <c r="G152" s="26">
        <f t="shared" si="78"/>
        <v>0</v>
      </c>
      <c r="H152" s="26">
        <f t="shared" si="78"/>
        <v>0</v>
      </c>
      <c r="I152" s="26">
        <f t="shared" si="78"/>
        <v>0</v>
      </c>
      <c r="J152" s="26">
        <f t="shared" si="78"/>
        <v>0</v>
      </c>
      <c r="K152" s="26">
        <f t="shared" si="78"/>
        <v>0</v>
      </c>
      <c r="L152" s="26">
        <f t="shared" si="78"/>
        <v>0</v>
      </c>
      <c r="M152" s="26">
        <f t="shared" si="78"/>
        <v>0</v>
      </c>
      <c r="N152" s="26">
        <f t="shared" si="78"/>
        <v>0</v>
      </c>
      <c r="O152" s="26">
        <f t="shared" si="78"/>
        <v>0</v>
      </c>
      <c r="P152" s="26">
        <f t="shared" si="78"/>
        <v>0</v>
      </c>
      <c r="Q152" s="26">
        <f t="shared" si="78"/>
        <v>0</v>
      </c>
      <c r="R152" s="26">
        <f t="shared" si="78"/>
        <v>0</v>
      </c>
      <c r="S152" s="26">
        <f t="shared" si="78"/>
        <v>0</v>
      </c>
      <c r="T152" s="26">
        <f t="shared" si="78"/>
        <v>0</v>
      </c>
      <c r="U152" s="26">
        <f t="shared" si="78"/>
        <v>0</v>
      </c>
      <c r="V152" s="26">
        <f t="shared" si="78"/>
        <v>0</v>
      </c>
      <c r="W152" s="26">
        <f t="shared" si="78"/>
        <v>0</v>
      </c>
      <c r="X152" s="26">
        <f t="shared" si="78"/>
        <v>0</v>
      </c>
      <c r="Y152" s="26">
        <f t="shared" si="78"/>
        <v>0</v>
      </c>
      <c r="Z152" s="26">
        <f t="shared" si="78"/>
        <v>0</v>
      </c>
      <c r="AA152" s="26">
        <f t="shared" si="78"/>
        <v>0</v>
      </c>
    </row>
    <row r="153" spans="1:27" hidden="1" x14ac:dyDescent="0.35">
      <c r="A153" s="687"/>
      <c r="B153" s="81" t="s">
        <v>24</v>
      </c>
      <c r="C153" s="26">
        <f t="shared" si="68"/>
        <v>0</v>
      </c>
      <c r="D153" s="26">
        <f t="shared" si="69"/>
        <v>0</v>
      </c>
      <c r="E153" s="26">
        <f t="shared" ref="E153:AA153" si="79">IF(E33=0,0,((E15*0.5)+D33-E51)*E88*E120*E$2)</f>
        <v>0</v>
      </c>
      <c r="F153" s="26">
        <f t="shared" si="79"/>
        <v>0</v>
      </c>
      <c r="G153" s="26">
        <f t="shared" si="79"/>
        <v>0</v>
      </c>
      <c r="H153" s="26">
        <f t="shared" si="79"/>
        <v>0</v>
      </c>
      <c r="I153" s="26">
        <f t="shared" si="79"/>
        <v>0</v>
      </c>
      <c r="J153" s="26">
        <f t="shared" si="79"/>
        <v>0</v>
      </c>
      <c r="K153" s="26">
        <f t="shared" si="79"/>
        <v>0</v>
      </c>
      <c r="L153" s="26">
        <f t="shared" si="79"/>
        <v>0</v>
      </c>
      <c r="M153" s="26">
        <f t="shared" si="79"/>
        <v>0</v>
      </c>
      <c r="N153" s="26">
        <f t="shared" si="79"/>
        <v>0</v>
      </c>
      <c r="O153" s="26">
        <f t="shared" si="79"/>
        <v>0</v>
      </c>
      <c r="P153" s="26">
        <f t="shared" si="79"/>
        <v>0</v>
      </c>
      <c r="Q153" s="26">
        <f t="shared" si="79"/>
        <v>0</v>
      </c>
      <c r="R153" s="26">
        <f t="shared" si="79"/>
        <v>0</v>
      </c>
      <c r="S153" s="26">
        <f t="shared" si="79"/>
        <v>0</v>
      </c>
      <c r="T153" s="26">
        <f t="shared" si="79"/>
        <v>0</v>
      </c>
      <c r="U153" s="26">
        <f t="shared" si="79"/>
        <v>0</v>
      </c>
      <c r="V153" s="26">
        <f t="shared" si="79"/>
        <v>0</v>
      </c>
      <c r="W153" s="26">
        <f t="shared" si="79"/>
        <v>0</v>
      </c>
      <c r="X153" s="26">
        <f t="shared" si="79"/>
        <v>0</v>
      </c>
      <c r="Y153" s="26">
        <f t="shared" si="79"/>
        <v>0</v>
      </c>
      <c r="Z153" s="26">
        <f t="shared" si="79"/>
        <v>0</v>
      </c>
      <c r="AA153" s="26">
        <f t="shared" si="79"/>
        <v>0</v>
      </c>
    </row>
    <row r="154" spans="1:27" ht="15.75" hidden="1" customHeight="1" x14ac:dyDescent="0.35">
      <c r="A154" s="687"/>
      <c r="B154" s="81" t="s">
        <v>7</v>
      </c>
      <c r="C154" s="26">
        <f t="shared" si="68"/>
        <v>0</v>
      </c>
      <c r="D154" s="26">
        <f t="shared" si="69"/>
        <v>0</v>
      </c>
      <c r="E154" s="26">
        <f t="shared" ref="E154:AA154" si="80">IF(E34=0,0,((E16*0.5)+D34-E52)*E89*E121*E$2)</f>
        <v>0</v>
      </c>
      <c r="F154" s="26">
        <f t="shared" si="80"/>
        <v>0</v>
      </c>
      <c r="G154" s="26">
        <f t="shared" si="80"/>
        <v>0</v>
      </c>
      <c r="H154" s="26">
        <f t="shared" si="80"/>
        <v>0</v>
      </c>
      <c r="I154" s="26">
        <f t="shared" si="80"/>
        <v>0</v>
      </c>
      <c r="J154" s="26">
        <f t="shared" si="80"/>
        <v>0</v>
      </c>
      <c r="K154" s="26">
        <f t="shared" si="80"/>
        <v>0</v>
      </c>
      <c r="L154" s="26">
        <f t="shared" si="80"/>
        <v>0</v>
      </c>
      <c r="M154" s="26">
        <f t="shared" si="80"/>
        <v>0</v>
      </c>
      <c r="N154" s="26">
        <f t="shared" si="80"/>
        <v>0</v>
      </c>
      <c r="O154" s="26">
        <f t="shared" si="80"/>
        <v>0</v>
      </c>
      <c r="P154" s="26">
        <f t="shared" si="80"/>
        <v>0</v>
      </c>
      <c r="Q154" s="26">
        <f t="shared" si="80"/>
        <v>0</v>
      </c>
      <c r="R154" s="26">
        <f t="shared" si="80"/>
        <v>0</v>
      </c>
      <c r="S154" s="26">
        <f t="shared" si="80"/>
        <v>0</v>
      </c>
      <c r="T154" s="26">
        <f t="shared" si="80"/>
        <v>0</v>
      </c>
      <c r="U154" s="26">
        <f t="shared" si="80"/>
        <v>0</v>
      </c>
      <c r="V154" s="26">
        <f t="shared" si="80"/>
        <v>0</v>
      </c>
      <c r="W154" s="26">
        <f t="shared" si="80"/>
        <v>0</v>
      </c>
      <c r="X154" s="26">
        <f t="shared" si="80"/>
        <v>0</v>
      </c>
      <c r="Y154" s="26">
        <f t="shared" si="80"/>
        <v>0</v>
      </c>
      <c r="Z154" s="26">
        <f t="shared" si="80"/>
        <v>0</v>
      </c>
      <c r="AA154" s="26">
        <f t="shared" si="80"/>
        <v>0</v>
      </c>
    </row>
    <row r="155" spans="1:27" ht="15.75" hidden="1" customHeight="1" x14ac:dyDescent="0.35">
      <c r="A155" s="687"/>
      <c r="B155" s="81" t="s">
        <v>8</v>
      </c>
      <c r="C155" s="26">
        <f t="shared" si="68"/>
        <v>0</v>
      </c>
      <c r="D155" s="26">
        <f t="shared" si="69"/>
        <v>0</v>
      </c>
      <c r="E155" s="26">
        <f t="shared" ref="E155:AA155" si="81">IF(E35=0,0,((E17*0.5)+D35-E53)*E90*E122*E$2)</f>
        <v>0</v>
      </c>
      <c r="F155" s="26">
        <f t="shared" si="81"/>
        <v>0</v>
      </c>
      <c r="G155" s="26">
        <f t="shared" si="81"/>
        <v>0</v>
      </c>
      <c r="H155" s="26">
        <f t="shared" si="81"/>
        <v>0</v>
      </c>
      <c r="I155" s="26">
        <f t="shared" si="81"/>
        <v>0</v>
      </c>
      <c r="J155" s="26">
        <f t="shared" si="81"/>
        <v>0</v>
      </c>
      <c r="K155" s="26">
        <f t="shared" si="81"/>
        <v>0</v>
      </c>
      <c r="L155" s="26">
        <f t="shared" si="81"/>
        <v>0</v>
      </c>
      <c r="M155" s="26">
        <f t="shared" si="81"/>
        <v>0</v>
      </c>
      <c r="N155" s="26">
        <f t="shared" si="81"/>
        <v>0</v>
      </c>
      <c r="O155" s="26">
        <f t="shared" si="81"/>
        <v>0</v>
      </c>
      <c r="P155" s="26">
        <f t="shared" si="81"/>
        <v>0</v>
      </c>
      <c r="Q155" s="26">
        <f t="shared" si="81"/>
        <v>0</v>
      </c>
      <c r="R155" s="26">
        <f t="shared" si="81"/>
        <v>0</v>
      </c>
      <c r="S155" s="26">
        <f t="shared" si="81"/>
        <v>0</v>
      </c>
      <c r="T155" s="26">
        <f t="shared" si="81"/>
        <v>0</v>
      </c>
      <c r="U155" s="26">
        <f t="shared" si="81"/>
        <v>0</v>
      </c>
      <c r="V155" s="26">
        <f t="shared" si="81"/>
        <v>0</v>
      </c>
      <c r="W155" s="26">
        <f t="shared" si="81"/>
        <v>0</v>
      </c>
      <c r="X155" s="26">
        <f t="shared" si="81"/>
        <v>0</v>
      </c>
      <c r="Y155" s="26">
        <f t="shared" si="81"/>
        <v>0</v>
      </c>
      <c r="Z155" s="26">
        <f t="shared" si="81"/>
        <v>0</v>
      </c>
      <c r="AA155" s="26">
        <f t="shared" si="81"/>
        <v>0</v>
      </c>
    </row>
    <row r="156" spans="1:27" ht="15.75" hidden="1" customHeight="1" x14ac:dyDescent="0.35">
      <c r="A156" s="687"/>
      <c r="B156" s="13"/>
      <c r="C156" s="3"/>
      <c r="D156" s="3"/>
      <c r="E156" s="3"/>
      <c r="F156" s="3"/>
      <c r="G156" s="3"/>
      <c r="H156" s="3"/>
      <c r="I156" s="3"/>
      <c r="J156" s="3"/>
      <c r="K156" s="3"/>
      <c r="L156" s="3"/>
      <c r="M156" s="3"/>
      <c r="N156" s="3"/>
      <c r="O156" s="3"/>
      <c r="P156" s="3"/>
      <c r="Q156" s="3"/>
      <c r="R156" s="3"/>
      <c r="S156" s="3"/>
      <c r="T156" s="3"/>
      <c r="U156" s="3"/>
      <c r="V156" s="3"/>
      <c r="W156" s="3"/>
      <c r="X156" s="3"/>
      <c r="Y156" s="3"/>
      <c r="Z156" s="3"/>
      <c r="AA156" s="3"/>
    </row>
    <row r="157" spans="1:27" ht="15.75" hidden="1" customHeight="1" x14ac:dyDescent="0.35">
      <c r="A157" s="687"/>
      <c r="B157" s="235" t="s">
        <v>26</v>
      </c>
      <c r="C157" s="26">
        <f>SUM(C143:C156)</f>
        <v>0</v>
      </c>
      <c r="D157" s="26">
        <f>SUM(D143:D156)</f>
        <v>0</v>
      </c>
      <c r="E157" s="26">
        <f t="shared" ref="E157:AA157" si="82">SUM(E143:E156)</f>
        <v>0</v>
      </c>
      <c r="F157" s="26">
        <f t="shared" si="82"/>
        <v>0</v>
      </c>
      <c r="G157" s="26">
        <f t="shared" si="82"/>
        <v>0</v>
      </c>
      <c r="H157" s="26">
        <f t="shared" si="82"/>
        <v>0</v>
      </c>
      <c r="I157" s="26">
        <f t="shared" si="82"/>
        <v>0</v>
      </c>
      <c r="J157" s="26">
        <f t="shared" si="82"/>
        <v>0</v>
      </c>
      <c r="K157" s="26">
        <f t="shared" si="82"/>
        <v>0</v>
      </c>
      <c r="L157" s="26">
        <f t="shared" si="82"/>
        <v>0</v>
      </c>
      <c r="M157" s="26">
        <f t="shared" si="82"/>
        <v>0</v>
      </c>
      <c r="N157" s="26">
        <f t="shared" si="82"/>
        <v>0</v>
      </c>
      <c r="O157" s="26">
        <f t="shared" si="82"/>
        <v>0</v>
      </c>
      <c r="P157" s="26">
        <f t="shared" si="82"/>
        <v>0</v>
      </c>
      <c r="Q157" s="26">
        <f t="shared" si="82"/>
        <v>0</v>
      </c>
      <c r="R157" s="26">
        <f t="shared" si="82"/>
        <v>0</v>
      </c>
      <c r="S157" s="26">
        <f t="shared" si="82"/>
        <v>0</v>
      </c>
      <c r="T157" s="26">
        <f t="shared" si="82"/>
        <v>0</v>
      </c>
      <c r="U157" s="26">
        <f t="shared" si="82"/>
        <v>0</v>
      </c>
      <c r="V157" s="26">
        <f t="shared" si="82"/>
        <v>0</v>
      </c>
      <c r="W157" s="26">
        <f t="shared" si="82"/>
        <v>0</v>
      </c>
      <c r="X157" s="26">
        <f t="shared" si="82"/>
        <v>0</v>
      </c>
      <c r="Y157" s="26">
        <f t="shared" si="82"/>
        <v>0</v>
      </c>
      <c r="Z157" s="26">
        <f t="shared" si="82"/>
        <v>0</v>
      </c>
      <c r="AA157" s="26">
        <f t="shared" si="82"/>
        <v>0</v>
      </c>
    </row>
    <row r="158" spans="1:27" ht="16.5" hidden="1" customHeight="1" thickBot="1" x14ac:dyDescent="0.4">
      <c r="A158" s="688"/>
      <c r="B158" s="137" t="s">
        <v>27</v>
      </c>
      <c r="C158" s="27">
        <f>C157</f>
        <v>0</v>
      </c>
      <c r="D158" s="27">
        <f>C158+D157</f>
        <v>0</v>
      </c>
      <c r="E158" s="27">
        <f t="shared" ref="E158:AA158" si="83">D158+E157</f>
        <v>0</v>
      </c>
      <c r="F158" s="27">
        <f t="shared" si="83"/>
        <v>0</v>
      </c>
      <c r="G158" s="27">
        <f t="shared" si="83"/>
        <v>0</v>
      </c>
      <c r="H158" s="27">
        <f t="shared" si="83"/>
        <v>0</v>
      </c>
      <c r="I158" s="27">
        <f t="shared" si="83"/>
        <v>0</v>
      </c>
      <c r="J158" s="27">
        <f t="shared" si="83"/>
        <v>0</v>
      </c>
      <c r="K158" s="27">
        <f t="shared" si="83"/>
        <v>0</v>
      </c>
      <c r="L158" s="27">
        <f t="shared" si="83"/>
        <v>0</v>
      </c>
      <c r="M158" s="27">
        <f t="shared" si="83"/>
        <v>0</v>
      </c>
      <c r="N158" s="27">
        <f t="shared" si="83"/>
        <v>0</v>
      </c>
      <c r="O158" s="27">
        <f t="shared" si="83"/>
        <v>0</v>
      </c>
      <c r="P158" s="27">
        <f t="shared" si="83"/>
        <v>0</v>
      </c>
      <c r="Q158" s="27">
        <f t="shared" si="83"/>
        <v>0</v>
      </c>
      <c r="R158" s="27">
        <f t="shared" si="83"/>
        <v>0</v>
      </c>
      <c r="S158" s="27">
        <f t="shared" si="83"/>
        <v>0</v>
      </c>
      <c r="T158" s="27">
        <f t="shared" si="83"/>
        <v>0</v>
      </c>
      <c r="U158" s="27">
        <f t="shared" si="83"/>
        <v>0</v>
      </c>
      <c r="V158" s="27">
        <f t="shared" si="83"/>
        <v>0</v>
      </c>
      <c r="W158" s="27">
        <f t="shared" si="83"/>
        <v>0</v>
      </c>
      <c r="X158" s="27">
        <f t="shared" si="83"/>
        <v>0</v>
      </c>
      <c r="Y158" s="27">
        <f t="shared" si="83"/>
        <v>0</v>
      </c>
      <c r="Z158" s="27">
        <f t="shared" si="83"/>
        <v>0</v>
      </c>
      <c r="AA158" s="27">
        <f t="shared" si="83"/>
        <v>0</v>
      </c>
    </row>
    <row r="159" spans="1:27" hidden="1" x14ac:dyDescent="0.35">
      <c r="A159" s="98"/>
      <c r="B159" s="98"/>
      <c r="C159" s="101"/>
      <c r="D159" s="101"/>
      <c r="E159" s="101"/>
      <c r="F159" s="101"/>
      <c r="G159" s="101"/>
      <c r="H159" s="101"/>
      <c r="I159" s="101"/>
      <c r="J159" s="101"/>
      <c r="K159" s="101"/>
      <c r="L159" s="101"/>
      <c r="M159" s="101"/>
      <c r="N159" s="101"/>
    </row>
    <row r="160" spans="1:27" ht="15" hidden="1" thickBot="1" x14ac:dyDescent="0.4">
      <c r="A160" s="98"/>
      <c r="B160" s="98"/>
      <c r="C160" s="101"/>
      <c r="D160" s="101"/>
      <c r="E160" s="101"/>
      <c r="F160" s="101"/>
      <c r="G160" s="101"/>
      <c r="H160" s="101"/>
      <c r="I160" s="101"/>
      <c r="J160" s="101"/>
      <c r="K160" s="101"/>
      <c r="L160" s="101"/>
      <c r="M160" s="101"/>
      <c r="N160" s="101"/>
    </row>
    <row r="161" spans="1:27" ht="16" hidden="1" thickBot="1" x14ac:dyDescent="0.4">
      <c r="A161" s="686" t="s">
        <v>127</v>
      </c>
      <c r="B161" s="260" t="s">
        <v>123</v>
      </c>
      <c r="C161" s="145">
        <f>C$4</f>
        <v>44927</v>
      </c>
      <c r="D161" s="145">
        <f t="shared" ref="D161:AA161" si="84">D$4</f>
        <v>44958</v>
      </c>
      <c r="E161" s="145">
        <f t="shared" si="84"/>
        <v>44986</v>
      </c>
      <c r="F161" s="145">
        <f t="shared" si="84"/>
        <v>45017</v>
      </c>
      <c r="G161" s="145">
        <f t="shared" si="84"/>
        <v>45047</v>
      </c>
      <c r="H161" s="145">
        <f t="shared" si="84"/>
        <v>45078</v>
      </c>
      <c r="I161" s="145">
        <f t="shared" si="84"/>
        <v>45108</v>
      </c>
      <c r="J161" s="145">
        <f t="shared" si="84"/>
        <v>45139</v>
      </c>
      <c r="K161" s="145">
        <f t="shared" si="84"/>
        <v>45170</v>
      </c>
      <c r="L161" s="145">
        <f t="shared" si="84"/>
        <v>45200</v>
      </c>
      <c r="M161" s="145">
        <f t="shared" si="84"/>
        <v>45231</v>
      </c>
      <c r="N161" s="145">
        <f t="shared" si="84"/>
        <v>45261</v>
      </c>
      <c r="O161" s="145">
        <f t="shared" si="84"/>
        <v>45292</v>
      </c>
      <c r="P161" s="145">
        <f t="shared" si="84"/>
        <v>45323</v>
      </c>
      <c r="Q161" s="145">
        <f t="shared" si="84"/>
        <v>45352</v>
      </c>
      <c r="R161" s="145">
        <f t="shared" si="84"/>
        <v>45383</v>
      </c>
      <c r="S161" s="145">
        <f t="shared" si="84"/>
        <v>45413</v>
      </c>
      <c r="T161" s="145">
        <f t="shared" si="84"/>
        <v>45444</v>
      </c>
      <c r="U161" s="145">
        <f t="shared" si="84"/>
        <v>45474</v>
      </c>
      <c r="V161" s="145">
        <f t="shared" si="84"/>
        <v>45505</v>
      </c>
      <c r="W161" s="145">
        <f t="shared" si="84"/>
        <v>45536</v>
      </c>
      <c r="X161" s="145">
        <f t="shared" si="84"/>
        <v>45566</v>
      </c>
      <c r="Y161" s="145">
        <f t="shared" si="84"/>
        <v>45597</v>
      </c>
      <c r="Z161" s="145">
        <f t="shared" si="84"/>
        <v>45627</v>
      </c>
      <c r="AA161" s="145">
        <f t="shared" si="84"/>
        <v>45658</v>
      </c>
    </row>
    <row r="162" spans="1:27" hidden="1" x14ac:dyDescent="0.35">
      <c r="A162" s="687"/>
      <c r="B162" s="238" t="s">
        <v>20</v>
      </c>
      <c r="C162" s="26">
        <f>IF(C23=0,0,((C5*0.5)-C41)*C78*C127*C$2)</f>
        <v>0</v>
      </c>
      <c r="D162" s="26">
        <f>IF(D23=0,0,((D5*0.5)+C23-D41)*D78*D127*D$2)</f>
        <v>0</v>
      </c>
      <c r="E162" s="26">
        <f t="shared" ref="E162:AA162" si="85">IF(E23=0,0,((E5*0.5)+D23-E41)*E78*E127*E$2)</f>
        <v>0</v>
      </c>
      <c r="F162" s="26">
        <f t="shared" si="85"/>
        <v>0</v>
      </c>
      <c r="G162" s="26">
        <f t="shared" si="85"/>
        <v>0</v>
      </c>
      <c r="H162" s="26">
        <f t="shared" si="85"/>
        <v>0</v>
      </c>
      <c r="I162" s="26">
        <f t="shared" si="85"/>
        <v>0</v>
      </c>
      <c r="J162" s="26">
        <f t="shared" si="85"/>
        <v>0</v>
      </c>
      <c r="K162" s="26">
        <f t="shared" si="85"/>
        <v>0</v>
      </c>
      <c r="L162" s="26">
        <f t="shared" si="85"/>
        <v>0</v>
      </c>
      <c r="M162" s="26">
        <f t="shared" si="85"/>
        <v>0</v>
      </c>
      <c r="N162" s="26">
        <f t="shared" si="85"/>
        <v>0</v>
      </c>
      <c r="O162" s="26">
        <f t="shared" si="85"/>
        <v>0</v>
      </c>
      <c r="P162" s="26">
        <f t="shared" si="85"/>
        <v>0</v>
      </c>
      <c r="Q162" s="26">
        <f t="shared" si="85"/>
        <v>0</v>
      </c>
      <c r="R162" s="26">
        <f t="shared" si="85"/>
        <v>0</v>
      </c>
      <c r="S162" s="26">
        <f t="shared" si="85"/>
        <v>0</v>
      </c>
      <c r="T162" s="26">
        <f t="shared" si="85"/>
        <v>0</v>
      </c>
      <c r="U162" s="26">
        <f t="shared" si="85"/>
        <v>0</v>
      </c>
      <c r="V162" s="26">
        <f t="shared" si="85"/>
        <v>0</v>
      </c>
      <c r="W162" s="26">
        <f t="shared" si="85"/>
        <v>0</v>
      </c>
      <c r="X162" s="26">
        <f t="shared" si="85"/>
        <v>0</v>
      </c>
      <c r="Y162" s="26">
        <f t="shared" si="85"/>
        <v>0</v>
      </c>
      <c r="Z162" s="26">
        <f t="shared" si="85"/>
        <v>0</v>
      </c>
      <c r="AA162" s="26">
        <f t="shared" si="85"/>
        <v>0</v>
      </c>
    </row>
    <row r="163" spans="1:27" hidden="1" x14ac:dyDescent="0.35">
      <c r="A163" s="687"/>
      <c r="B163" s="238" t="s">
        <v>0</v>
      </c>
      <c r="C163" s="26">
        <f t="shared" ref="C163:C174" si="86">IF(C24=0,0,((C6*0.5)-C42)*C79*C128*C$2)</f>
        <v>0</v>
      </c>
      <c r="D163" s="26">
        <f t="shared" ref="D163:D174" si="87">IF(D24=0,0,((D6*0.5)+C24-D42)*D79*D128*D$2)</f>
        <v>0</v>
      </c>
      <c r="E163" s="26">
        <f t="shared" ref="E163:AA163" si="88">IF(E24=0,0,((E6*0.5)+D24-E42)*E79*E128*E$2)</f>
        <v>0</v>
      </c>
      <c r="F163" s="26">
        <f t="shared" si="88"/>
        <v>0</v>
      </c>
      <c r="G163" s="26">
        <f t="shared" si="88"/>
        <v>0</v>
      </c>
      <c r="H163" s="26">
        <f t="shared" si="88"/>
        <v>0</v>
      </c>
      <c r="I163" s="26">
        <f t="shared" si="88"/>
        <v>0</v>
      </c>
      <c r="J163" s="26">
        <f t="shared" si="88"/>
        <v>0</v>
      </c>
      <c r="K163" s="26">
        <f t="shared" si="88"/>
        <v>0</v>
      </c>
      <c r="L163" s="26">
        <f t="shared" si="88"/>
        <v>0</v>
      </c>
      <c r="M163" s="26">
        <f t="shared" si="88"/>
        <v>0</v>
      </c>
      <c r="N163" s="26">
        <f t="shared" si="88"/>
        <v>0</v>
      </c>
      <c r="O163" s="26">
        <f t="shared" si="88"/>
        <v>0</v>
      </c>
      <c r="P163" s="26">
        <f t="shared" si="88"/>
        <v>0</v>
      </c>
      <c r="Q163" s="26">
        <f t="shared" si="88"/>
        <v>0</v>
      </c>
      <c r="R163" s="26">
        <f t="shared" si="88"/>
        <v>0</v>
      </c>
      <c r="S163" s="26">
        <f t="shared" si="88"/>
        <v>0</v>
      </c>
      <c r="T163" s="26">
        <f t="shared" si="88"/>
        <v>0</v>
      </c>
      <c r="U163" s="26">
        <f t="shared" si="88"/>
        <v>0</v>
      </c>
      <c r="V163" s="26">
        <f t="shared" si="88"/>
        <v>0</v>
      </c>
      <c r="W163" s="26">
        <f t="shared" si="88"/>
        <v>0</v>
      </c>
      <c r="X163" s="26">
        <f t="shared" si="88"/>
        <v>0</v>
      </c>
      <c r="Y163" s="26">
        <f t="shared" si="88"/>
        <v>0</v>
      </c>
      <c r="Z163" s="26">
        <f t="shared" si="88"/>
        <v>0</v>
      </c>
      <c r="AA163" s="26">
        <f t="shared" si="88"/>
        <v>0</v>
      </c>
    </row>
    <row r="164" spans="1:27" hidden="1" x14ac:dyDescent="0.35">
      <c r="A164" s="687"/>
      <c r="B164" s="238" t="s">
        <v>21</v>
      </c>
      <c r="C164" s="26">
        <f t="shared" si="86"/>
        <v>0</v>
      </c>
      <c r="D164" s="26">
        <f t="shared" si="87"/>
        <v>0</v>
      </c>
      <c r="E164" s="26">
        <f t="shared" ref="E164:AA164" si="89">IF(E25=0,0,((E7*0.5)+D25-E43)*E80*E129*E$2)</f>
        <v>0</v>
      </c>
      <c r="F164" s="26">
        <f t="shared" si="89"/>
        <v>0</v>
      </c>
      <c r="G164" s="26">
        <f t="shared" si="89"/>
        <v>0</v>
      </c>
      <c r="H164" s="26">
        <f t="shared" si="89"/>
        <v>0</v>
      </c>
      <c r="I164" s="26">
        <f t="shared" si="89"/>
        <v>0</v>
      </c>
      <c r="J164" s="26">
        <f t="shared" si="89"/>
        <v>0</v>
      </c>
      <c r="K164" s="26">
        <f t="shared" si="89"/>
        <v>0</v>
      </c>
      <c r="L164" s="26">
        <f t="shared" si="89"/>
        <v>0</v>
      </c>
      <c r="M164" s="26">
        <f t="shared" si="89"/>
        <v>0</v>
      </c>
      <c r="N164" s="26">
        <f t="shared" si="89"/>
        <v>0</v>
      </c>
      <c r="O164" s="26">
        <f t="shared" si="89"/>
        <v>0</v>
      </c>
      <c r="P164" s="26">
        <f t="shared" si="89"/>
        <v>0</v>
      </c>
      <c r="Q164" s="26">
        <f t="shared" si="89"/>
        <v>0</v>
      </c>
      <c r="R164" s="26">
        <f t="shared" si="89"/>
        <v>0</v>
      </c>
      <c r="S164" s="26">
        <f t="shared" si="89"/>
        <v>0</v>
      </c>
      <c r="T164" s="26">
        <f t="shared" si="89"/>
        <v>0</v>
      </c>
      <c r="U164" s="26">
        <f t="shared" si="89"/>
        <v>0</v>
      </c>
      <c r="V164" s="26">
        <f t="shared" si="89"/>
        <v>0</v>
      </c>
      <c r="W164" s="26">
        <f t="shared" si="89"/>
        <v>0</v>
      </c>
      <c r="X164" s="26">
        <f t="shared" si="89"/>
        <v>0</v>
      </c>
      <c r="Y164" s="26">
        <f t="shared" si="89"/>
        <v>0</v>
      </c>
      <c r="Z164" s="26">
        <f t="shared" si="89"/>
        <v>0</v>
      </c>
      <c r="AA164" s="26">
        <f t="shared" si="89"/>
        <v>0</v>
      </c>
    </row>
    <row r="165" spans="1:27" hidden="1" x14ac:dyDescent="0.35">
      <c r="A165" s="687"/>
      <c r="B165" s="238" t="s">
        <v>1</v>
      </c>
      <c r="C165" s="26">
        <f t="shared" si="86"/>
        <v>0</v>
      </c>
      <c r="D165" s="26">
        <f t="shared" si="87"/>
        <v>0</v>
      </c>
      <c r="E165" s="26">
        <f t="shared" ref="E165:AA165" si="90">IF(E26=0,0,((E8*0.5)+D26-E44)*E81*E130*E$2)</f>
        <v>0</v>
      </c>
      <c r="F165" s="26">
        <f t="shared" si="90"/>
        <v>0</v>
      </c>
      <c r="G165" s="26">
        <f t="shared" si="90"/>
        <v>0</v>
      </c>
      <c r="H165" s="26">
        <f t="shared" si="90"/>
        <v>0</v>
      </c>
      <c r="I165" s="26">
        <f t="shared" si="90"/>
        <v>0</v>
      </c>
      <c r="J165" s="26">
        <f t="shared" si="90"/>
        <v>0</v>
      </c>
      <c r="K165" s="26">
        <f t="shared" si="90"/>
        <v>0</v>
      </c>
      <c r="L165" s="26">
        <f t="shared" si="90"/>
        <v>0</v>
      </c>
      <c r="M165" s="26">
        <f t="shared" si="90"/>
        <v>0</v>
      </c>
      <c r="N165" s="26">
        <f t="shared" si="90"/>
        <v>0</v>
      </c>
      <c r="O165" s="26">
        <f t="shared" si="90"/>
        <v>0</v>
      </c>
      <c r="P165" s="26">
        <f t="shared" si="90"/>
        <v>0</v>
      </c>
      <c r="Q165" s="26">
        <f t="shared" si="90"/>
        <v>0</v>
      </c>
      <c r="R165" s="26">
        <f t="shared" si="90"/>
        <v>0</v>
      </c>
      <c r="S165" s="26">
        <f t="shared" si="90"/>
        <v>0</v>
      </c>
      <c r="T165" s="26">
        <f t="shared" si="90"/>
        <v>0</v>
      </c>
      <c r="U165" s="26">
        <f t="shared" si="90"/>
        <v>0</v>
      </c>
      <c r="V165" s="26">
        <f t="shared" si="90"/>
        <v>0</v>
      </c>
      <c r="W165" s="26">
        <f t="shared" si="90"/>
        <v>0</v>
      </c>
      <c r="X165" s="26">
        <f t="shared" si="90"/>
        <v>0</v>
      </c>
      <c r="Y165" s="26">
        <f t="shared" si="90"/>
        <v>0</v>
      </c>
      <c r="Z165" s="26">
        <f t="shared" si="90"/>
        <v>0</v>
      </c>
      <c r="AA165" s="26">
        <f t="shared" si="90"/>
        <v>0</v>
      </c>
    </row>
    <row r="166" spans="1:27" hidden="1" x14ac:dyDescent="0.35">
      <c r="A166" s="687"/>
      <c r="B166" s="238" t="s">
        <v>22</v>
      </c>
      <c r="C166" s="26">
        <f t="shared" si="86"/>
        <v>0</v>
      </c>
      <c r="D166" s="26">
        <f t="shared" si="87"/>
        <v>0</v>
      </c>
      <c r="E166" s="26">
        <f t="shared" ref="E166:AA166" si="91">IF(E27=0,0,((E9*0.5)+D27-E45)*E82*E131*E$2)</f>
        <v>0</v>
      </c>
      <c r="F166" s="26">
        <f t="shared" si="91"/>
        <v>0</v>
      </c>
      <c r="G166" s="26">
        <f t="shared" si="91"/>
        <v>0</v>
      </c>
      <c r="H166" s="26">
        <f t="shared" si="91"/>
        <v>0</v>
      </c>
      <c r="I166" s="26">
        <f t="shared" si="91"/>
        <v>0</v>
      </c>
      <c r="J166" s="26">
        <f t="shared" si="91"/>
        <v>0</v>
      </c>
      <c r="K166" s="26">
        <f t="shared" si="91"/>
        <v>0</v>
      </c>
      <c r="L166" s="26">
        <f t="shared" si="91"/>
        <v>0</v>
      </c>
      <c r="M166" s="26">
        <f t="shared" si="91"/>
        <v>0</v>
      </c>
      <c r="N166" s="26">
        <f t="shared" si="91"/>
        <v>0</v>
      </c>
      <c r="O166" s="26">
        <f t="shared" si="91"/>
        <v>0</v>
      </c>
      <c r="P166" s="26">
        <f t="shared" si="91"/>
        <v>0</v>
      </c>
      <c r="Q166" s="26">
        <f t="shared" si="91"/>
        <v>0</v>
      </c>
      <c r="R166" s="26">
        <f t="shared" si="91"/>
        <v>0</v>
      </c>
      <c r="S166" s="26">
        <f t="shared" si="91"/>
        <v>0</v>
      </c>
      <c r="T166" s="26">
        <f t="shared" si="91"/>
        <v>0</v>
      </c>
      <c r="U166" s="26">
        <f t="shared" si="91"/>
        <v>0</v>
      </c>
      <c r="V166" s="26">
        <f t="shared" si="91"/>
        <v>0</v>
      </c>
      <c r="W166" s="26">
        <f t="shared" si="91"/>
        <v>0</v>
      </c>
      <c r="X166" s="26">
        <f t="shared" si="91"/>
        <v>0</v>
      </c>
      <c r="Y166" s="26">
        <f t="shared" si="91"/>
        <v>0</v>
      </c>
      <c r="Z166" s="26">
        <f t="shared" si="91"/>
        <v>0</v>
      </c>
      <c r="AA166" s="26">
        <f t="shared" si="91"/>
        <v>0</v>
      </c>
    </row>
    <row r="167" spans="1:27" hidden="1" x14ac:dyDescent="0.35">
      <c r="A167" s="687"/>
      <c r="B167" s="81" t="s">
        <v>9</v>
      </c>
      <c r="C167" s="26">
        <f t="shared" si="86"/>
        <v>0</v>
      </c>
      <c r="D167" s="26">
        <f t="shared" si="87"/>
        <v>0</v>
      </c>
      <c r="E167" s="26">
        <f t="shared" ref="E167:AA167" si="92">IF(E28=0,0,((E10*0.5)+D28-E46)*E83*E132*E$2)</f>
        <v>0</v>
      </c>
      <c r="F167" s="26">
        <f t="shared" si="92"/>
        <v>0</v>
      </c>
      <c r="G167" s="26">
        <f t="shared" si="92"/>
        <v>0</v>
      </c>
      <c r="H167" s="26">
        <f t="shared" si="92"/>
        <v>0</v>
      </c>
      <c r="I167" s="26">
        <f t="shared" si="92"/>
        <v>0</v>
      </c>
      <c r="J167" s="26">
        <f t="shared" si="92"/>
        <v>0</v>
      </c>
      <c r="K167" s="26">
        <f t="shared" si="92"/>
        <v>0</v>
      </c>
      <c r="L167" s="26">
        <f t="shared" si="92"/>
        <v>0</v>
      </c>
      <c r="M167" s="26">
        <f t="shared" si="92"/>
        <v>0</v>
      </c>
      <c r="N167" s="26">
        <f t="shared" si="92"/>
        <v>0</v>
      </c>
      <c r="O167" s="26">
        <f t="shared" si="92"/>
        <v>0</v>
      </c>
      <c r="P167" s="26">
        <f t="shared" si="92"/>
        <v>0</v>
      </c>
      <c r="Q167" s="26">
        <f t="shared" si="92"/>
        <v>0</v>
      </c>
      <c r="R167" s="26">
        <f t="shared" si="92"/>
        <v>0</v>
      </c>
      <c r="S167" s="26">
        <f t="shared" si="92"/>
        <v>0</v>
      </c>
      <c r="T167" s="26">
        <f t="shared" si="92"/>
        <v>0</v>
      </c>
      <c r="U167" s="26">
        <f t="shared" si="92"/>
        <v>0</v>
      </c>
      <c r="V167" s="26">
        <f t="shared" si="92"/>
        <v>0</v>
      </c>
      <c r="W167" s="26">
        <f t="shared" si="92"/>
        <v>0</v>
      </c>
      <c r="X167" s="26">
        <f t="shared" si="92"/>
        <v>0</v>
      </c>
      <c r="Y167" s="26">
        <f t="shared" si="92"/>
        <v>0</v>
      </c>
      <c r="Z167" s="26">
        <f t="shared" si="92"/>
        <v>0</v>
      </c>
      <c r="AA167" s="26">
        <f t="shared" si="92"/>
        <v>0</v>
      </c>
    </row>
    <row r="168" spans="1:27" hidden="1" x14ac:dyDescent="0.35">
      <c r="A168" s="687"/>
      <c r="B168" s="81" t="s">
        <v>3</v>
      </c>
      <c r="C168" s="26">
        <f t="shared" si="86"/>
        <v>0</v>
      </c>
      <c r="D168" s="26">
        <f t="shared" si="87"/>
        <v>0</v>
      </c>
      <c r="E168" s="26">
        <f t="shared" ref="E168:AA168" si="93">IF(E29=0,0,((E11*0.5)+D29-E47)*E84*E133*E$2)</f>
        <v>0</v>
      </c>
      <c r="F168" s="26">
        <f t="shared" si="93"/>
        <v>0</v>
      </c>
      <c r="G168" s="26">
        <f t="shared" si="93"/>
        <v>0</v>
      </c>
      <c r="H168" s="26">
        <f t="shared" si="93"/>
        <v>0</v>
      </c>
      <c r="I168" s="26">
        <f t="shared" si="93"/>
        <v>0</v>
      </c>
      <c r="J168" s="26">
        <f t="shared" si="93"/>
        <v>0</v>
      </c>
      <c r="K168" s="26">
        <f t="shared" si="93"/>
        <v>0</v>
      </c>
      <c r="L168" s="26">
        <f t="shared" si="93"/>
        <v>0</v>
      </c>
      <c r="M168" s="26">
        <f t="shared" si="93"/>
        <v>0</v>
      </c>
      <c r="N168" s="26">
        <f t="shared" si="93"/>
        <v>0</v>
      </c>
      <c r="O168" s="26">
        <f t="shared" si="93"/>
        <v>0</v>
      </c>
      <c r="P168" s="26">
        <f t="shared" si="93"/>
        <v>0</v>
      </c>
      <c r="Q168" s="26">
        <f t="shared" si="93"/>
        <v>0</v>
      </c>
      <c r="R168" s="26">
        <f t="shared" si="93"/>
        <v>0</v>
      </c>
      <c r="S168" s="26">
        <f t="shared" si="93"/>
        <v>0</v>
      </c>
      <c r="T168" s="26">
        <f t="shared" si="93"/>
        <v>0</v>
      </c>
      <c r="U168" s="26">
        <f t="shared" si="93"/>
        <v>0</v>
      </c>
      <c r="V168" s="26">
        <f t="shared" si="93"/>
        <v>0</v>
      </c>
      <c r="W168" s="26">
        <f t="shared" si="93"/>
        <v>0</v>
      </c>
      <c r="X168" s="26">
        <f t="shared" si="93"/>
        <v>0</v>
      </c>
      <c r="Y168" s="26">
        <f t="shared" si="93"/>
        <v>0</v>
      </c>
      <c r="Z168" s="26">
        <f t="shared" si="93"/>
        <v>0</v>
      </c>
      <c r="AA168" s="26">
        <f t="shared" si="93"/>
        <v>0</v>
      </c>
    </row>
    <row r="169" spans="1:27" ht="15.75" hidden="1" customHeight="1" x14ac:dyDescent="0.35">
      <c r="A169" s="687"/>
      <c r="B169" s="81" t="s">
        <v>4</v>
      </c>
      <c r="C169" s="26">
        <f t="shared" si="86"/>
        <v>0</v>
      </c>
      <c r="D169" s="26">
        <f t="shared" si="87"/>
        <v>0</v>
      </c>
      <c r="E169" s="26">
        <f t="shared" ref="E169:AA169" si="94">IF(E30=0,0,((E12*0.5)+D30-E48)*E85*E134*E$2)</f>
        <v>0</v>
      </c>
      <c r="F169" s="26">
        <f t="shared" si="94"/>
        <v>0</v>
      </c>
      <c r="G169" s="26">
        <f t="shared" si="94"/>
        <v>0</v>
      </c>
      <c r="H169" s="26">
        <f t="shared" si="94"/>
        <v>0</v>
      </c>
      <c r="I169" s="26">
        <f t="shared" si="94"/>
        <v>0</v>
      </c>
      <c r="J169" s="26">
        <f t="shared" si="94"/>
        <v>0</v>
      </c>
      <c r="K169" s="26">
        <f t="shared" si="94"/>
        <v>0</v>
      </c>
      <c r="L169" s="26">
        <f t="shared" si="94"/>
        <v>0</v>
      </c>
      <c r="M169" s="26">
        <f t="shared" si="94"/>
        <v>0</v>
      </c>
      <c r="N169" s="26">
        <f t="shared" si="94"/>
        <v>0</v>
      </c>
      <c r="O169" s="26">
        <f t="shared" si="94"/>
        <v>0</v>
      </c>
      <c r="P169" s="26">
        <f t="shared" si="94"/>
        <v>0</v>
      </c>
      <c r="Q169" s="26">
        <f t="shared" si="94"/>
        <v>0</v>
      </c>
      <c r="R169" s="26">
        <f t="shared" si="94"/>
        <v>0</v>
      </c>
      <c r="S169" s="26">
        <f t="shared" si="94"/>
        <v>0</v>
      </c>
      <c r="T169" s="26">
        <f t="shared" si="94"/>
        <v>0</v>
      </c>
      <c r="U169" s="26">
        <f t="shared" si="94"/>
        <v>0</v>
      </c>
      <c r="V169" s="26">
        <f t="shared" si="94"/>
        <v>0</v>
      </c>
      <c r="W169" s="26">
        <f t="shared" si="94"/>
        <v>0</v>
      </c>
      <c r="X169" s="26">
        <f t="shared" si="94"/>
        <v>0</v>
      </c>
      <c r="Y169" s="26">
        <f t="shared" si="94"/>
        <v>0</v>
      </c>
      <c r="Z169" s="26">
        <f t="shared" si="94"/>
        <v>0</v>
      </c>
      <c r="AA169" s="26">
        <f t="shared" si="94"/>
        <v>0</v>
      </c>
    </row>
    <row r="170" spans="1:27" hidden="1" x14ac:dyDescent="0.35">
      <c r="A170" s="687"/>
      <c r="B170" s="81" t="s">
        <v>5</v>
      </c>
      <c r="C170" s="26">
        <f t="shared" si="86"/>
        <v>0</v>
      </c>
      <c r="D170" s="26">
        <f t="shared" si="87"/>
        <v>0</v>
      </c>
      <c r="E170" s="26">
        <f t="shared" ref="E170:AA170" si="95">IF(E31=0,0,((E13*0.5)+D31-E49)*E86*E135*E$2)</f>
        <v>0</v>
      </c>
      <c r="F170" s="26">
        <f t="shared" si="95"/>
        <v>0</v>
      </c>
      <c r="G170" s="26">
        <f t="shared" si="95"/>
        <v>0</v>
      </c>
      <c r="H170" s="26">
        <f t="shared" si="95"/>
        <v>0</v>
      </c>
      <c r="I170" s="26">
        <f t="shared" si="95"/>
        <v>0</v>
      </c>
      <c r="J170" s="26">
        <f t="shared" si="95"/>
        <v>0</v>
      </c>
      <c r="K170" s="26">
        <f t="shared" si="95"/>
        <v>0</v>
      </c>
      <c r="L170" s="26">
        <f t="shared" si="95"/>
        <v>0</v>
      </c>
      <c r="M170" s="26">
        <f t="shared" si="95"/>
        <v>0</v>
      </c>
      <c r="N170" s="26">
        <f t="shared" si="95"/>
        <v>0</v>
      </c>
      <c r="O170" s="26">
        <f t="shared" si="95"/>
        <v>0</v>
      </c>
      <c r="P170" s="26">
        <f t="shared" si="95"/>
        <v>0</v>
      </c>
      <c r="Q170" s="26">
        <f t="shared" si="95"/>
        <v>0</v>
      </c>
      <c r="R170" s="26">
        <f t="shared" si="95"/>
        <v>0</v>
      </c>
      <c r="S170" s="26">
        <f t="shared" si="95"/>
        <v>0</v>
      </c>
      <c r="T170" s="26">
        <f t="shared" si="95"/>
        <v>0</v>
      </c>
      <c r="U170" s="26">
        <f t="shared" si="95"/>
        <v>0</v>
      </c>
      <c r="V170" s="26">
        <f t="shared" si="95"/>
        <v>0</v>
      </c>
      <c r="W170" s="26">
        <f t="shared" si="95"/>
        <v>0</v>
      </c>
      <c r="X170" s="26">
        <f t="shared" si="95"/>
        <v>0</v>
      </c>
      <c r="Y170" s="26">
        <f t="shared" si="95"/>
        <v>0</v>
      </c>
      <c r="Z170" s="26">
        <f t="shared" si="95"/>
        <v>0</v>
      </c>
      <c r="AA170" s="26">
        <f t="shared" si="95"/>
        <v>0</v>
      </c>
    </row>
    <row r="171" spans="1:27" hidden="1" x14ac:dyDescent="0.35">
      <c r="A171" s="687"/>
      <c r="B171" s="81" t="s">
        <v>23</v>
      </c>
      <c r="C171" s="26">
        <f t="shared" si="86"/>
        <v>0</v>
      </c>
      <c r="D171" s="26">
        <f t="shared" si="87"/>
        <v>0</v>
      </c>
      <c r="E171" s="26">
        <f t="shared" ref="E171:AA171" si="96">IF(E32=0,0,((E14*0.5)+D32-E50)*E87*E136*E$2)</f>
        <v>0</v>
      </c>
      <c r="F171" s="26">
        <f t="shared" si="96"/>
        <v>0</v>
      </c>
      <c r="G171" s="26">
        <f t="shared" si="96"/>
        <v>0</v>
      </c>
      <c r="H171" s="26">
        <f t="shared" si="96"/>
        <v>0</v>
      </c>
      <c r="I171" s="26">
        <f t="shared" si="96"/>
        <v>0</v>
      </c>
      <c r="J171" s="26">
        <f t="shared" si="96"/>
        <v>0</v>
      </c>
      <c r="K171" s="26">
        <f t="shared" si="96"/>
        <v>0</v>
      </c>
      <c r="L171" s="26">
        <f t="shared" si="96"/>
        <v>0</v>
      </c>
      <c r="M171" s="26">
        <f t="shared" si="96"/>
        <v>0</v>
      </c>
      <c r="N171" s="26">
        <f t="shared" si="96"/>
        <v>0</v>
      </c>
      <c r="O171" s="26">
        <f t="shared" si="96"/>
        <v>0</v>
      </c>
      <c r="P171" s="26">
        <f t="shared" si="96"/>
        <v>0</v>
      </c>
      <c r="Q171" s="26">
        <f t="shared" si="96"/>
        <v>0</v>
      </c>
      <c r="R171" s="26">
        <f t="shared" si="96"/>
        <v>0</v>
      </c>
      <c r="S171" s="26">
        <f t="shared" si="96"/>
        <v>0</v>
      </c>
      <c r="T171" s="26">
        <f t="shared" si="96"/>
        <v>0</v>
      </c>
      <c r="U171" s="26">
        <f t="shared" si="96"/>
        <v>0</v>
      </c>
      <c r="V171" s="26">
        <f t="shared" si="96"/>
        <v>0</v>
      </c>
      <c r="W171" s="26">
        <f t="shared" si="96"/>
        <v>0</v>
      </c>
      <c r="X171" s="26">
        <f t="shared" si="96"/>
        <v>0</v>
      </c>
      <c r="Y171" s="26">
        <f t="shared" si="96"/>
        <v>0</v>
      </c>
      <c r="Z171" s="26">
        <f t="shared" si="96"/>
        <v>0</v>
      </c>
      <c r="AA171" s="26">
        <f t="shared" si="96"/>
        <v>0</v>
      </c>
    </row>
    <row r="172" spans="1:27" hidden="1" x14ac:dyDescent="0.35">
      <c r="A172" s="687"/>
      <c r="B172" s="81" t="s">
        <v>24</v>
      </c>
      <c r="C172" s="26">
        <f t="shared" si="86"/>
        <v>0</v>
      </c>
      <c r="D172" s="26">
        <f t="shared" si="87"/>
        <v>0</v>
      </c>
      <c r="E172" s="26">
        <f t="shared" ref="E172:AA172" si="97">IF(E33=0,0,((E15*0.5)+D33-E51)*E88*E137*E$2)</f>
        <v>0</v>
      </c>
      <c r="F172" s="26">
        <f t="shared" si="97"/>
        <v>0</v>
      </c>
      <c r="G172" s="26">
        <f t="shared" si="97"/>
        <v>0</v>
      </c>
      <c r="H172" s="26">
        <f t="shared" si="97"/>
        <v>0</v>
      </c>
      <c r="I172" s="26">
        <f t="shared" si="97"/>
        <v>0</v>
      </c>
      <c r="J172" s="26">
        <f t="shared" si="97"/>
        <v>0</v>
      </c>
      <c r="K172" s="26">
        <f t="shared" si="97"/>
        <v>0</v>
      </c>
      <c r="L172" s="26">
        <f t="shared" si="97"/>
        <v>0</v>
      </c>
      <c r="M172" s="26">
        <f t="shared" si="97"/>
        <v>0</v>
      </c>
      <c r="N172" s="26">
        <f t="shared" si="97"/>
        <v>0</v>
      </c>
      <c r="O172" s="26">
        <f t="shared" si="97"/>
        <v>0</v>
      </c>
      <c r="P172" s="26">
        <f t="shared" si="97"/>
        <v>0</v>
      </c>
      <c r="Q172" s="26">
        <f t="shared" si="97"/>
        <v>0</v>
      </c>
      <c r="R172" s="26">
        <f t="shared" si="97"/>
        <v>0</v>
      </c>
      <c r="S172" s="26">
        <f t="shared" si="97"/>
        <v>0</v>
      </c>
      <c r="T172" s="26">
        <f t="shared" si="97"/>
        <v>0</v>
      </c>
      <c r="U172" s="26">
        <f t="shared" si="97"/>
        <v>0</v>
      </c>
      <c r="V172" s="26">
        <f t="shared" si="97"/>
        <v>0</v>
      </c>
      <c r="W172" s="26">
        <f t="shared" si="97"/>
        <v>0</v>
      </c>
      <c r="X172" s="26">
        <f t="shared" si="97"/>
        <v>0</v>
      </c>
      <c r="Y172" s="26">
        <f t="shared" si="97"/>
        <v>0</v>
      </c>
      <c r="Z172" s="26">
        <f t="shared" si="97"/>
        <v>0</v>
      </c>
      <c r="AA172" s="26">
        <f t="shared" si="97"/>
        <v>0</v>
      </c>
    </row>
    <row r="173" spans="1:27" ht="15.75" hidden="1" customHeight="1" x14ac:dyDescent="0.35">
      <c r="A173" s="687"/>
      <c r="B173" s="81" t="s">
        <v>7</v>
      </c>
      <c r="C173" s="26">
        <f t="shared" si="86"/>
        <v>0</v>
      </c>
      <c r="D173" s="26">
        <f t="shared" si="87"/>
        <v>0</v>
      </c>
      <c r="E173" s="26">
        <f t="shared" ref="E173:AA173" si="98">IF(E34=0,0,((E16*0.5)+D34-E52)*E89*E138*E$2)</f>
        <v>0</v>
      </c>
      <c r="F173" s="26">
        <f t="shared" si="98"/>
        <v>0</v>
      </c>
      <c r="G173" s="26">
        <f t="shared" si="98"/>
        <v>0</v>
      </c>
      <c r="H173" s="26">
        <f t="shared" si="98"/>
        <v>0</v>
      </c>
      <c r="I173" s="26">
        <f t="shared" si="98"/>
        <v>0</v>
      </c>
      <c r="J173" s="26">
        <f t="shared" si="98"/>
        <v>0</v>
      </c>
      <c r="K173" s="26">
        <f t="shared" si="98"/>
        <v>0</v>
      </c>
      <c r="L173" s="26">
        <f t="shared" si="98"/>
        <v>0</v>
      </c>
      <c r="M173" s="26">
        <f t="shared" si="98"/>
        <v>0</v>
      </c>
      <c r="N173" s="26">
        <f t="shared" si="98"/>
        <v>0</v>
      </c>
      <c r="O173" s="26">
        <f t="shared" si="98"/>
        <v>0</v>
      </c>
      <c r="P173" s="26">
        <f t="shared" si="98"/>
        <v>0</v>
      </c>
      <c r="Q173" s="26">
        <f t="shared" si="98"/>
        <v>0</v>
      </c>
      <c r="R173" s="26">
        <f t="shared" si="98"/>
        <v>0</v>
      </c>
      <c r="S173" s="26">
        <f t="shared" si="98"/>
        <v>0</v>
      </c>
      <c r="T173" s="26">
        <f t="shared" si="98"/>
        <v>0</v>
      </c>
      <c r="U173" s="26">
        <f t="shared" si="98"/>
        <v>0</v>
      </c>
      <c r="V173" s="26">
        <f t="shared" si="98"/>
        <v>0</v>
      </c>
      <c r="W173" s="26">
        <f t="shared" si="98"/>
        <v>0</v>
      </c>
      <c r="X173" s="26">
        <f t="shared" si="98"/>
        <v>0</v>
      </c>
      <c r="Y173" s="26">
        <f t="shared" si="98"/>
        <v>0</v>
      </c>
      <c r="Z173" s="26">
        <f t="shared" si="98"/>
        <v>0</v>
      </c>
      <c r="AA173" s="26">
        <f t="shared" si="98"/>
        <v>0</v>
      </c>
    </row>
    <row r="174" spans="1:27" ht="15.75" hidden="1" customHeight="1" x14ac:dyDescent="0.35">
      <c r="A174" s="687"/>
      <c r="B174" s="81" t="s">
        <v>8</v>
      </c>
      <c r="C174" s="26">
        <f t="shared" si="86"/>
        <v>0</v>
      </c>
      <c r="D174" s="26">
        <f t="shared" si="87"/>
        <v>0</v>
      </c>
      <c r="E174" s="26">
        <f t="shared" ref="E174:AA174" si="99">IF(E35=0,0,((E17*0.5)+D35-E53)*E90*E139*E$2)</f>
        <v>0</v>
      </c>
      <c r="F174" s="26">
        <f t="shared" si="99"/>
        <v>0</v>
      </c>
      <c r="G174" s="26">
        <f t="shared" si="99"/>
        <v>0</v>
      </c>
      <c r="H174" s="26">
        <f t="shared" si="99"/>
        <v>0</v>
      </c>
      <c r="I174" s="26">
        <f t="shared" si="99"/>
        <v>0</v>
      </c>
      <c r="J174" s="26">
        <f t="shared" si="99"/>
        <v>0</v>
      </c>
      <c r="K174" s="26">
        <f t="shared" si="99"/>
        <v>0</v>
      </c>
      <c r="L174" s="26">
        <f t="shared" si="99"/>
        <v>0</v>
      </c>
      <c r="M174" s="26">
        <f t="shared" si="99"/>
        <v>0</v>
      </c>
      <c r="N174" s="26">
        <f t="shared" si="99"/>
        <v>0</v>
      </c>
      <c r="O174" s="26">
        <f t="shared" si="99"/>
        <v>0</v>
      </c>
      <c r="P174" s="26">
        <f t="shared" si="99"/>
        <v>0</v>
      </c>
      <c r="Q174" s="26">
        <f t="shared" si="99"/>
        <v>0</v>
      </c>
      <c r="R174" s="26">
        <f t="shared" si="99"/>
        <v>0</v>
      </c>
      <c r="S174" s="26">
        <f t="shared" si="99"/>
        <v>0</v>
      </c>
      <c r="T174" s="26">
        <f t="shared" si="99"/>
        <v>0</v>
      </c>
      <c r="U174" s="26">
        <f t="shared" si="99"/>
        <v>0</v>
      </c>
      <c r="V174" s="26">
        <f t="shared" si="99"/>
        <v>0</v>
      </c>
      <c r="W174" s="26">
        <f t="shared" si="99"/>
        <v>0</v>
      </c>
      <c r="X174" s="26">
        <f t="shared" si="99"/>
        <v>0</v>
      </c>
      <c r="Y174" s="26">
        <f t="shared" si="99"/>
        <v>0</v>
      </c>
      <c r="Z174" s="26">
        <f t="shared" si="99"/>
        <v>0</v>
      </c>
      <c r="AA174" s="26">
        <f t="shared" si="99"/>
        <v>0</v>
      </c>
    </row>
    <row r="175" spans="1:27" ht="15.75" hidden="1" customHeight="1" x14ac:dyDescent="0.35">
      <c r="A175" s="687"/>
      <c r="B175" s="13"/>
      <c r="C175" s="3"/>
      <c r="D175" s="3"/>
      <c r="E175" s="3"/>
      <c r="F175" s="3"/>
      <c r="G175" s="3"/>
      <c r="H175" s="3"/>
      <c r="I175" s="3"/>
      <c r="J175" s="3"/>
      <c r="K175" s="3"/>
      <c r="L175" s="3"/>
      <c r="M175" s="3"/>
      <c r="N175" s="3"/>
      <c r="O175" s="3"/>
      <c r="P175" s="3"/>
      <c r="Q175" s="3"/>
      <c r="R175" s="3"/>
      <c r="S175" s="3"/>
      <c r="T175" s="3"/>
      <c r="U175" s="3"/>
      <c r="V175" s="3"/>
      <c r="W175" s="3"/>
      <c r="X175" s="3"/>
      <c r="Y175" s="3"/>
      <c r="Z175" s="3"/>
      <c r="AA175" s="3"/>
    </row>
    <row r="176" spans="1:27" ht="15.75" hidden="1" customHeight="1" x14ac:dyDescent="0.35">
      <c r="A176" s="687"/>
      <c r="B176" s="235" t="s">
        <v>26</v>
      </c>
      <c r="C176" s="26">
        <f>SUM(C162:C175)</f>
        <v>0</v>
      </c>
      <c r="D176" s="26">
        <f>SUM(D162:D175)</f>
        <v>0</v>
      </c>
      <c r="E176" s="26">
        <f t="shared" ref="E176:AA176" si="100">SUM(E162:E175)</f>
        <v>0</v>
      </c>
      <c r="F176" s="26">
        <f t="shared" si="100"/>
        <v>0</v>
      </c>
      <c r="G176" s="26">
        <f t="shared" si="100"/>
        <v>0</v>
      </c>
      <c r="H176" s="26">
        <f t="shared" si="100"/>
        <v>0</v>
      </c>
      <c r="I176" s="26">
        <f t="shared" si="100"/>
        <v>0</v>
      </c>
      <c r="J176" s="26">
        <f t="shared" si="100"/>
        <v>0</v>
      </c>
      <c r="K176" s="26">
        <f t="shared" si="100"/>
        <v>0</v>
      </c>
      <c r="L176" s="26">
        <f t="shared" si="100"/>
        <v>0</v>
      </c>
      <c r="M176" s="26">
        <f t="shared" si="100"/>
        <v>0</v>
      </c>
      <c r="N176" s="26">
        <f t="shared" si="100"/>
        <v>0</v>
      </c>
      <c r="O176" s="26">
        <f t="shared" si="100"/>
        <v>0</v>
      </c>
      <c r="P176" s="26">
        <f t="shared" si="100"/>
        <v>0</v>
      </c>
      <c r="Q176" s="26">
        <f t="shared" si="100"/>
        <v>0</v>
      </c>
      <c r="R176" s="26">
        <f t="shared" si="100"/>
        <v>0</v>
      </c>
      <c r="S176" s="26">
        <f t="shared" si="100"/>
        <v>0</v>
      </c>
      <c r="T176" s="26">
        <f t="shared" si="100"/>
        <v>0</v>
      </c>
      <c r="U176" s="26">
        <f t="shared" si="100"/>
        <v>0</v>
      </c>
      <c r="V176" s="26">
        <f t="shared" si="100"/>
        <v>0</v>
      </c>
      <c r="W176" s="26">
        <f t="shared" si="100"/>
        <v>0</v>
      </c>
      <c r="X176" s="26">
        <f t="shared" si="100"/>
        <v>0</v>
      </c>
      <c r="Y176" s="26">
        <f t="shared" si="100"/>
        <v>0</v>
      </c>
      <c r="Z176" s="26">
        <f t="shared" si="100"/>
        <v>0</v>
      </c>
      <c r="AA176" s="26">
        <f t="shared" si="100"/>
        <v>0</v>
      </c>
    </row>
    <row r="177" spans="1:27" ht="16.5" hidden="1" customHeight="1" thickBot="1" x14ac:dyDescent="0.4">
      <c r="A177" s="688"/>
      <c r="B177" s="137" t="s">
        <v>27</v>
      </c>
      <c r="C177" s="27">
        <f>C176</f>
        <v>0</v>
      </c>
      <c r="D177" s="27">
        <f>C177+D176</f>
        <v>0</v>
      </c>
      <c r="E177" s="27">
        <f t="shared" ref="E177:AA177" si="101">D177+E176</f>
        <v>0</v>
      </c>
      <c r="F177" s="27">
        <f t="shared" si="101"/>
        <v>0</v>
      </c>
      <c r="G177" s="27">
        <f t="shared" si="101"/>
        <v>0</v>
      </c>
      <c r="H177" s="27">
        <f t="shared" si="101"/>
        <v>0</v>
      </c>
      <c r="I177" s="27">
        <f t="shared" si="101"/>
        <v>0</v>
      </c>
      <c r="J177" s="27">
        <f t="shared" si="101"/>
        <v>0</v>
      </c>
      <c r="K177" s="27">
        <f t="shared" si="101"/>
        <v>0</v>
      </c>
      <c r="L177" s="27">
        <f t="shared" si="101"/>
        <v>0</v>
      </c>
      <c r="M177" s="27">
        <f t="shared" si="101"/>
        <v>0</v>
      </c>
      <c r="N177" s="27">
        <f t="shared" si="101"/>
        <v>0</v>
      </c>
      <c r="O177" s="27">
        <f t="shared" si="101"/>
        <v>0</v>
      </c>
      <c r="P177" s="27">
        <f t="shared" si="101"/>
        <v>0</v>
      </c>
      <c r="Q177" s="27">
        <f t="shared" si="101"/>
        <v>0</v>
      </c>
      <c r="R177" s="27">
        <f t="shared" si="101"/>
        <v>0</v>
      </c>
      <c r="S177" s="27">
        <f t="shared" si="101"/>
        <v>0</v>
      </c>
      <c r="T177" s="27">
        <f t="shared" si="101"/>
        <v>0</v>
      </c>
      <c r="U177" s="27">
        <f t="shared" si="101"/>
        <v>0</v>
      </c>
      <c r="V177" s="27">
        <f t="shared" si="101"/>
        <v>0</v>
      </c>
      <c r="W177" s="27">
        <f t="shared" si="101"/>
        <v>0</v>
      </c>
      <c r="X177" s="27">
        <f t="shared" si="101"/>
        <v>0</v>
      </c>
      <c r="Y177" s="27">
        <f t="shared" si="101"/>
        <v>0</v>
      </c>
      <c r="Z177" s="27">
        <f t="shared" si="101"/>
        <v>0</v>
      </c>
      <c r="AA177" s="27">
        <f t="shared" si="101"/>
        <v>0</v>
      </c>
    </row>
    <row r="178" spans="1:27" hidden="1" x14ac:dyDescent="0.35">
      <c r="A178" s="98"/>
      <c r="B178" s="98" t="s">
        <v>128</v>
      </c>
      <c r="C178" s="103">
        <f>C157+C176</f>
        <v>0</v>
      </c>
      <c r="D178" s="103">
        <f t="shared" ref="D178:AA178" si="102">D157+D176</f>
        <v>0</v>
      </c>
      <c r="E178" s="103">
        <f t="shared" si="102"/>
        <v>0</v>
      </c>
      <c r="F178" s="103">
        <f t="shared" si="102"/>
        <v>0</v>
      </c>
      <c r="G178" s="103">
        <f t="shared" si="102"/>
        <v>0</v>
      </c>
      <c r="H178" s="103">
        <f t="shared" si="102"/>
        <v>0</v>
      </c>
      <c r="I178" s="103">
        <f t="shared" si="102"/>
        <v>0</v>
      </c>
      <c r="J178" s="103">
        <f t="shared" si="102"/>
        <v>0</v>
      </c>
      <c r="K178" s="103">
        <f t="shared" si="102"/>
        <v>0</v>
      </c>
      <c r="L178" s="103">
        <f t="shared" si="102"/>
        <v>0</v>
      </c>
      <c r="M178" s="103">
        <f t="shared" si="102"/>
        <v>0</v>
      </c>
      <c r="N178" s="103">
        <f t="shared" si="102"/>
        <v>0</v>
      </c>
      <c r="O178" s="103">
        <f t="shared" si="102"/>
        <v>0</v>
      </c>
      <c r="P178" s="103">
        <f t="shared" si="102"/>
        <v>0</v>
      </c>
      <c r="Q178" s="103">
        <f t="shared" si="102"/>
        <v>0</v>
      </c>
      <c r="R178" s="103">
        <f t="shared" si="102"/>
        <v>0</v>
      </c>
      <c r="S178" s="103">
        <f t="shared" si="102"/>
        <v>0</v>
      </c>
      <c r="T178" s="103">
        <f t="shared" si="102"/>
        <v>0</v>
      </c>
      <c r="U178" s="103">
        <f t="shared" si="102"/>
        <v>0</v>
      </c>
      <c r="V178" s="103">
        <f t="shared" si="102"/>
        <v>0</v>
      </c>
      <c r="W178" s="103">
        <f t="shared" si="102"/>
        <v>0</v>
      </c>
      <c r="X178" s="103">
        <f t="shared" si="102"/>
        <v>0</v>
      </c>
      <c r="Y178" s="103">
        <f t="shared" si="102"/>
        <v>0</v>
      </c>
      <c r="Z178" s="103">
        <f t="shared" si="102"/>
        <v>0</v>
      </c>
      <c r="AA178" s="103">
        <f t="shared" si="102"/>
        <v>0</v>
      </c>
    </row>
    <row r="179" spans="1:27" hidden="1" x14ac:dyDescent="0.35">
      <c r="A179" s="98"/>
      <c r="B179" s="98" t="s">
        <v>183</v>
      </c>
      <c r="C179" s="101">
        <f>C178-C73</f>
        <v>0</v>
      </c>
      <c r="D179" s="101">
        <f t="shared" ref="D179:AA179" si="103">D178-D73</f>
        <v>0</v>
      </c>
      <c r="E179" s="101">
        <f t="shared" si="103"/>
        <v>0</v>
      </c>
      <c r="F179" s="101">
        <f t="shared" si="103"/>
        <v>0</v>
      </c>
      <c r="G179" s="101">
        <f t="shared" si="103"/>
        <v>0</v>
      </c>
      <c r="H179" s="101">
        <f t="shared" si="103"/>
        <v>0</v>
      </c>
      <c r="I179" s="101">
        <f t="shared" si="103"/>
        <v>0</v>
      </c>
      <c r="J179" s="101">
        <f t="shared" si="103"/>
        <v>0</v>
      </c>
      <c r="K179" s="101">
        <f t="shared" si="103"/>
        <v>0</v>
      </c>
      <c r="L179" s="101">
        <f t="shared" si="103"/>
        <v>0</v>
      </c>
      <c r="M179" s="101">
        <f t="shared" si="103"/>
        <v>0</v>
      </c>
      <c r="N179" s="101">
        <f t="shared" si="103"/>
        <v>0</v>
      </c>
      <c r="O179" s="211">
        <f t="shared" si="103"/>
        <v>0</v>
      </c>
      <c r="P179" s="211">
        <f t="shared" si="103"/>
        <v>0</v>
      </c>
      <c r="Q179" s="211">
        <f t="shared" si="103"/>
        <v>0</v>
      </c>
      <c r="R179" s="211">
        <f t="shared" si="103"/>
        <v>0</v>
      </c>
      <c r="S179" s="211">
        <f t="shared" si="103"/>
        <v>0</v>
      </c>
      <c r="T179" s="211">
        <f t="shared" si="103"/>
        <v>0</v>
      </c>
      <c r="U179" s="211">
        <f t="shared" si="103"/>
        <v>0</v>
      </c>
      <c r="V179" s="211">
        <f t="shared" si="103"/>
        <v>0</v>
      </c>
      <c r="W179" s="211">
        <f t="shared" si="103"/>
        <v>0</v>
      </c>
      <c r="X179" s="211">
        <f t="shared" si="103"/>
        <v>0</v>
      </c>
      <c r="Y179" s="211">
        <f t="shared" si="103"/>
        <v>0</v>
      </c>
      <c r="Z179" s="211">
        <f t="shared" si="103"/>
        <v>0</v>
      </c>
      <c r="AA179" s="211">
        <f t="shared" si="103"/>
        <v>0</v>
      </c>
    </row>
    <row r="180" spans="1:27" ht="15" hidden="1" thickBot="1" x14ac:dyDescent="0.4">
      <c r="A180" s="98"/>
      <c r="B180" s="98"/>
      <c r="C180" s="101"/>
      <c r="D180" s="101"/>
      <c r="E180" s="101"/>
      <c r="F180" s="101"/>
      <c r="G180" s="101"/>
      <c r="H180" s="101"/>
      <c r="I180" s="101"/>
      <c r="J180" s="101"/>
      <c r="K180" s="101"/>
      <c r="L180" s="101"/>
      <c r="M180" s="101"/>
      <c r="N180" s="101"/>
    </row>
    <row r="181" spans="1:27" ht="15" hidden="1" thickBot="1" x14ac:dyDescent="0.4">
      <c r="A181" s="98"/>
      <c r="B181" s="254" t="s">
        <v>39</v>
      </c>
      <c r="C181" s="145">
        <f>C$4</f>
        <v>44927</v>
      </c>
      <c r="D181" s="145">
        <f t="shared" ref="D181:AA181" si="104">D$4</f>
        <v>44958</v>
      </c>
      <c r="E181" s="145">
        <f t="shared" si="104"/>
        <v>44986</v>
      </c>
      <c r="F181" s="145">
        <f t="shared" si="104"/>
        <v>45017</v>
      </c>
      <c r="G181" s="145">
        <f t="shared" si="104"/>
        <v>45047</v>
      </c>
      <c r="H181" s="145">
        <f t="shared" si="104"/>
        <v>45078</v>
      </c>
      <c r="I181" s="145">
        <f t="shared" si="104"/>
        <v>45108</v>
      </c>
      <c r="J181" s="145">
        <f t="shared" si="104"/>
        <v>45139</v>
      </c>
      <c r="K181" s="145">
        <f t="shared" si="104"/>
        <v>45170</v>
      </c>
      <c r="L181" s="145">
        <f t="shared" si="104"/>
        <v>45200</v>
      </c>
      <c r="M181" s="145">
        <f t="shared" si="104"/>
        <v>45231</v>
      </c>
      <c r="N181" s="145">
        <f t="shared" si="104"/>
        <v>45261</v>
      </c>
      <c r="O181" s="145">
        <f t="shared" si="104"/>
        <v>45292</v>
      </c>
      <c r="P181" s="145">
        <f t="shared" si="104"/>
        <v>45323</v>
      </c>
      <c r="Q181" s="145">
        <f t="shared" si="104"/>
        <v>45352</v>
      </c>
      <c r="R181" s="145">
        <f t="shared" si="104"/>
        <v>45383</v>
      </c>
      <c r="S181" s="145">
        <f t="shared" si="104"/>
        <v>45413</v>
      </c>
      <c r="T181" s="145">
        <f t="shared" si="104"/>
        <v>45444</v>
      </c>
      <c r="U181" s="145">
        <f t="shared" si="104"/>
        <v>45474</v>
      </c>
      <c r="V181" s="145">
        <f t="shared" si="104"/>
        <v>45505</v>
      </c>
      <c r="W181" s="145">
        <f t="shared" si="104"/>
        <v>45536</v>
      </c>
      <c r="X181" s="145">
        <f t="shared" si="104"/>
        <v>45566</v>
      </c>
      <c r="Y181" s="145">
        <f t="shared" si="104"/>
        <v>45597</v>
      </c>
      <c r="Z181" s="145">
        <f t="shared" si="104"/>
        <v>45627</v>
      </c>
      <c r="AA181" s="145">
        <f t="shared" si="104"/>
        <v>45658</v>
      </c>
    </row>
    <row r="182" spans="1:27" hidden="1" x14ac:dyDescent="0.35">
      <c r="A182" s="98"/>
      <c r="B182" s="248" t="s">
        <v>129</v>
      </c>
      <c r="C182" s="111">
        <f>C157*'YTD PROGRAM SUMMARY'!C47</f>
        <v>0</v>
      </c>
      <c r="D182" s="111">
        <f>D157*'YTD PROGRAM SUMMARY'!D47</f>
        <v>0</v>
      </c>
      <c r="E182" s="111">
        <f>E157*'YTD PROGRAM SUMMARY'!E47</f>
        <v>0</v>
      </c>
      <c r="F182" s="111">
        <f>F157*'YTD PROGRAM SUMMARY'!F47</f>
        <v>0</v>
      </c>
      <c r="G182" s="111">
        <f>G157*'YTD PROGRAM SUMMARY'!G47</f>
        <v>0</v>
      </c>
      <c r="H182" s="111">
        <f>H157*'YTD PROGRAM SUMMARY'!H47</f>
        <v>0</v>
      </c>
      <c r="I182" s="111">
        <f>I157*'YTD PROGRAM SUMMARY'!I47</f>
        <v>0</v>
      </c>
      <c r="J182" s="111">
        <f>J157*'YTD PROGRAM SUMMARY'!J47</f>
        <v>0</v>
      </c>
      <c r="K182" s="111">
        <f>K157*'YTD PROGRAM SUMMARY'!K47</f>
        <v>0</v>
      </c>
      <c r="L182" s="111">
        <f>L157*'YTD PROGRAM SUMMARY'!L47</f>
        <v>0</v>
      </c>
      <c r="M182" s="111">
        <f>M157*'YTD PROGRAM SUMMARY'!M47</f>
        <v>0</v>
      </c>
      <c r="N182" s="111">
        <f>N157*'YTD PROGRAM SUMMARY'!N47</f>
        <v>0</v>
      </c>
      <c r="O182" s="218">
        <f>O157*'YTD PROGRAM SUMMARY'!O47</f>
        <v>0</v>
      </c>
      <c r="P182" s="218">
        <f>P157*'YTD PROGRAM SUMMARY'!P47</f>
        <v>0</v>
      </c>
      <c r="Q182" s="218">
        <f>Q157*'YTD PROGRAM SUMMARY'!Q47</f>
        <v>0</v>
      </c>
      <c r="R182" s="218">
        <f>R157*'YTD PROGRAM SUMMARY'!R47</f>
        <v>0</v>
      </c>
      <c r="S182" s="218">
        <f>S157*'YTD PROGRAM SUMMARY'!S47</f>
        <v>0</v>
      </c>
      <c r="T182" s="218">
        <f>T157*'YTD PROGRAM SUMMARY'!T47</f>
        <v>0</v>
      </c>
      <c r="U182" s="218">
        <f>U157*'YTD PROGRAM SUMMARY'!U47</f>
        <v>0</v>
      </c>
      <c r="V182" s="218">
        <f>V157*'YTD PROGRAM SUMMARY'!V47</f>
        <v>0</v>
      </c>
      <c r="W182" s="218">
        <f>W157*'YTD PROGRAM SUMMARY'!W47</f>
        <v>0</v>
      </c>
      <c r="X182" s="218">
        <f>X157*'YTD PROGRAM SUMMARY'!X47</f>
        <v>0</v>
      </c>
      <c r="Y182" s="218">
        <f>Y157*'YTD PROGRAM SUMMARY'!Y47</f>
        <v>0</v>
      </c>
      <c r="Z182" s="218">
        <f>Z157*'YTD PROGRAM SUMMARY'!Z47</f>
        <v>0</v>
      </c>
      <c r="AA182" s="218">
        <f>AA157*'YTD PROGRAM SUMMARY'!AA47</f>
        <v>0</v>
      </c>
    </row>
    <row r="183" spans="1:27" ht="15" hidden="1" thickBot="1" x14ac:dyDescent="0.4">
      <c r="A183" s="98"/>
      <c r="B183" s="83" t="s">
        <v>130</v>
      </c>
      <c r="C183" s="104">
        <f>C176*'YTD PROGRAM SUMMARY'!C47</f>
        <v>0</v>
      </c>
      <c r="D183" s="104">
        <f>D176*'YTD PROGRAM SUMMARY'!D47</f>
        <v>0</v>
      </c>
      <c r="E183" s="104">
        <f>E176*'YTD PROGRAM SUMMARY'!E47</f>
        <v>0</v>
      </c>
      <c r="F183" s="104">
        <f>F176*'YTD PROGRAM SUMMARY'!F47</f>
        <v>0</v>
      </c>
      <c r="G183" s="104">
        <f>G176*'YTD PROGRAM SUMMARY'!G47</f>
        <v>0</v>
      </c>
      <c r="H183" s="104">
        <f>H176*'YTD PROGRAM SUMMARY'!H47</f>
        <v>0</v>
      </c>
      <c r="I183" s="104">
        <f>I176*'YTD PROGRAM SUMMARY'!I47</f>
        <v>0</v>
      </c>
      <c r="J183" s="104">
        <f>J176*'YTD PROGRAM SUMMARY'!J47</f>
        <v>0</v>
      </c>
      <c r="K183" s="104">
        <f>K176*'YTD PROGRAM SUMMARY'!K47</f>
        <v>0</v>
      </c>
      <c r="L183" s="104">
        <f>L176*'YTD PROGRAM SUMMARY'!L47</f>
        <v>0</v>
      </c>
      <c r="M183" s="104">
        <f>M176*'YTD PROGRAM SUMMARY'!M47</f>
        <v>0</v>
      </c>
      <c r="N183" s="104">
        <f>N176*'YTD PROGRAM SUMMARY'!N47</f>
        <v>0</v>
      </c>
      <c r="O183" s="212">
        <f>O176*'YTD PROGRAM SUMMARY'!O47</f>
        <v>0</v>
      </c>
      <c r="P183" s="212">
        <f>P176*'YTD PROGRAM SUMMARY'!P47</f>
        <v>0</v>
      </c>
      <c r="Q183" s="212">
        <f>Q176*'YTD PROGRAM SUMMARY'!Q47</f>
        <v>0</v>
      </c>
      <c r="R183" s="212">
        <f>R176*'YTD PROGRAM SUMMARY'!R47</f>
        <v>0</v>
      </c>
      <c r="S183" s="212">
        <f>S176*'YTD PROGRAM SUMMARY'!S47</f>
        <v>0</v>
      </c>
      <c r="T183" s="212">
        <f>T176*'YTD PROGRAM SUMMARY'!T47</f>
        <v>0</v>
      </c>
      <c r="U183" s="212">
        <f>U176*'YTD PROGRAM SUMMARY'!U47</f>
        <v>0</v>
      </c>
      <c r="V183" s="212">
        <f>V176*'YTD PROGRAM SUMMARY'!V47</f>
        <v>0</v>
      </c>
      <c r="W183" s="212">
        <f>W176*'YTD PROGRAM SUMMARY'!W47</f>
        <v>0</v>
      </c>
      <c r="X183" s="212">
        <f>X176*'YTD PROGRAM SUMMARY'!X47</f>
        <v>0</v>
      </c>
      <c r="Y183" s="212">
        <f>Y176*'YTD PROGRAM SUMMARY'!Y47</f>
        <v>0</v>
      </c>
      <c r="Z183" s="212">
        <f>Z176*'YTD PROGRAM SUMMARY'!Z47</f>
        <v>0</v>
      </c>
      <c r="AA183" s="212">
        <f>AA176*'YTD PROGRAM SUMMARY'!AA47</f>
        <v>0</v>
      </c>
    </row>
    <row r="184" spans="1:27" hidden="1" x14ac:dyDescent="0.35">
      <c r="A184" s="98"/>
      <c r="B184" s="248" t="s">
        <v>131</v>
      </c>
      <c r="C184" s="105">
        <f>IFERROR(C182/C73,0)</f>
        <v>0</v>
      </c>
      <c r="D184" s="105">
        <f t="shared" ref="D184:AA184" si="105">IFERROR(D182/D73,0)</f>
        <v>0</v>
      </c>
      <c r="E184" s="105">
        <f t="shared" si="105"/>
        <v>0</v>
      </c>
      <c r="F184" s="105">
        <f t="shared" si="105"/>
        <v>0</v>
      </c>
      <c r="G184" s="105">
        <f t="shared" si="105"/>
        <v>0</v>
      </c>
      <c r="H184" s="105">
        <f t="shared" si="105"/>
        <v>0</v>
      </c>
      <c r="I184" s="105">
        <f t="shared" si="105"/>
        <v>0</v>
      </c>
      <c r="J184" s="105">
        <f t="shared" si="105"/>
        <v>0</v>
      </c>
      <c r="K184" s="105">
        <f t="shared" si="105"/>
        <v>0</v>
      </c>
      <c r="L184" s="105">
        <f t="shared" si="105"/>
        <v>0</v>
      </c>
      <c r="M184" s="105">
        <f t="shared" si="105"/>
        <v>0</v>
      </c>
      <c r="N184" s="105">
        <f t="shared" si="105"/>
        <v>0</v>
      </c>
      <c r="O184" s="213">
        <f t="shared" si="105"/>
        <v>0</v>
      </c>
      <c r="P184" s="213">
        <f t="shared" si="105"/>
        <v>0</v>
      </c>
      <c r="Q184" s="213">
        <f t="shared" si="105"/>
        <v>0</v>
      </c>
      <c r="R184" s="213">
        <f t="shared" si="105"/>
        <v>0</v>
      </c>
      <c r="S184" s="213">
        <f t="shared" si="105"/>
        <v>0</v>
      </c>
      <c r="T184" s="213">
        <f t="shared" si="105"/>
        <v>0</v>
      </c>
      <c r="U184" s="213">
        <f t="shared" si="105"/>
        <v>0</v>
      </c>
      <c r="V184" s="213">
        <f t="shared" si="105"/>
        <v>0</v>
      </c>
      <c r="W184" s="213">
        <f t="shared" si="105"/>
        <v>0</v>
      </c>
      <c r="X184" s="213">
        <f t="shared" si="105"/>
        <v>0</v>
      </c>
      <c r="Y184" s="213">
        <f t="shared" si="105"/>
        <v>0</v>
      </c>
      <c r="Z184" s="213">
        <f t="shared" si="105"/>
        <v>0</v>
      </c>
      <c r="AA184" s="213">
        <f t="shared" si="105"/>
        <v>0</v>
      </c>
    </row>
    <row r="185" spans="1:27" ht="15" hidden="1" thickBot="1" x14ac:dyDescent="0.4">
      <c r="A185" s="98"/>
      <c r="B185" s="83" t="s">
        <v>132</v>
      </c>
      <c r="C185" s="106">
        <f>IFERROR(C183/C73,0)</f>
        <v>0</v>
      </c>
      <c r="D185" s="106">
        <f t="shared" ref="D185:AA185" si="106">IFERROR(D183/D73,0)</f>
        <v>0</v>
      </c>
      <c r="E185" s="106">
        <f t="shared" si="106"/>
        <v>0</v>
      </c>
      <c r="F185" s="106">
        <f t="shared" si="106"/>
        <v>0</v>
      </c>
      <c r="G185" s="106">
        <f t="shared" si="106"/>
        <v>0</v>
      </c>
      <c r="H185" s="106">
        <f t="shared" si="106"/>
        <v>0</v>
      </c>
      <c r="I185" s="106">
        <f t="shared" si="106"/>
        <v>0</v>
      </c>
      <c r="J185" s="106">
        <f t="shared" si="106"/>
        <v>0</v>
      </c>
      <c r="K185" s="106">
        <f t="shared" si="106"/>
        <v>0</v>
      </c>
      <c r="L185" s="106">
        <f t="shared" si="106"/>
        <v>0</v>
      </c>
      <c r="M185" s="106">
        <f t="shared" si="106"/>
        <v>0</v>
      </c>
      <c r="N185" s="106">
        <f t="shared" si="106"/>
        <v>0</v>
      </c>
      <c r="O185" s="214">
        <f t="shared" si="106"/>
        <v>0</v>
      </c>
      <c r="P185" s="214">
        <f t="shared" si="106"/>
        <v>0</v>
      </c>
      <c r="Q185" s="214">
        <f t="shared" si="106"/>
        <v>0</v>
      </c>
      <c r="R185" s="214">
        <f t="shared" si="106"/>
        <v>0</v>
      </c>
      <c r="S185" s="214">
        <f t="shared" si="106"/>
        <v>0</v>
      </c>
      <c r="T185" s="214">
        <f t="shared" si="106"/>
        <v>0</v>
      </c>
      <c r="U185" s="214">
        <f t="shared" si="106"/>
        <v>0</v>
      </c>
      <c r="V185" s="214">
        <f t="shared" si="106"/>
        <v>0</v>
      </c>
      <c r="W185" s="214">
        <f t="shared" si="106"/>
        <v>0</v>
      </c>
      <c r="X185" s="214">
        <f t="shared" si="106"/>
        <v>0</v>
      </c>
      <c r="Y185" s="214">
        <f t="shared" si="106"/>
        <v>0</v>
      </c>
      <c r="Z185" s="214">
        <f t="shared" si="106"/>
        <v>0</v>
      </c>
      <c r="AA185" s="214">
        <f t="shared" si="106"/>
        <v>0</v>
      </c>
    </row>
    <row r="186" spans="1:27" ht="15" hidden="1" thickBot="1" x14ac:dyDescent="0.4">
      <c r="A186" s="98"/>
      <c r="B186" s="255" t="s">
        <v>133</v>
      </c>
      <c r="C186" s="108">
        <f>C184+C185</f>
        <v>0</v>
      </c>
      <c r="D186" s="108">
        <f t="shared" ref="D186:AA186" si="107">D184+D185</f>
        <v>0</v>
      </c>
      <c r="E186" s="109">
        <f t="shared" si="107"/>
        <v>0</v>
      </c>
      <c r="F186" s="109">
        <f t="shared" si="107"/>
        <v>0</v>
      </c>
      <c r="G186" s="109">
        <f t="shared" si="107"/>
        <v>0</v>
      </c>
      <c r="H186" s="109">
        <f t="shared" si="107"/>
        <v>0</v>
      </c>
      <c r="I186" s="109">
        <f t="shared" si="107"/>
        <v>0</v>
      </c>
      <c r="J186" s="109">
        <f t="shared" si="107"/>
        <v>0</v>
      </c>
      <c r="K186" s="109">
        <f t="shared" si="107"/>
        <v>0</v>
      </c>
      <c r="L186" s="109">
        <f t="shared" si="107"/>
        <v>0</v>
      </c>
      <c r="M186" s="110">
        <f t="shared" si="107"/>
        <v>0</v>
      </c>
      <c r="N186" s="119">
        <f t="shared" si="107"/>
        <v>0</v>
      </c>
      <c r="O186" s="215">
        <f t="shared" si="107"/>
        <v>0</v>
      </c>
      <c r="P186" s="215">
        <f t="shared" si="107"/>
        <v>0</v>
      </c>
      <c r="Q186" s="216">
        <f t="shared" si="107"/>
        <v>0</v>
      </c>
      <c r="R186" s="216">
        <f t="shared" si="107"/>
        <v>0</v>
      </c>
      <c r="S186" s="216">
        <f t="shared" si="107"/>
        <v>0</v>
      </c>
      <c r="T186" s="216">
        <f t="shared" si="107"/>
        <v>0</v>
      </c>
      <c r="U186" s="216">
        <f t="shared" si="107"/>
        <v>0</v>
      </c>
      <c r="V186" s="216">
        <f t="shared" si="107"/>
        <v>0</v>
      </c>
      <c r="W186" s="216">
        <f t="shared" si="107"/>
        <v>0</v>
      </c>
      <c r="X186" s="216">
        <f t="shared" si="107"/>
        <v>0</v>
      </c>
      <c r="Y186" s="230">
        <f t="shared" si="107"/>
        <v>0</v>
      </c>
      <c r="Z186" s="230">
        <f t="shared" si="107"/>
        <v>0</v>
      </c>
      <c r="AA186" s="215">
        <f t="shared" si="107"/>
        <v>0</v>
      </c>
    </row>
    <row r="187" spans="1:27" ht="15" hidden="1" thickBot="1" x14ac:dyDescent="0.4">
      <c r="A187" s="98"/>
      <c r="B187" s="98"/>
      <c r="C187" s="101"/>
      <c r="D187" s="101"/>
      <c r="E187" s="101"/>
      <c r="F187" s="101"/>
      <c r="G187" s="101"/>
      <c r="H187" s="101"/>
      <c r="I187" s="101"/>
      <c r="J187" s="101"/>
      <c r="K187" s="101"/>
      <c r="L187" s="101"/>
      <c r="M187" s="101"/>
      <c r="N187" s="101"/>
      <c r="O187" s="101"/>
      <c r="P187" s="101"/>
      <c r="Q187" s="101"/>
      <c r="R187" s="101"/>
      <c r="S187" s="101"/>
      <c r="T187" s="101"/>
      <c r="U187" s="101"/>
      <c r="V187" s="101"/>
      <c r="W187" s="101"/>
      <c r="X187" s="101"/>
      <c r="Y187" s="101"/>
      <c r="Z187" s="101"/>
      <c r="AA187" s="101"/>
    </row>
    <row r="188" spans="1:27" ht="15" hidden="1" thickBot="1" x14ac:dyDescent="0.4">
      <c r="A188" s="98"/>
      <c r="B188" s="254" t="s">
        <v>37</v>
      </c>
      <c r="C188" s="145">
        <f>C$4</f>
        <v>44927</v>
      </c>
      <c r="D188" s="145">
        <f t="shared" ref="D188:AA188" si="108">D$4</f>
        <v>44958</v>
      </c>
      <c r="E188" s="145">
        <f t="shared" si="108"/>
        <v>44986</v>
      </c>
      <c r="F188" s="145">
        <f t="shared" si="108"/>
        <v>45017</v>
      </c>
      <c r="G188" s="145">
        <f t="shared" si="108"/>
        <v>45047</v>
      </c>
      <c r="H188" s="145">
        <f t="shared" si="108"/>
        <v>45078</v>
      </c>
      <c r="I188" s="145">
        <f t="shared" si="108"/>
        <v>45108</v>
      </c>
      <c r="J188" s="145">
        <f t="shared" si="108"/>
        <v>45139</v>
      </c>
      <c r="K188" s="145">
        <f t="shared" si="108"/>
        <v>45170</v>
      </c>
      <c r="L188" s="145">
        <f t="shared" si="108"/>
        <v>45200</v>
      </c>
      <c r="M188" s="145">
        <f t="shared" si="108"/>
        <v>45231</v>
      </c>
      <c r="N188" s="145">
        <f t="shared" si="108"/>
        <v>45261</v>
      </c>
      <c r="O188" s="145">
        <f t="shared" si="108"/>
        <v>45292</v>
      </c>
      <c r="P188" s="145">
        <f t="shared" si="108"/>
        <v>45323</v>
      </c>
      <c r="Q188" s="145">
        <f t="shared" si="108"/>
        <v>45352</v>
      </c>
      <c r="R188" s="145">
        <f t="shared" si="108"/>
        <v>45383</v>
      </c>
      <c r="S188" s="145">
        <f t="shared" si="108"/>
        <v>45413</v>
      </c>
      <c r="T188" s="145">
        <f t="shared" si="108"/>
        <v>45444</v>
      </c>
      <c r="U188" s="145">
        <f t="shared" si="108"/>
        <v>45474</v>
      </c>
      <c r="V188" s="145">
        <f t="shared" si="108"/>
        <v>45505</v>
      </c>
      <c r="W188" s="145">
        <f t="shared" si="108"/>
        <v>45536</v>
      </c>
      <c r="X188" s="145">
        <f t="shared" si="108"/>
        <v>45566</v>
      </c>
      <c r="Y188" s="145">
        <f t="shared" si="108"/>
        <v>45597</v>
      </c>
      <c r="Z188" s="145">
        <f t="shared" si="108"/>
        <v>45627</v>
      </c>
      <c r="AA188" s="145">
        <f t="shared" si="108"/>
        <v>45658</v>
      </c>
    </row>
    <row r="189" spans="1:27" hidden="1" x14ac:dyDescent="0.35">
      <c r="A189" s="98"/>
      <c r="B189" s="248" t="s">
        <v>134</v>
      </c>
      <c r="C189" s="111">
        <f>C157*'YTD PROGRAM SUMMARY'!C48</f>
        <v>0</v>
      </c>
      <c r="D189" s="111">
        <f>D157*'YTD PROGRAM SUMMARY'!D48</f>
        <v>0</v>
      </c>
      <c r="E189" s="111">
        <f>E157*'YTD PROGRAM SUMMARY'!E48</f>
        <v>0</v>
      </c>
      <c r="F189" s="111">
        <f>F157*'YTD PROGRAM SUMMARY'!F48</f>
        <v>0</v>
      </c>
      <c r="G189" s="111">
        <f>G157*'YTD PROGRAM SUMMARY'!G48</f>
        <v>0</v>
      </c>
      <c r="H189" s="111">
        <f>H157*'YTD PROGRAM SUMMARY'!H48</f>
        <v>0</v>
      </c>
      <c r="I189" s="111">
        <f>I157*'YTD PROGRAM SUMMARY'!I48</f>
        <v>0</v>
      </c>
      <c r="J189" s="111">
        <f>J157*'YTD PROGRAM SUMMARY'!J48</f>
        <v>0</v>
      </c>
      <c r="K189" s="111">
        <f>K157*'YTD PROGRAM SUMMARY'!K48</f>
        <v>0</v>
      </c>
      <c r="L189" s="111">
        <f>L157*'YTD PROGRAM SUMMARY'!L48</f>
        <v>0</v>
      </c>
      <c r="M189" s="111">
        <f>M157*'YTD PROGRAM SUMMARY'!M48</f>
        <v>0</v>
      </c>
      <c r="N189" s="111">
        <f>N157*'YTD PROGRAM SUMMARY'!N48</f>
        <v>0</v>
      </c>
      <c r="O189" s="218">
        <f>O157*'YTD PROGRAM SUMMARY'!O48</f>
        <v>0</v>
      </c>
      <c r="P189" s="218">
        <f>P157*'YTD PROGRAM SUMMARY'!P48</f>
        <v>0</v>
      </c>
      <c r="Q189" s="218">
        <f>Q157*'YTD PROGRAM SUMMARY'!Q48</f>
        <v>0</v>
      </c>
      <c r="R189" s="218">
        <f>R157*'YTD PROGRAM SUMMARY'!R48</f>
        <v>0</v>
      </c>
      <c r="S189" s="218">
        <f>S157*'YTD PROGRAM SUMMARY'!S48</f>
        <v>0</v>
      </c>
      <c r="T189" s="218">
        <f>T157*'YTD PROGRAM SUMMARY'!T48</f>
        <v>0</v>
      </c>
      <c r="U189" s="218">
        <f>U157*'YTD PROGRAM SUMMARY'!U48</f>
        <v>0</v>
      </c>
      <c r="V189" s="218">
        <f>V157*'YTD PROGRAM SUMMARY'!V48</f>
        <v>0</v>
      </c>
      <c r="W189" s="218">
        <f>W157*'YTD PROGRAM SUMMARY'!W48</f>
        <v>0</v>
      </c>
      <c r="X189" s="218">
        <f>X157*'YTD PROGRAM SUMMARY'!X48</f>
        <v>0</v>
      </c>
      <c r="Y189" s="218">
        <f>Y157*'YTD PROGRAM SUMMARY'!Y48</f>
        <v>0</v>
      </c>
      <c r="Z189" s="218">
        <f>Z157*'YTD PROGRAM SUMMARY'!Z48</f>
        <v>0</v>
      </c>
      <c r="AA189" s="218">
        <f>AA157*'YTD PROGRAM SUMMARY'!AA48</f>
        <v>0</v>
      </c>
    </row>
    <row r="190" spans="1:27" ht="15" hidden="1" thickBot="1" x14ac:dyDescent="0.4">
      <c r="A190" s="98"/>
      <c r="B190" s="83" t="s">
        <v>135</v>
      </c>
      <c r="C190" s="104">
        <f>C176*'YTD PROGRAM SUMMARY'!C48</f>
        <v>0</v>
      </c>
      <c r="D190" s="104">
        <f>D176*'YTD PROGRAM SUMMARY'!D48</f>
        <v>0</v>
      </c>
      <c r="E190" s="104">
        <f>E176*'YTD PROGRAM SUMMARY'!E48</f>
        <v>0</v>
      </c>
      <c r="F190" s="104">
        <f>F176*'YTD PROGRAM SUMMARY'!F48</f>
        <v>0</v>
      </c>
      <c r="G190" s="104">
        <f>G176*'YTD PROGRAM SUMMARY'!G48</f>
        <v>0</v>
      </c>
      <c r="H190" s="104">
        <f>H176*'YTD PROGRAM SUMMARY'!H48</f>
        <v>0</v>
      </c>
      <c r="I190" s="104">
        <f>I176*'YTD PROGRAM SUMMARY'!I48</f>
        <v>0</v>
      </c>
      <c r="J190" s="104">
        <f>J176*'YTD PROGRAM SUMMARY'!J48</f>
        <v>0</v>
      </c>
      <c r="K190" s="104">
        <f>K176*'YTD PROGRAM SUMMARY'!K48</f>
        <v>0</v>
      </c>
      <c r="L190" s="104">
        <f>L176*'YTD PROGRAM SUMMARY'!L48</f>
        <v>0</v>
      </c>
      <c r="M190" s="104">
        <f>M176*'YTD PROGRAM SUMMARY'!M48</f>
        <v>0</v>
      </c>
      <c r="N190" s="104">
        <f>N176*'YTD PROGRAM SUMMARY'!N48</f>
        <v>0</v>
      </c>
      <c r="O190" s="212">
        <f>O176*'YTD PROGRAM SUMMARY'!O48</f>
        <v>0</v>
      </c>
      <c r="P190" s="212">
        <f>P176*'YTD PROGRAM SUMMARY'!P48</f>
        <v>0</v>
      </c>
      <c r="Q190" s="212">
        <f>Q176*'YTD PROGRAM SUMMARY'!Q48</f>
        <v>0</v>
      </c>
      <c r="R190" s="212">
        <f>R176*'YTD PROGRAM SUMMARY'!R48</f>
        <v>0</v>
      </c>
      <c r="S190" s="212">
        <f>S176*'YTD PROGRAM SUMMARY'!S48</f>
        <v>0</v>
      </c>
      <c r="T190" s="212">
        <f>T176*'YTD PROGRAM SUMMARY'!T48</f>
        <v>0</v>
      </c>
      <c r="U190" s="212">
        <f>U176*'YTD PROGRAM SUMMARY'!U48</f>
        <v>0</v>
      </c>
      <c r="V190" s="212">
        <f>V176*'YTD PROGRAM SUMMARY'!V48</f>
        <v>0</v>
      </c>
      <c r="W190" s="212">
        <f>W176*'YTD PROGRAM SUMMARY'!W48</f>
        <v>0</v>
      </c>
      <c r="X190" s="212">
        <f>X176*'YTD PROGRAM SUMMARY'!X48</f>
        <v>0</v>
      </c>
      <c r="Y190" s="212">
        <f>Y176*'YTD PROGRAM SUMMARY'!Y48</f>
        <v>0</v>
      </c>
      <c r="Z190" s="212">
        <f>Z176*'YTD PROGRAM SUMMARY'!Z48</f>
        <v>0</v>
      </c>
      <c r="AA190" s="212">
        <f>AA176*'YTD PROGRAM SUMMARY'!AA48</f>
        <v>0</v>
      </c>
    </row>
    <row r="191" spans="1:27" hidden="1" x14ac:dyDescent="0.35">
      <c r="A191" s="98"/>
      <c r="B191" s="248" t="s">
        <v>136</v>
      </c>
      <c r="C191" s="105">
        <f>IFERROR(C189/C73,0)</f>
        <v>0</v>
      </c>
      <c r="D191" s="105">
        <f t="shared" ref="D191:AA191" si="109">IFERROR(D189/D73,0)</f>
        <v>0</v>
      </c>
      <c r="E191" s="105">
        <f t="shared" si="109"/>
        <v>0</v>
      </c>
      <c r="F191" s="105">
        <f t="shared" si="109"/>
        <v>0</v>
      </c>
      <c r="G191" s="105">
        <f t="shared" si="109"/>
        <v>0</v>
      </c>
      <c r="H191" s="105">
        <f t="shared" si="109"/>
        <v>0</v>
      </c>
      <c r="I191" s="105">
        <f t="shared" si="109"/>
        <v>0</v>
      </c>
      <c r="J191" s="105">
        <f t="shared" si="109"/>
        <v>0</v>
      </c>
      <c r="K191" s="105">
        <f t="shared" si="109"/>
        <v>0</v>
      </c>
      <c r="L191" s="105">
        <f t="shared" si="109"/>
        <v>0</v>
      </c>
      <c r="M191" s="105">
        <f t="shared" si="109"/>
        <v>0</v>
      </c>
      <c r="N191" s="105">
        <f t="shared" si="109"/>
        <v>0</v>
      </c>
      <c r="O191" s="213">
        <f t="shared" si="109"/>
        <v>0</v>
      </c>
      <c r="P191" s="213">
        <f t="shared" si="109"/>
        <v>0</v>
      </c>
      <c r="Q191" s="213">
        <f t="shared" si="109"/>
        <v>0</v>
      </c>
      <c r="R191" s="213">
        <f t="shared" si="109"/>
        <v>0</v>
      </c>
      <c r="S191" s="213">
        <f t="shared" si="109"/>
        <v>0</v>
      </c>
      <c r="T191" s="213">
        <f t="shared" si="109"/>
        <v>0</v>
      </c>
      <c r="U191" s="213">
        <f t="shared" si="109"/>
        <v>0</v>
      </c>
      <c r="V191" s="213">
        <f t="shared" si="109"/>
        <v>0</v>
      </c>
      <c r="W191" s="213">
        <f t="shared" si="109"/>
        <v>0</v>
      </c>
      <c r="X191" s="213">
        <f t="shared" si="109"/>
        <v>0</v>
      </c>
      <c r="Y191" s="213">
        <f t="shared" si="109"/>
        <v>0</v>
      </c>
      <c r="Z191" s="213">
        <f t="shared" si="109"/>
        <v>0</v>
      </c>
      <c r="AA191" s="213">
        <f t="shared" si="109"/>
        <v>0</v>
      </c>
    </row>
    <row r="192" spans="1:27" ht="15" hidden="1" thickBot="1" x14ac:dyDescent="0.4">
      <c r="A192" s="98"/>
      <c r="B192" s="83" t="s">
        <v>137</v>
      </c>
      <c r="C192" s="106">
        <f>IFERROR(C190/C73,0)</f>
        <v>0</v>
      </c>
      <c r="D192" s="106">
        <f t="shared" ref="D192:AA192" si="110">IFERROR(D190/D73,0)</f>
        <v>0</v>
      </c>
      <c r="E192" s="106">
        <f t="shared" si="110"/>
        <v>0</v>
      </c>
      <c r="F192" s="106">
        <f t="shared" si="110"/>
        <v>0</v>
      </c>
      <c r="G192" s="106">
        <f t="shared" si="110"/>
        <v>0</v>
      </c>
      <c r="H192" s="106">
        <f t="shared" si="110"/>
        <v>0</v>
      </c>
      <c r="I192" s="106">
        <f t="shared" si="110"/>
        <v>0</v>
      </c>
      <c r="J192" s="106">
        <f t="shared" si="110"/>
        <v>0</v>
      </c>
      <c r="K192" s="106">
        <f t="shared" si="110"/>
        <v>0</v>
      </c>
      <c r="L192" s="106">
        <f t="shared" si="110"/>
        <v>0</v>
      </c>
      <c r="M192" s="106">
        <f t="shared" si="110"/>
        <v>0</v>
      </c>
      <c r="N192" s="106">
        <f t="shared" si="110"/>
        <v>0</v>
      </c>
      <c r="O192" s="214">
        <f t="shared" si="110"/>
        <v>0</v>
      </c>
      <c r="P192" s="214">
        <f t="shared" si="110"/>
        <v>0</v>
      </c>
      <c r="Q192" s="214">
        <f t="shared" si="110"/>
        <v>0</v>
      </c>
      <c r="R192" s="214">
        <f t="shared" si="110"/>
        <v>0</v>
      </c>
      <c r="S192" s="214">
        <f t="shared" si="110"/>
        <v>0</v>
      </c>
      <c r="T192" s="214">
        <f t="shared" si="110"/>
        <v>0</v>
      </c>
      <c r="U192" s="214">
        <f t="shared" si="110"/>
        <v>0</v>
      </c>
      <c r="V192" s="214">
        <f t="shared" si="110"/>
        <v>0</v>
      </c>
      <c r="W192" s="214">
        <f t="shared" si="110"/>
        <v>0</v>
      </c>
      <c r="X192" s="214">
        <f t="shared" si="110"/>
        <v>0</v>
      </c>
      <c r="Y192" s="214">
        <f t="shared" si="110"/>
        <v>0</v>
      </c>
      <c r="Z192" s="214">
        <f t="shared" si="110"/>
        <v>0</v>
      </c>
      <c r="AA192" s="214">
        <f t="shared" si="110"/>
        <v>0</v>
      </c>
    </row>
    <row r="193" spans="1:27" ht="15" hidden="1" thickBot="1" x14ac:dyDescent="0.4">
      <c r="A193" s="98"/>
      <c r="B193" s="255" t="s">
        <v>138</v>
      </c>
      <c r="C193" s="108">
        <f>C191+C192</f>
        <v>0</v>
      </c>
      <c r="D193" s="108">
        <f t="shared" ref="D193:AA193" si="111">D191+D192</f>
        <v>0</v>
      </c>
      <c r="E193" s="109">
        <f t="shared" si="111"/>
        <v>0</v>
      </c>
      <c r="F193" s="109">
        <f t="shared" si="111"/>
        <v>0</v>
      </c>
      <c r="G193" s="109">
        <f t="shared" si="111"/>
        <v>0</v>
      </c>
      <c r="H193" s="109">
        <f t="shared" si="111"/>
        <v>0</v>
      </c>
      <c r="I193" s="109">
        <f t="shared" si="111"/>
        <v>0</v>
      </c>
      <c r="J193" s="109">
        <f t="shared" si="111"/>
        <v>0</v>
      </c>
      <c r="K193" s="109">
        <f t="shared" si="111"/>
        <v>0</v>
      </c>
      <c r="L193" s="109">
        <f t="shared" si="111"/>
        <v>0</v>
      </c>
      <c r="M193" s="110">
        <f t="shared" si="111"/>
        <v>0</v>
      </c>
      <c r="N193" s="119">
        <f t="shared" si="111"/>
        <v>0</v>
      </c>
      <c r="O193" s="215">
        <f t="shared" si="111"/>
        <v>0</v>
      </c>
      <c r="P193" s="215">
        <f t="shared" si="111"/>
        <v>0</v>
      </c>
      <c r="Q193" s="216">
        <f t="shared" si="111"/>
        <v>0</v>
      </c>
      <c r="R193" s="216">
        <f t="shared" si="111"/>
        <v>0</v>
      </c>
      <c r="S193" s="216">
        <f t="shared" si="111"/>
        <v>0</v>
      </c>
      <c r="T193" s="216">
        <f t="shared" si="111"/>
        <v>0</v>
      </c>
      <c r="U193" s="216">
        <f t="shared" si="111"/>
        <v>0</v>
      </c>
      <c r="V193" s="216">
        <f t="shared" si="111"/>
        <v>0</v>
      </c>
      <c r="W193" s="216">
        <f t="shared" si="111"/>
        <v>0</v>
      </c>
      <c r="X193" s="216">
        <f t="shared" si="111"/>
        <v>0</v>
      </c>
      <c r="Y193" s="230">
        <f t="shared" si="111"/>
        <v>0</v>
      </c>
      <c r="Z193" s="230">
        <f t="shared" si="111"/>
        <v>0</v>
      </c>
      <c r="AA193" s="215">
        <f t="shared" si="111"/>
        <v>0</v>
      </c>
    </row>
    <row r="194" spans="1:27" hidden="1" x14ac:dyDescent="0.35">
      <c r="A194" s="98"/>
      <c r="B194" s="98" t="s">
        <v>139</v>
      </c>
      <c r="C194" s="112">
        <f>C186+C193</f>
        <v>0</v>
      </c>
      <c r="D194" s="112">
        <f t="shared" ref="D194:AA194" si="112">D186+D193</f>
        <v>0</v>
      </c>
      <c r="E194" s="112">
        <f t="shared" si="112"/>
        <v>0</v>
      </c>
      <c r="F194" s="112">
        <f t="shared" si="112"/>
        <v>0</v>
      </c>
      <c r="G194" s="112">
        <f t="shared" si="112"/>
        <v>0</v>
      </c>
      <c r="H194" s="112">
        <f t="shared" si="112"/>
        <v>0</v>
      </c>
      <c r="I194" s="112">
        <f t="shared" si="112"/>
        <v>0</v>
      </c>
      <c r="J194" s="112">
        <f t="shared" si="112"/>
        <v>0</v>
      </c>
      <c r="K194" s="112">
        <f t="shared" si="112"/>
        <v>0</v>
      </c>
      <c r="L194" s="112">
        <f t="shared" si="112"/>
        <v>0</v>
      </c>
      <c r="M194" s="112">
        <f t="shared" si="112"/>
        <v>0</v>
      </c>
      <c r="N194" s="112">
        <f t="shared" si="112"/>
        <v>0</v>
      </c>
      <c r="O194" s="219">
        <f t="shared" si="112"/>
        <v>0</v>
      </c>
      <c r="P194" s="219">
        <f t="shared" si="112"/>
        <v>0</v>
      </c>
      <c r="Q194" s="219">
        <f t="shared" si="112"/>
        <v>0</v>
      </c>
      <c r="R194" s="219">
        <f t="shared" si="112"/>
        <v>0</v>
      </c>
      <c r="S194" s="219">
        <f t="shared" si="112"/>
        <v>0</v>
      </c>
      <c r="T194" s="219">
        <f t="shared" si="112"/>
        <v>0</v>
      </c>
      <c r="U194" s="219">
        <f t="shared" si="112"/>
        <v>0</v>
      </c>
      <c r="V194" s="219">
        <f t="shared" si="112"/>
        <v>0</v>
      </c>
      <c r="W194" s="219">
        <f t="shared" si="112"/>
        <v>0</v>
      </c>
      <c r="X194" s="219">
        <f t="shared" si="112"/>
        <v>0</v>
      </c>
      <c r="Y194" s="219">
        <f t="shared" si="112"/>
        <v>0</v>
      </c>
      <c r="Z194" s="219">
        <f t="shared" si="112"/>
        <v>0</v>
      </c>
      <c r="AA194" s="219">
        <f t="shared" si="112"/>
        <v>0</v>
      </c>
    </row>
    <row r="195" spans="1:27" hidden="1" x14ac:dyDescent="0.35">
      <c r="A195" s="98"/>
      <c r="B195" s="98"/>
      <c r="C195" s="101"/>
      <c r="D195" s="101"/>
      <c r="E195" s="101"/>
      <c r="F195" s="101"/>
      <c r="G195" s="101"/>
      <c r="H195" s="101"/>
      <c r="I195" s="101"/>
      <c r="J195" s="101"/>
      <c r="K195" s="101"/>
      <c r="L195" s="101"/>
      <c r="M195" s="101"/>
      <c r="N195" s="101"/>
      <c r="O195" s="101"/>
      <c r="P195" s="101"/>
      <c r="Q195" s="101"/>
      <c r="R195" s="101"/>
      <c r="S195" s="101"/>
      <c r="T195" s="101"/>
      <c r="U195" s="101"/>
      <c r="V195" s="101"/>
      <c r="W195" s="101"/>
      <c r="X195" s="101"/>
      <c r="Y195" s="101"/>
      <c r="Z195" s="101"/>
      <c r="AA195" s="101"/>
    </row>
    <row r="196" spans="1:27" hidden="1" x14ac:dyDescent="0.35">
      <c r="A196" s="98"/>
      <c r="B196" s="98" t="s">
        <v>140</v>
      </c>
      <c r="C196" s="113">
        <f t="shared" ref="C196" si="113">SUM(C182:C183)</f>
        <v>0</v>
      </c>
      <c r="D196" s="113">
        <f t="shared" ref="D196:AA196" si="114">SUM(D182:D183)</f>
        <v>0</v>
      </c>
      <c r="E196" s="114">
        <f t="shared" si="114"/>
        <v>0</v>
      </c>
      <c r="F196" s="114">
        <f t="shared" si="114"/>
        <v>0</v>
      </c>
      <c r="G196" s="114">
        <f t="shared" si="114"/>
        <v>0</v>
      </c>
      <c r="H196" s="114">
        <f t="shared" si="114"/>
        <v>0</v>
      </c>
      <c r="I196" s="114">
        <f t="shared" si="114"/>
        <v>0</v>
      </c>
      <c r="J196" s="114">
        <f t="shared" si="114"/>
        <v>0</v>
      </c>
      <c r="K196" s="114">
        <f t="shared" si="114"/>
        <v>0</v>
      </c>
      <c r="L196" s="114">
        <f t="shared" si="114"/>
        <v>0</v>
      </c>
      <c r="M196" s="115">
        <f t="shared" si="114"/>
        <v>0</v>
      </c>
      <c r="N196" s="115">
        <f t="shared" si="114"/>
        <v>0</v>
      </c>
      <c r="O196" s="225">
        <f t="shared" si="114"/>
        <v>0</v>
      </c>
      <c r="P196" s="225">
        <f t="shared" si="114"/>
        <v>0</v>
      </c>
      <c r="Q196" s="226">
        <f t="shared" si="114"/>
        <v>0</v>
      </c>
      <c r="R196" s="226">
        <f t="shared" si="114"/>
        <v>0</v>
      </c>
      <c r="S196" s="226">
        <f t="shared" si="114"/>
        <v>0</v>
      </c>
      <c r="T196" s="226">
        <f t="shared" si="114"/>
        <v>0</v>
      </c>
      <c r="U196" s="226">
        <f t="shared" si="114"/>
        <v>0</v>
      </c>
      <c r="V196" s="226">
        <f t="shared" si="114"/>
        <v>0</v>
      </c>
      <c r="W196" s="226">
        <f t="shared" si="114"/>
        <v>0</v>
      </c>
      <c r="X196" s="226">
        <f t="shared" si="114"/>
        <v>0</v>
      </c>
      <c r="Y196" s="227">
        <f t="shared" si="114"/>
        <v>0</v>
      </c>
      <c r="Z196" s="227">
        <f t="shared" si="114"/>
        <v>0</v>
      </c>
      <c r="AA196" s="225">
        <f t="shared" si="114"/>
        <v>0</v>
      </c>
    </row>
    <row r="197" spans="1:27" hidden="1" x14ac:dyDescent="0.35">
      <c r="A197" s="98"/>
      <c r="B197" s="98" t="s">
        <v>141</v>
      </c>
      <c r="C197" s="113">
        <f t="shared" ref="C197" si="115">SUM(C189:C190)</f>
        <v>0</v>
      </c>
      <c r="D197" s="113">
        <f t="shared" ref="D197:AA197" si="116">SUM(D189:D190)</f>
        <v>0</v>
      </c>
      <c r="E197" s="114">
        <f t="shared" si="116"/>
        <v>0</v>
      </c>
      <c r="F197" s="114">
        <f t="shared" si="116"/>
        <v>0</v>
      </c>
      <c r="G197" s="114">
        <f t="shared" si="116"/>
        <v>0</v>
      </c>
      <c r="H197" s="114">
        <f t="shared" si="116"/>
        <v>0</v>
      </c>
      <c r="I197" s="114">
        <f t="shared" si="116"/>
        <v>0</v>
      </c>
      <c r="J197" s="114">
        <f t="shared" si="116"/>
        <v>0</v>
      </c>
      <c r="K197" s="114">
        <f t="shared" si="116"/>
        <v>0</v>
      </c>
      <c r="L197" s="114">
        <f t="shared" si="116"/>
        <v>0</v>
      </c>
      <c r="M197" s="115">
        <f t="shared" si="116"/>
        <v>0</v>
      </c>
      <c r="N197" s="115">
        <f t="shared" si="116"/>
        <v>0</v>
      </c>
      <c r="O197" s="225">
        <f t="shared" si="116"/>
        <v>0</v>
      </c>
      <c r="P197" s="225">
        <f t="shared" si="116"/>
        <v>0</v>
      </c>
      <c r="Q197" s="226">
        <f t="shared" si="116"/>
        <v>0</v>
      </c>
      <c r="R197" s="226">
        <f t="shared" si="116"/>
        <v>0</v>
      </c>
      <c r="S197" s="226">
        <f t="shared" si="116"/>
        <v>0</v>
      </c>
      <c r="T197" s="226">
        <f t="shared" si="116"/>
        <v>0</v>
      </c>
      <c r="U197" s="226">
        <f t="shared" si="116"/>
        <v>0</v>
      </c>
      <c r="V197" s="226">
        <f t="shared" si="116"/>
        <v>0</v>
      </c>
      <c r="W197" s="226">
        <f t="shared" si="116"/>
        <v>0</v>
      </c>
      <c r="X197" s="226">
        <f t="shared" si="116"/>
        <v>0</v>
      </c>
      <c r="Y197" s="227">
        <f t="shared" si="116"/>
        <v>0</v>
      </c>
      <c r="Z197" s="227">
        <f t="shared" si="116"/>
        <v>0</v>
      </c>
      <c r="AA197" s="225">
        <f t="shared" si="116"/>
        <v>0</v>
      </c>
    </row>
    <row r="198" spans="1:27" hidden="1" x14ac:dyDescent="0.35">
      <c r="A198" s="98"/>
      <c r="B198" s="98" t="s">
        <v>128</v>
      </c>
      <c r="C198" s="116">
        <f t="shared" ref="C198" si="117">SUM(C196:C197)</f>
        <v>0</v>
      </c>
      <c r="D198" s="116">
        <f t="shared" ref="D198:AA198" si="118">SUM(D196:D197)</f>
        <v>0</v>
      </c>
      <c r="E198" s="116">
        <f t="shared" si="118"/>
        <v>0</v>
      </c>
      <c r="F198" s="116">
        <f t="shared" si="118"/>
        <v>0</v>
      </c>
      <c r="G198" s="116">
        <f t="shared" si="118"/>
        <v>0</v>
      </c>
      <c r="H198" s="116">
        <f t="shared" si="118"/>
        <v>0</v>
      </c>
      <c r="I198" s="116">
        <f t="shared" si="118"/>
        <v>0</v>
      </c>
      <c r="J198" s="116">
        <f t="shared" si="118"/>
        <v>0</v>
      </c>
      <c r="K198" s="116">
        <f t="shared" si="118"/>
        <v>0</v>
      </c>
      <c r="L198" s="116">
        <f t="shared" si="118"/>
        <v>0</v>
      </c>
      <c r="M198" s="117">
        <f t="shared" si="118"/>
        <v>0</v>
      </c>
      <c r="N198" s="117">
        <f t="shared" si="118"/>
        <v>0</v>
      </c>
      <c r="O198" s="228">
        <f t="shared" si="118"/>
        <v>0</v>
      </c>
      <c r="P198" s="228">
        <f t="shared" si="118"/>
        <v>0</v>
      </c>
      <c r="Q198" s="228">
        <f t="shared" si="118"/>
        <v>0</v>
      </c>
      <c r="R198" s="228">
        <f t="shared" si="118"/>
        <v>0</v>
      </c>
      <c r="S198" s="228">
        <f t="shared" si="118"/>
        <v>0</v>
      </c>
      <c r="T198" s="228">
        <f t="shared" si="118"/>
        <v>0</v>
      </c>
      <c r="U198" s="228">
        <f t="shared" si="118"/>
        <v>0</v>
      </c>
      <c r="V198" s="228">
        <f t="shared" si="118"/>
        <v>0</v>
      </c>
      <c r="W198" s="228">
        <f t="shared" si="118"/>
        <v>0</v>
      </c>
      <c r="X198" s="228">
        <f t="shared" si="118"/>
        <v>0</v>
      </c>
      <c r="Y198" s="229">
        <f t="shared" si="118"/>
        <v>0</v>
      </c>
      <c r="Z198" s="229">
        <f t="shared" si="118"/>
        <v>0</v>
      </c>
      <c r="AA198" s="228">
        <f t="shared" si="118"/>
        <v>0</v>
      </c>
    </row>
    <row r="199" spans="1:27" hidden="1" x14ac:dyDescent="0.35"/>
    <row r="200" spans="1:27" hidden="1" x14ac:dyDescent="0.35">
      <c r="B200" s="169" t="s">
        <v>240</v>
      </c>
      <c r="C200" s="373">
        <f>IF('YTD PROGRAM SUMMARY'!C4=0,0,C198-C73)</f>
        <v>0</v>
      </c>
      <c r="D200" s="373">
        <f>IF('YTD PROGRAM SUMMARY'!D4=0,0,D198-D73)</f>
        <v>0</v>
      </c>
      <c r="E200" s="373">
        <f>IF('YTD PROGRAM SUMMARY'!E4=0,0,E198-E73)</f>
        <v>0</v>
      </c>
      <c r="F200" s="373">
        <f>IF('YTD PROGRAM SUMMARY'!F4=0,0,F198-F73)</f>
        <v>0</v>
      </c>
      <c r="G200" s="373">
        <f>IF('YTD PROGRAM SUMMARY'!G4=0,0,G198-G73)</f>
        <v>0</v>
      </c>
      <c r="H200" s="373">
        <f>IF('YTD PROGRAM SUMMARY'!H4=0,0,H198-H73)</f>
        <v>0</v>
      </c>
      <c r="I200" s="373">
        <f>IF('YTD PROGRAM SUMMARY'!I4=0,0,I198-I73)</f>
        <v>0</v>
      </c>
      <c r="J200" s="373">
        <f>IF('YTD PROGRAM SUMMARY'!J4=0,0,J198-J73)</f>
        <v>0</v>
      </c>
      <c r="K200" s="373">
        <f>IF('YTD PROGRAM SUMMARY'!K4=0,0,K198-K73)</f>
        <v>0</v>
      </c>
      <c r="L200" s="373">
        <f>IF('YTD PROGRAM SUMMARY'!L4=0,0,L198-L73)</f>
        <v>0</v>
      </c>
      <c r="M200" s="373">
        <f>IF('YTD PROGRAM SUMMARY'!M4=0,0,M198-M73)</f>
        <v>0</v>
      </c>
      <c r="N200" s="373">
        <f>IF('YTD PROGRAM SUMMARY'!N4=0,0,N198-N73)</f>
        <v>0</v>
      </c>
    </row>
    <row r="201" spans="1:27" hidden="1" x14ac:dyDescent="0.35">
      <c r="B201" s="169"/>
      <c r="C201" s="169"/>
      <c r="D201" s="169"/>
      <c r="E201" s="169"/>
      <c r="F201" s="169"/>
      <c r="G201" s="169"/>
      <c r="H201" s="169"/>
      <c r="I201" s="169"/>
      <c r="J201" s="169"/>
      <c r="K201" s="169"/>
      <c r="L201" s="169"/>
      <c r="M201" s="169"/>
      <c r="N201" s="169"/>
    </row>
  </sheetData>
  <mergeCells count="16">
    <mergeCell ref="A126:A139"/>
    <mergeCell ref="A142:A158"/>
    <mergeCell ref="A161:A177"/>
    <mergeCell ref="C125:N125"/>
    <mergeCell ref="O125:Z125"/>
    <mergeCell ref="A107:A122"/>
    <mergeCell ref="B107:N107"/>
    <mergeCell ref="O107:Z107"/>
    <mergeCell ref="B108:N108"/>
    <mergeCell ref="O108:Z108"/>
    <mergeCell ref="A92:A105"/>
    <mergeCell ref="A77:A90"/>
    <mergeCell ref="A4:A19"/>
    <mergeCell ref="A22:A37"/>
    <mergeCell ref="A40:A55"/>
    <mergeCell ref="A58:A74"/>
  </mergeCells>
  <pageMargins left="0.7" right="0.7" top="0.75" bottom="0.75" header="0.3" footer="0.3"/>
  <pageSetup orientation="portrait" r:id="rId1"/>
  <headerFooter>
    <oddFooter>&amp;RSchedule JNG-D7.G</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tabColor theme="5" tint="-0.499984740745262"/>
  </sheetPr>
  <dimension ref="A1:AA109"/>
  <sheetViews>
    <sheetView tabSelected="1" zoomScale="80" zoomScaleNormal="80" workbookViewId="0">
      <pane xSplit="2" topLeftCell="C1" activePane="topRight" state="frozen"/>
      <selection activeCell="B2" sqref="B2:B3"/>
      <selection pane="topRight" activeCell="AB1" sqref="AB1:DH1048576"/>
    </sheetView>
  </sheetViews>
  <sheetFormatPr defaultRowHeight="14.5" x14ac:dyDescent="0.35"/>
  <cols>
    <col min="1" max="1" width="8" customWidth="1"/>
    <col min="2" max="2" width="24.6328125" customWidth="1"/>
    <col min="3" max="3" width="15.6328125" bestFit="1" customWidth="1"/>
    <col min="4" max="4" width="11.54296875" bestFit="1" customWidth="1"/>
    <col min="5" max="6" width="12.54296875" bestFit="1" customWidth="1"/>
    <col min="7" max="14" width="14.36328125" bestFit="1" customWidth="1"/>
    <col min="15" max="16" width="15.36328125" bestFit="1" customWidth="1"/>
    <col min="17" max="27" width="15.36328125" customWidth="1"/>
  </cols>
  <sheetData>
    <row r="1" spans="1:27" s="2" customFormat="1" ht="15" thickBot="1" x14ac:dyDescent="0.4">
      <c r="A1" s="18"/>
      <c r="B1" s="18"/>
      <c r="C1" s="18"/>
      <c r="D1" s="18"/>
      <c r="E1" s="18"/>
      <c r="F1" s="18"/>
      <c r="G1" s="18"/>
      <c r="H1" s="18"/>
      <c r="I1" s="18"/>
      <c r="J1" s="18"/>
      <c r="K1" s="18"/>
      <c r="L1" s="18"/>
      <c r="M1" s="18"/>
      <c r="N1" s="18"/>
      <c r="O1" s="18"/>
      <c r="P1" s="18"/>
      <c r="Q1" s="18"/>
      <c r="R1" s="18"/>
      <c r="S1" s="18"/>
      <c r="T1" s="18"/>
      <c r="U1" s="18"/>
      <c r="V1" s="18"/>
      <c r="W1" s="18"/>
      <c r="X1" s="18"/>
      <c r="Y1" s="18"/>
      <c r="Z1" s="18"/>
      <c r="AA1" s="18"/>
    </row>
    <row r="2" spans="1:27" ht="15" thickBot="1" x14ac:dyDescent="0.4">
      <c r="A2" s="18"/>
      <c r="B2" s="28" t="s">
        <v>13</v>
      </c>
      <c r="C2" s="349">
        <f>' 1M - RES'!C2</f>
        <v>0.82499999999999996</v>
      </c>
      <c r="D2" s="349">
        <f>C2</f>
        <v>0.82499999999999996</v>
      </c>
      <c r="E2" s="343">
        <f t="shared" ref="E2:AA2" si="0">D2</f>
        <v>0.82499999999999996</v>
      </c>
      <c r="F2" s="351">
        <f t="shared" si="0"/>
        <v>0.82499999999999996</v>
      </c>
      <c r="G2" s="351">
        <f t="shared" si="0"/>
        <v>0.82499999999999996</v>
      </c>
      <c r="H2" s="351">
        <f t="shared" si="0"/>
        <v>0.82499999999999996</v>
      </c>
      <c r="I2" s="351">
        <f t="shared" si="0"/>
        <v>0.82499999999999996</v>
      </c>
      <c r="J2" s="351">
        <f t="shared" si="0"/>
        <v>0.82499999999999996</v>
      </c>
      <c r="K2" s="351">
        <f t="shared" si="0"/>
        <v>0.82499999999999996</v>
      </c>
      <c r="L2" s="351">
        <f t="shared" si="0"/>
        <v>0.82499999999999996</v>
      </c>
      <c r="M2" s="351">
        <f t="shared" si="0"/>
        <v>0.82499999999999996</v>
      </c>
      <c r="N2" s="351">
        <f t="shared" si="0"/>
        <v>0.82499999999999996</v>
      </c>
      <c r="O2" s="351">
        <f t="shared" si="0"/>
        <v>0.82499999999999996</v>
      </c>
      <c r="P2" s="351">
        <f t="shared" si="0"/>
        <v>0.82499999999999996</v>
      </c>
      <c r="Q2" s="351">
        <f t="shared" si="0"/>
        <v>0.82499999999999996</v>
      </c>
      <c r="R2" s="351">
        <f t="shared" si="0"/>
        <v>0.82499999999999996</v>
      </c>
      <c r="S2" s="351">
        <f t="shared" si="0"/>
        <v>0.82499999999999996</v>
      </c>
      <c r="T2" s="351">
        <f t="shared" si="0"/>
        <v>0.82499999999999996</v>
      </c>
      <c r="U2" s="351">
        <f t="shared" si="0"/>
        <v>0.82499999999999996</v>
      </c>
      <c r="V2" s="351">
        <f t="shared" si="0"/>
        <v>0.82499999999999996</v>
      </c>
      <c r="W2" s="351">
        <f t="shared" si="0"/>
        <v>0.82499999999999996</v>
      </c>
      <c r="X2" s="351">
        <f t="shared" si="0"/>
        <v>0.82499999999999996</v>
      </c>
      <c r="Y2" s="351">
        <f t="shared" si="0"/>
        <v>0.82499999999999996</v>
      </c>
      <c r="Z2" s="351">
        <f t="shared" si="0"/>
        <v>0.82499999999999996</v>
      </c>
      <c r="AA2" s="351">
        <f t="shared" si="0"/>
        <v>0.82499999999999996</v>
      </c>
    </row>
    <row r="3" spans="1:27" s="7" customFormat="1" ht="15" thickBot="1" x14ac:dyDescent="0.4">
      <c r="B3" s="18"/>
      <c r="C3" s="18"/>
      <c r="D3" s="18"/>
      <c r="E3" s="18"/>
      <c r="F3" s="18"/>
      <c r="G3" s="18"/>
      <c r="H3" s="18"/>
      <c r="I3" s="18"/>
      <c r="J3" s="18"/>
      <c r="K3" s="18"/>
      <c r="L3" s="18"/>
      <c r="M3" s="18"/>
      <c r="N3" s="18"/>
      <c r="O3" s="18"/>
      <c r="P3" s="18"/>
      <c r="Q3" s="18"/>
      <c r="R3" s="18"/>
      <c r="S3" s="18"/>
      <c r="T3" s="18"/>
      <c r="U3" s="18"/>
      <c r="V3" s="18"/>
      <c r="W3" s="18"/>
      <c r="X3" s="18"/>
      <c r="Y3" s="18"/>
      <c r="Z3" s="18"/>
      <c r="AA3" s="18"/>
    </row>
    <row r="4" spans="1:27" ht="15.75" customHeight="1" thickBot="1" x14ac:dyDescent="0.4">
      <c r="A4" s="677" t="s">
        <v>30</v>
      </c>
      <c r="B4" s="17" t="s">
        <v>10</v>
      </c>
      <c r="C4" s="145">
        <f>' 1M - RES'!C4</f>
        <v>44927</v>
      </c>
      <c r="D4" s="145">
        <f>' 1M - RES'!D4</f>
        <v>44958</v>
      </c>
      <c r="E4" s="145">
        <f>' 1M - RES'!E4</f>
        <v>44986</v>
      </c>
      <c r="F4" s="145">
        <f>' 1M - RES'!F4</f>
        <v>45017</v>
      </c>
      <c r="G4" s="145">
        <f>' 1M - RES'!G4</f>
        <v>45047</v>
      </c>
      <c r="H4" s="145">
        <f>' 1M - RES'!H4</f>
        <v>45078</v>
      </c>
      <c r="I4" s="145">
        <f>' 1M - RES'!I4</f>
        <v>45108</v>
      </c>
      <c r="J4" s="145">
        <f>' 1M - RES'!J4</f>
        <v>45139</v>
      </c>
      <c r="K4" s="145">
        <f>' 1M - RES'!K4</f>
        <v>45170</v>
      </c>
      <c r="L4" s="145">
        <f>' 1M - RES'!L4</f>
        <v>45200</v>
      </c>
      <c r="M4" s="145">
        <f>' 1M - RES'!M4</f>
        <v>45231</v>
      </c>
      <c r="N4" s="145">
        <f>' 1M - RES'!N4</f>
        <v>45261</v>
      </c>
      <c r="O4" s="145">
        <f>' 1M - RES'!O4</f>
        <v>45292</v>
      </c>
      <c r="P4" s="145">
        <f>' 1M - RES'!P4</f>
        <v>45323</v>
      </c>
      <c r="Q4" s="145">
        <f>' 1M - RES'!Q4</f>
        <v>45352</v>
      </c>
      <c r="R4" s="145">
        <f>' 1M - RES'!R4</f>
        <v>45383</v>
      </c>
      <c r="S4" s="145">
        <f>' 1M - RES'!S4</f>
        <v>45413</v>
      </c>
      <c r="T4" s="145">
        <f>' 1M - RES'!T4</f>
        <v>45444</v>
      </c>
      <c r="U4" s="145">
        <f>' 1M - RES'!U4</f>
        <v>45474</v>
      </c>
      <c r="V4" s="145">
        <f>' 1M - RES'!V4</f>
        <v>45505</v>
      </c>
      <c r="W4" s="145">
        <f>' 1M - RES'!W4</f>
        <v>45536</v>
      </c>
      <c r="X4" s="145">
        <f>' 1M - RES'!X4</f>
        <v>45566</v>
      </c>
      <c r="Y4" s="145">
        <f>' 1M - RES'!Y4</f>
        <v>45597</v>
      </c>
      <c r="Z4" s="145">
        <f>' 1M - RES'!Z4</f>
        <v>45627</v>
      </c>
      <c r="AA4" s="145">
        <f>' 1M - RES'!AA4</f>
        <v>45658</v>
      </c>
    </row>
    <row r="5" spans="1:27" ht="15" customHeight="1" x14ac:dyDescent="0.35">
      <c r="A5" s="678"/>
      <c r="B5" s="11" t="s">
        <v>20</v>
      </c>
      <c r="C5" s="3">
        <f>'BIZ kWh ENTRY'!C100</f>
        <v>0</v>
      </c>
      <c r="D5" s="3">
        <f>'BIZ kWh ENTRY'!D100</f>
        <v>0</v>
      </c>
      <c r="E5" s="3">
        <f>'BIZ kWh ENTRY'!E100</f>
        <v>0</v>
      </c>
      <c r="F5" s="3">
        <f>'BIZ kWh ENTRY'!F100</f>
        <v>0</v>
      </c>
      <c r="G5" s="3">
        <f>'BIZ kWh ENTRY'!G100</f>
        <v>0</v>
      </c>
      <c r="H5" s="3">
        <f>'BIZ kWh ENTRY'!H100</f>
        <v>0</v>
      </c>
      <c r="I5" s="3">
        <f>'BIZ kWh ENTRY'!I100</f>
        <v>0</v>
      </c>
      <c r="J5" s="3">
        <f>'BIZ kWh ENTRY'!J100</f>
        <v>0</v>
      </c>
      <c r="K5" s="3">
        <f>'BIZ kWh ENTRY'!K100</f>
        <v>0</v>
      </c>
      <c r="L5" s="3">
        <f>'BIZ kWh ENTRY'!L100</f>
        <v>0</v>
      </c>
      <c r="M5" s="3">
        <f>'BIZ kWh ENTRY'!M100</f>
        <v>0</v>
      </c>
      <c r="N5" s="3">
        <f>'BIZ kWh ENTRY'!N100</f>
        <v>0</v>
      </c>
      <c r="O5" s="167"/>
      <c r="P5" s="167"/>
      <c r="Q5" s="167"/>
      <c r="R5" s="167"/>
      <c r="S5" s="167"/>
      <c r="T5" s="167"/>
      <c r="U5" s="167"/>
      <c r="V5" s="167"/>
      <c r="W5" s="167"/>
      <c r="X5" s="167"/>
      <c r="Y5" s="167"/>
      <c r="Z5" s="167"/>
      <c r="AA5" s="167"/>
    </row>
    <row r="6" spans="1:27" x14ac:dyDescent="0.35">
      <c r="A6" s="678"/>
      <c r="B6" s="12" t="s">
        <v>0</v>
      </c>
      <c r="C6" s="3">
        <f>'BIZ kWh ENTRY'!C101</f>
        <v>0</v>
      </c>
      <c r="D6" s="3">
        <f>'BIZ kWh ENTRY'!D101</f>
        <v>0</v>
      </c>
      <c r="E6" s="3">
        <f>'BIZ kWh ENTRY'!E101</f>
        <v>0</v>
      </c>
      <c r="F6" s="3">
        <f>'BIZ kWh ENTRY'!F101</f>
        <v>0</v>
      </c>
      <c r="G6" s="3">
        <f>'BIZ kWh ENTRY'!G101</f>
        <v>0</v>
      </c>
      <c r="H6" s="3">
        <f>'BIZ kWh ENTRY'!H101</f>
        <v>0</v>
      </c>
      <c r="I6" s="3">
        <f>'BIZ kWh ENTRY'!I101</f>
        <v>0</v>
      </c>
      <c r="J6" s="3">
        <f>'BIZ kWh ENTRY'!J101</f>
        <v>0</v>
      </c>
      <c r="K6" s="3">
        <f>'BIZ kWh ENTRY'!K101</f>
        <v>0</v>
      </c>
      <c r="L6" s="3">
        <f>'BIZ kWh ENTRY'!L101</f>
        <v>0</v>
      </c>
      <c r="M6" s="3">
        <f>'BIZ kWh ENTRY'!M101</f>
        <v>0</v>
      </c>
      <c r="N6" s="3">
        <f>'BIZ kWh ENTRY'!N101</f>
        <v>0</v>
      </c>
      <c r="O6" s="167"/>
      <c r="P6" s="167"/>
      <c r="Q6" s="167"/>
      <c r="R6" s="167"/>
      <c r="S6" s="167"/>
      <c r="T6" s="167"/>
      <c r="U6" s="167"/>
      <c r="V6" s="167"/>
      <c r="W6" s="167"/>
      <c r="X6" s="167"/>
      <c r="Y6" s="167"/>
      <c r="Z6" s="167"/>
      <c r="AA6" s="167"/>
    </row>
    <row r="7" spans="1:27" x14ac:dyDescent="0.35">
      <c r="A7" s="678"/>
      <c r="B7" s="11" t="s">
        <v>21</v>
      </c>
      <c r="C7" s="3">
        <f>'BIZ kWh ENTRY'!C102</f>
        <v>0</v>
      </c>
      <c r="D7" s="3">
        <f>'BIZ kWh ENTRY'!D102</f>
        <v>0</v>
      </c>
      <c r="E7" s="3">
        <f>'BIZ kWh ENTRY'!E102</f>
        <v>0</v>
      </c>
      <c r="F7" s="3">
        <f>'BIZ kWh ENTRY'!F102</f>
        <v>0</v>
      </c>
      <c r="G7" s="3">
        <f>'BIZ kWh ENTRY'!G102</f>
        <v>0</v>
      </c>
      <c r="H7" s="3">
        <f>'BIZ kWh ENTRY'!H102</f>
        <v>0</v>
      </c>
      <c r="I7" s="3">
        <f>'BIZ kWh ENTRY'!I102</f>
        <v>0</v>
      </c>
      <c r="J7" s="3">
        <f>'BIZ kWh ENTRY'!J102</f>
        <v>0</v>
      </c>
      <c r="K7" s="3">
        <f>'BIZ kWh ENTRY'!K102</f>
        <v>0</v>
      </c>
      <c r="L7" s="3">
        <f>'BIZ kWh ENTRY'!L102</f>
        <v>0</v>
      </c>
      <c r="M7" s="3">
        <f>'BIZ kWh ENTRY'!M102</f>
        <v>0</v>
      </c>
      <c r="N7" s="3">
        <f>'BIZ kWh ENTRY'!N102</f>
        <v>0</v>
      </c>
      <c r="O7" s="167"/>
      <c r="P7" s="167"/>
      <c r="Q7" s="167"/>
      <c r="R7" s="167"/>
      <c r="S7" s="167"/>
      <c r="T7" s="167"/>
      <c r="U7" s="167"/>
      <c r="V7" s="167"/>
      <c r="W7" s="167"/>
      <c r="X7" s="167"/>
      <c r="Y7" s="167"/>
      <c r="Z7" s="167"/>
      <c r="AA7" s="167"/>
    </row>
    <row r="8" spans="1:27" x14ac:dyDescent="0.35">
      <c r="A8" s="678"/>
      <c r="B8" s="11" t="s">
        <v>1</v>
      </c>
      <c r="C8" s="3">
        <f>'BIZ kWh ENTRY'!C103</f>
        <v>0</v>
      </c>
      <c r="D8" s="3">
        <f>'BIZ kWh ENTRY'!D103</f>
        <v>0</v>
      </c>
      <c r="E8" s="3">
        <f>'BIZ kWh ENTRY'!E103</f>
        <v>0</v>
      </c>
      <c r="F8" s="3">
        <f>'BIZ kWh ENTRY'!F103</f>
        <v>0</v>
      </c>
      <c r="G8" s="3">
        <f>'BIZ kWh ENTRY'!G103</f>
        <v>0</v>
      </c>
      <c r="H8" s="3">
        <f>'BIZ kWh ENTRY'!H103</f>
        <v>0</v>
      </c>
      <c r="I8" s="3">
        <f>'BIZ kWh ENTRY'!I103</f>
        <v>0</v>
      </c>
      <c r="J8" s="3">
        <f>'BIZ kWh ENTRY'!J103</f>
        <v>0</v>
      </c>
      <c r="K8" s="3">
        <f>'BIZ kWh ENTRY'!K103</f>
        <v>0</v>
      </c>
      <c r="L8" s="3">
        <f>'BIZ kWh ENTRY'!L103</f>
        <v>0</v>
      </c>
      <c r="M8" s="3">
        <f>'BIZ kWh ENTRY'!M103</f>
        <v>0</v>
      </c>
      <c r="N8" s="3">
        <f>'BIZ kWh ENTRY'!N103</f>
        <v>0</v>
      </c>
      <c r="O8" s="167"/>
      <c r="P8" s="167"/>
      <c r="Q8" s="167"/>
      <c r="R8" s="167"/>
      <c r="S8" s="167"/>
      <c r="T8" s="167"/>
      <c r="U8" s="167"/>
      <c r="V8" s="167"/>
      <c r="W8" s="167"/>
      <c r="X8" s="167"/>
      <c r="Y8" s="167"/>
      <c r="Z8" s="167"/>
      <c r="AA8" s="167"/>
    </row>
    <row r="9" spans="1:27" x14ac:dyDescent="0.35">
      <c r="A9" s="678"/>
      <c r="B9" s="12" t="s">
        <v>22</v>
      </c>
      <c r="C9" s="3">
        <f>'BIZ kWh ENTRY'!C104</f>
        <v>0</v>
      </c>
      <c r="D9" s="3">
        <f>'BIZ kWh ENTRY'!D104</f>
        <v>0</v>
      </c>
      <c r="E9" s="3">
        <f>'BIZ kWh ENTRY'!E104</f>
        <v>0</v>
      </c>
      <c r="F9" s="3">
        <f>'BIZ kWh ENTRY'!F104</f>
        <v>0</v>
      </c>
      <c r="G9" s="3">
        <f>'BIZ kWh ENTRY'!G104</f>
        <v>0</v>
      </c>
      <c r="H9" s="3">
        <f>'BIZ kWh ENTRY'!H104</f>
        <v>0</v>
      </c>
      <c r="I9" s="3">
        <f>'BIZ kWh ENTRY'!I104</f>
        <v>0</v>
      </c>
      <c r="J9" s="3">
        <f>'BIZ kWh ENTRY'!J104</f>
        <v>0</v>
      </c>
      <c r="K9" s="3">
        <f>'BIZ kWh ENTRY'!K104</f>
        <v>0</v>
      </c>
      <c r="L9" s="3">
        <f>'BIZ kWh ENTRY'!L104</f>
        <v>0</v>
      </c>
      <c r="M9" s="3">
        <f>'BIZ kWh ENTRY'!M104</f>
        <v>0</v>
      </c>
      <c r="N9" s="3">
        <f>'BIZ kWh ENTRY'!N104</f>
        <v>0</v>
      </c>
      <c r="O9" s="167"/>
      <c r="P9" s="167"/>
      <c r="Q9" s="167"/>
      <c r="R9" s="167"/>
      <c r="S9" s="167"/>
      <c r="T9" s="167"/>
      <c r="U9" s="167"/>
      <c r="V9" s="167"/>
      <c r="W9" s="167"/>
      <c r="X9" s="167"/>
      <c r="Y9" s="167"/>
      <c r="Z9" s="167"/>
      <c r="AA9" s="167"/>
    </row>
    <row r="10" spans="1:27" x14ac:dyDescent="0.35">
      <c r="A10" s="678"/>
      <c r="B10" s="11" t="s">
        <v>9</v>
      </c>
      <c r="C10" s="3">
        <f>'BIZ kWh ENTRY'!C105</f>
        <v>0</v>
      </c>
      <c r="D10" s="3">
        <f>'BIZ kWh ENTRY'!D105</f>
        <v>0</v>
      </c>
      <c r="E10" s="3">
        <f>'BIZ kWh ENTRY'!E105</f>
        <v>0</v>
      </c>
      <c r="F10" s="3">
        <f>'BIZ kWh ENTRY'!F105</f>
        <v>0</v>
      </c>
      <c r="G10" s="3">
        <f>'BIZ kWh ENTRY'!G105</f>
        <v>0</v>
      </c>
      <c r="H10" s="3">
        <f>'BIZ kWh ENTRY'!H105</f>
        <v>0</v>
      </c>
      <c r="I10" s="3">
        <f>'BIZ kWh ENTRY'!I105</f>
        <v>0</v>
      </c>
      <c r="J10" s="3">
        <f>'BIZ kWh ENTRY'!J105</f>
        <v>0</v>
      </c>
      <c r="K10" s="3">
        <f>'BIZ kWh ENTRY'!K105</f>
        <v>0</v>
      </c>
      <c r="L10" s="3">
        <f>'BIZ kWh ENTRY'!L105</f>
        <v>0</v>
      </c>
      <c r="M10" s="3">
        <f>'BIZ kWh ENTRY'!M105</f>
        <v>0</v>
      </c>
      <c r="N10" s="3">
        <f>'BIZ kWh ENTRY'!N105</f>
        <v>0</v>
      </c>
      <c r="O10" s="167"/>
      <c r="P10" s="167"/>
      <c r="Q10" s="167"/>
      <c r="R10" s="167"/>
      <c r="S10" s="167"/>
      <c r="T10" s="167"/>
      <c r="U10" s="167"/>
      <c r="V10" s="167"/>
      <c r="W10" s="167"/>
      <c r="X10" s="167"/>
      <c r="Y10" s="167"/>
      <c r="Z10" s="167"/>
      <c r="AA10" s="167"/>
    </row>
    <row r="11" spans="1:27" x14ac:dyDescent="0.35">
      <c r="A11" s="678"/>
      <c r="B11" s="11" t="s">
        <v>3</v>
      </c>
      <c r="C11" s="3">
        <f>'BIZ kWh ENTRY'!C106</f>
        <v>0</v>
      </c>
      <c r="D11" s="3">
        <f>'BIZ kWh ENTRY'!D106</f>
        <v>0</v>
      </c>
      <c r="E11" s="3">
        <f>'BIZ kWh ENTRY'!E106</f>
        <v>0</v>
      </c>
      <c r="F11" s="3">
        <f>'BIZ kWh ENTRY'!F106</f>
        <v>0</v>
      </c>
      <c r="G11" s="3">
        <f>'BIZ kWh ENTRY'!G106</f>
        <v>0</v>
      </c>
      <c r="H11" s="3">
        <f>'BIZ kWh ENTRY'!H106</f>
        <v>0</v>
      </c>
      <c r="I11" s="3">
        <f>'BIZ kWh ENTRY'!I106</f>
        <v>0</v>
      </c>
      <c r="J11" s="3">
        <f>'BIZ kWh ENTRY'!J106</f>
        <v>0</v>
      </c>
      <c r="K11" s="3">
        <f>'BIZ kWh ENTRY'!K106</f>
        <v>0</v>
      </c>
      <c r="L11" s="3">
        <f>'BIZ kWh ENTRY'!L106</f>
        <v>0</v>
      </c>
      <c r="M11" s="3">
        <f>'BIZ kWh ENTRY'!M106</f>
        <v>0</v>
      </c>
      <c r="N11" s="3">
        <f>'BIZ kWh ENTRY'!N106</f>
        <v>0</v>
      </c>
      <c r="O11" s="167"/>
      <c r="P11" s="167"/>
      <c r="Q11" s="167"/>
      <c r="R11" s="167"/>
      <c r="S11" s="167"/>
      <c r="T11" s="167"/>
      <c r="U11" s="167"/>
      <c r="V11" s="167"/>
      <c r="W11" s="167"/>
      <c r="X11" s="167"/>
      <c r="Y11" s="167"/>
      <c r="Z11" s="167"/>
      <c r="AA11" s="167"/>
    </row>
    <row r="12" spans="1:27" x14ac:dyDescent="0.35">
      <c r="A12" s="678"/>
      <c r="B12" s="11" t="s">
        <v>4</v>
      </c>
      <c r="C12" s="3">
        <f>'BIZ kWh ENTRY'!C107</f>
        <v>0</v>
      </c>
      <c r="D12" s="3">
        <f>'BIZ kWh ENTRY'!D107</f>
        <v>0</v>
      </c>
      <c r="E12" s="3">
        <f>'BIZ kWh ENTRY'!E107</f>
        <v>0</v>
      </c>
      <c r="F12" s="3">
        <f>'BIZ kWh ENTRY'!F107</f>
        <v>0</v>
      </c>
      <c r="G12" s="3">
        <f>'BIZ kWh ENTRY'!G107</f>
        <v>0</v>
      </c>
      <c r="H12" s="3">
        <f>'BIZ kWh ENTRY'!H107</f>
        <v>0</v>
      </c>
      <c r="I12" s="3">
        <f>'BIZ kWh ENTRY'!I107</f>
        <v>0</v>
      </c>
      <c r="J12" s="3">
        <f>'BIZ kWh ENTRY'!J107</f>
        <v>0</v>
      </c>
      <c r="K12" s="3">
        <f>'BIZ kWh ENTRY'!K107</f>
        <v>0</v>
      </c>
      <c r="L12" s="3">
        <f>'BIZ kWh ENTRY'!L107</f>
        <v>0</v>
      </c>
      <c r="M12" s="3">
        <f>'BIZ kWh ENTRY'!M107</f>
        <v>0</v>
      </c>
      <c r="N12" s="3">
        <f>'BIZ kWh ENTRY'!N107</f>
        <v>0</v>
      </c>
      <c r="O12" s="167"/>
      <c r="P12" s="167"/>
      <c r="Q12" s="167"/>
      <c r="R12" s="167"/>
      <c r="S12" s="167"/>
      <c r="T12" s="167"/>
      <c r="U12" s="167"/>
      <c r="V12" s="167"/>
      <c r="W12" s="167"/>
      <c r="X12" s="167"/>
      <c r="Y12" s="167"/>
      <c r="Z12" s="167"/>
      <c r="AA12" s="167"/>
    </row>
    <row r="13" spans="1:27" x14ac:dyDescent="0.35">
      <c r="A13" s="678"/>
      <c r="B13" s="11" t="s">
        <v>5</v>
      </c>
      <c r="C13" s="3">
        <f>'BIZ kWh ENTRY'!C108</f>
        <v>0</v>
      </c>
      <c r="D13" s="3">
        <f>'BIZ kWh ENTRY'!D108</f>
        <v>0</v>
      </c>
      <c r="E13" s="3">
        <f>'BIZ kWh ENTRY'!E108</f>
        <v>0</v>
      </c>
      <c r="F13" s="3">
        <f>'BIZ kWh ENTRY'!F108</f>
        <v>0</v>
      </c>
      <c r="G13" s="3">
        <f>'BIZ kWh ENTRY'!G108</f>
        <v>0</v>
      </c>
      <c r="H13" s="3">
        <f>'BIZ kWh ENTRY'!H108</f>
        <v>0</v>
      </c>
      <c r="I13" s="3">
        <f>'BIZ kWh ENTRY'!I108</f>
        <v>0</v>
      </c>
      <c r="J13" s="3">
        <f>'BIZ kWh ENTRY'!J108</f>
        <v>0</v>
      </c>
      <c r="K13" s="3">
        <f>'BIZ kWh ENTRY'!K108</f>
        <v>0</v>
      </c>
      <c r="L13" s="3">
        <f>'BIZ kWh ENTRY'!L108</f>
        <v>2750.9111250000024</v>
      </c>
      <c r="M13" s="3">
        <f>'BIZ kWh ENTRY'!M108</f>
        <v>0</v>
      </c>
      <c r="N13" s="3">
        <f>'BIZ kWh ENTRY'!N108</f>
        <v>0</v>
      </c>
      <c r="O13" s="167"/>
      <c r="P13" s="167"/>
      <c r="Q13" s="167"/>
      <c r="R13" s="167"/>
      <c r="S13" s="167"/>
      <c r="T13" s="167"/>
      <c r="U13" s="167"/>
      <c r="V13" s="167"/>
      <c r="W13" s="167"/>
      <c r="X13" s="167"/>
      <c r="Y13" s="167"/>
      <c r="Z13" s="167"/>
      <c r="AA13" s="167"/>
    </row>
    <row r="14" spans="1:27" x14ac:dyDescent="0.35">
      <c r="A14" s="678"/>
      <c r="B14" s="11" t="s">
        <v>23</v>
      </c>
      <c r="C14" s="3">
        <f>'BIZ kWh ENTRY'!C109</f>
        <v>0</v>
      </c>
      <c r="D14" s="3">
        <f>'BIZ kWh ENTRY'!D109</f>
        <v>0</v>
      </c>
      <c r="E14" s="3">
        <f>'BIZ kWh ENTRY'!E109</f>
        <v>0</v>
      </c>
      <c r="F14" s="3">
        <f>'BIZ kWh ENTRY'!F109</f>
        <v>0</v>
      </c>
      <c r="G14" s="3">
        <f>'BIZ kWh ENTRY'!G109</f>
        <v>0</v>
      </c>
      <c r="H14" s="3">
        <f>'BIZ kWh ENTRY'!H109</f>
        <v>0</v>
      </c>
      <c r="I14" s="3">
        <f>'BIZ kWh ENTRY'!I109</f>
        <v>0</v>
      </c>
      <c r="J14" s="3">
        <f>'BIZ kWh ENTRY'!J109</f>
        <v>0</v>
      </c>
      <c r="K14" s="3">
        <f>'BIZ kWh ENTRY'!K109</f>
        <v>0</v>
      </c>
      <c r="L14" s="3">
        <f>'BIZ kWh ENTRY'!L109</f>
        <v>0</v>
      </c>
      <c r="M14" s="3">
        <f>'BIZ kWh ENTRY'!M109</f>
        <v>0</v>
      </c>
      <c r="N14" s="3">
        <f>'BIZ kWh ENTRY'!N109</f>
        <v>0</v>
      </c>
      <c r="O14" s="167"/>
      <c r="P14" s="167"/>
      <c r="Q14" s="167"/>
      <c r="R14" s="167"/>
      <c r="S14" s="167"/>
      <c r="T14" s="167"/>
      <c r="U14" s="167"/>
      <c r="V14" s="167"/>
      <c r="W14" s="167"/>
      <c r="X14" s="167"/>
      <c r="Y14" s="167"/>
      <c r="Z14" s="167"/>
      <c r="AA14" s="167"/>
    </row>
    <row r="15" spans="1:27" x14ac:dyDescent="0.35">
      <c r="A15" s="678"/>
      <c r="B15" s="11" t="s">
        <v>24</v>
      </c>
      <c r="C15" s="3">
        <f>'BIZ kWh ENTRY'!C110</f>
        <v>0</v>
      </c>
      <c r="D15" s="3">
        <f>'BIZ kWh ENTRY'!D110</f>
        <v>0</v>
      </c>
      <c r="E15" s="3">
        <f>'BIZ kWh ENTRY'!E110</f>
        <v>0</v>
      </c>
      <c r="F15" s="3">
        <f>'BIZ kWh ENTRY'!F110</f>
        <v>0</v>
      </c>
      <c r="G15" s="3">
        <f>'BIZ kWh ENTRY'!G110</f>
        <v>0</v>
      </c>
      <c r="H15" s="3">
        <f>'BIZ kWh ENTRY'!H110</f>
        <v>0</v>
      </c>
      <c r="I15" s="3">
        <f>'BIZ kWh ENTRY'!I110</f>
        <v>0</v>
      </c>
      <c r="J15" s="3">
        <f>'BIZ kWh ENTRY'!J110</f>
        <v>0</v>
      </c>
      <c r="K15" s="3">
        <f>'BIZ kWh ENTRY'!K110</f>
        <v>0</v>
      </c>
      <c r="L15" s="3">
        <f>'BIZ kWh ENTRY'!L110</f>
        <v>0</v>
      </c>
      <c r="M15" s="3">
        <f>'BIZ kWh ENTRY'!M110</f>
        <v>0</v>
      </c>
      <c r="N15" s="3">
        <f>'BIZ kWh ENTRY'!N110</f>
        <v>0</v>
      </c>
      <c r="O15" s="167"/>
      <c r="P15" s="167"/>
      <c r="Q15" s="167"/>
      <c r="R15" s="167"/>
      <c r="S15" s="167"/>
      <c r="T15" s="167"/>
      <c r="U15" s="167"/>
      <c r="V15" s="167"/>
      <c r="W15" s="167"/>
      <c r="X15" s="167"/>
      <c r="Y15" s="167"/>
      <c r="Z15" s="167"/>
      <c r="AA15" s="167"/>
    </row>
    <row r="16" spans="1:27" x14ac:dyDescent="0.35">
      <c r="A16" s="678"/>
      <c r="B16" s="11" t="s">
        <v>7</v>
      </c>
      <c r="C16" s="3">
        <f>'BIZ kWh ENTRY'!C111</f>
        <v>0</v>
      </c>
      <c r="D16" s="3">
        <f>'BIZ kWh ENTRY'!D111</f>
        <v>0</v>
      </c>
      <c r="E16" s="3">
        <f>'BIZ kWh ENTRY'!E111</f>
        <v>0</v>
      </c>
      <c r="F16" s="3">
        <f>'BIZ kWh ENTRY'!F111</f>
        <v>0</v>
      </c>
      <c r="G16" s="3">
        <f>'BIZ kWh ENTRY'!G111</f>
        <v>0</v>
      </c>
      <c r="H16" s="3">
        <f>'BIZ kWh ENTRY'!H111</f>
        <v>0</v>
      </c>
      <c r="I16" s="3">
        <f>'BIZ kWh ENTRY'!I111</f>
        <v>0</v>
      </c>
      <c r="J16" s="3">
        <f>'BIZ kWh ENTRY'!J111</f>
        <v>0</v>
      </c>
      <c r="K16" s="3">
        <f>'BIZ kWh ENTRY'!K111</f>
        <v>0</v>
      </c>
      <c r="L16" s="3">
        <f>'BIZ kWh ENTRY'!L111</f>
        <v>0</v>
      </c>
      <c r="M16" s="3">
        <f>'BIZ kWh ENTRY'!M111</f>
        <v>0</v>
      </c>
      <c r="N16" s="3">
        <f>'BIZ kWh ENTRY'!N111</f>
        <v>0</v>
      </c>
      <c r="O16" s="167"/>
      <c r="P16" s="167"/>
      <c r="Q16" s="167"/>
      <c r="R16" s="167"/>
      <c r="S16" s="167"/>
      <c r="T16" s="167"/>
      <c r="U16" s="167"/>
      <c r="V16" s="167"/>
      <c r="W16" s="167"/>
      <c r="X16" s="167"/>
      <c r="Y16" s="167"/>
      <c r="Z16" s="167"/>
      <c r="AA16" s="167"/>
    </row>
    <row r="17" spans="1:27" x14ac:dyDescent="0.35">
      <c r="A17" s="678"/>
      <c r="B17" s="11" t="s">
        <v>8</v>
      </c>
      <c r="C17" s="3">
        <f>'BIZ kWh ENTRY'!C112</f>
        <v>0</v>
      </c>
      <c r="D17" s="3">
        <f>'BIZ kWh ENTRY'!D112</f>
        <v>0</v>
      </c>
      <c r="E17" s="3">
        <f>'BIZ kWh ENTRY'!E112</f>
        <v>0</v>
      </c>
      <c r="F17" s="3">
        <f>'BIZ kWh ENTRY'!F112</f>
        <v>0</v>
      </c>
      <c r="G17" s="3">
        <f>'BIZ kWh ENTRY'!G112</f>
        <v>0</v>
      </c>
      <c r="H17" s="3">
        <f>'BIZ kWh ENTRY'!H112</f>
        <v>0</v>
      </c>
      <c r="I17" s="3">
        <f>'BIZ kWh ENTRY'!I112</f>
        <v>0</v>
      </c>
      <c r="J17" s="3">
        <f>'BIZ kWh ENTRY'!J112</f>
        <v>0</v>
      </c>
      <c r="K17" s="3">
        <f>'BIZ kWh ENTRY'!K112</f>
        <v>0</v>
      </c>
      <c r="L17" s="3">
        <f>'BIZ kWh ENTRY'!L112</f>
        <v>0</v>
      </c>
      <c r="M17" s="3">
        <f>'BIZ kWh ENTRY'!M112</f>
        <v>0</v>
      </c>
      <c r="N17" s="3">
        <f>'BIZ kWh ENTRY'!N112</f>
        <v>0</v>
      </c>
      <c r="O17" s="167"/>
      <c r="P17" s="167"/>
      <c r="Q17" s="167"/>
      <c r="R17" s="167"/>
      <c r="S17" s="167"/>
      <c r="T17" s="167"/>
      <c r="U17" s="167"/>
      <c r="V17" s="167"/>
      <c r="W17" s="167"/>
      <c r="X17" s="167"/>
      <c r="Y17" s="167"/>
      <c r="Z17" s="167"/>
      <c r="AA17" s="167"/>
    </row>
    <row r="18" spans="1:27" x14ac:dyDescent="0.35">
      <c r="A18" s="678"/>
      <c r="B18" s="11" t="s">
        <v>11</v>
      </c>
      <c r="C18" s="3"/>
      <c r="D18" s="3"/>
      <c r="E18" s="231"/>
      <c r="F18" s="231"/>
      <c r="G18" s="231"/>
      <c r="H18" s="231"/>
      <c r="I18" s="231"/>
      <c r="J18" s="231"/>
      <c r="K18" s="231"/>
      <c r="L18" s="231"/>
      <c r="M18" s="231"/>
      <c r="N18" s="231"/>
      <c r="O18" s="167"/>
      <c r="P18" s="167"/>
      <c r="Q18" s="167"/>
      <c r="R18" s="167"/>
      <c r="S18" s="167"/>
      <c r="T18" s="167"/>
      <c r="U18" s="167"/>
      <c r="V18" s="167"/>
      <c r="W18" s="167"/>
      <c r="X18" s="167"/>
      <c r="Y18" s="167"/>
      <c r="Z18" s="167"/>
      <c r="AA18" s="167"/>
    </row>
    <row r="19" spans="1:27" ht="15" thickBot="1" x14ac:dyDescent="0.4">
      <c r="A19" s="679"/>
      <c r="B19" s="188" t="s">
        <v>25</v>
      </c>
      <c r="C19" s="232">
        <f>SUM(C5:C18)</f>
        <v>0</v>
      </c>
      <c r="D19" s="232">
        <f t="shared" ref="D19:N19" si="1">SUM(D5:D18)</f>
        <v>0</v>
      </c>
      <c r="E19" s="232">
        <f t="shared" si="1"/>
        <v>0</v>
      </c>
      <c r="F19" s="232">
        <f t="shared" si="1"/>
        <v>0</v>
      </c>
      <c r="G19" s="232">
        <f t="shared" si="1"/>
        <v>0</v>
      </c>
      <c r="H19" s="232">
        <f t="shared" si="1"/>
        <v>0</v>
      </c>
      <c r="I19" s="232">
        <f t="shared" si="1"/>
        <v>0</v>
      </c>
      <c r="J19" s="232">
        <f t="shared" si="1"/>
        <v>0</v>
      </c>
      <c r="K19" s="232">
        <f t="shared" si="1"/>
        <v>0</v>
      </c>
      <c r="L19" s="232">
        <f t="shared" si="1"/>
        <v>2750.9111250000024</v>
      </c>
      <c r="M19" s="232">
        <f t="shared" si="1"/>
        <v>0</v>
      </c>
      <c r="N19" s="232">
        <f t="shared" si="1"/>
        <v>0</v>
      </c>
      <c r="O19" s="261"/>
      <c r="P19" s="261"/>
      <c r="Q19" s="261"/>
      <c r="R19" s="261"/>
      <c r="S19" s="261"/>
      <c r="T19" s="261"/>
      <c r="U19" s="261"/>
      <c r="V19" s="261"/>
      <c r="W19" s="261"/>
      <c r="X19" s="261"/>
      <c r="Y19" s="261"/>
      <c r="Z19" s="261"/>
      <c r="AA19" s="261"/>
    </row>
    <row r="20" spans="1:27" x14ac:dyDescent="0.35">
      <c r="A20" s="251"/>
      <c r="B20" s="252"/>
      <c r="C20" s="9"/>
      <c r="D20" s="252"/>
      <c r="E20" s="9"/>
      <c r="F20" s="252"/>
      <c r="G20" s="252"/>
      <c r="H20" s="9"/>
      <c r="I20" s="252"/>
      <c r="J20" s="252"/>
      <c r="K20" s="9"/>
      <c r="L20" s="252"/>
      <c r="M20" s="308" t="s">
        <v>224</v>
      </c>
      <c r="N20" s="309">
        <f>SUM(C19:N19)</f>
        <v>2750.9111250000024</v>
      </c>
      <c r="O20" s="308" t="s">
        <v>225</v>
      </c>
      <c r="P20" s="310">
        <f>'BIZ kWh ENTRY'!O113</f>
        <v>2750.9111250000024</v>
      </c>
      <c r="Q20" s="9"/>
      <c r="R20" s="252"/>
      <c r="S20" s="252"/>
      <c r="T20" s="9"/>
      <c r="U20" s="252"/>
      <c r="V20" s="252"/>
      <c r="W20" s="9"/>
      <c r="X20" s="252"/>
      <c r="Y20" s="252"/>
      <c r="Z20" s="9"/>
      <c r="AA20" s="252"/>
    </row>
    <row r="21" spans="1:27" ht="15" thickBot="1" x14ac:dyDescent="0.4">
      <c r="C21" s="129"/>
      <c r="D21" s="129"/>
      <c r="E21" s="129"/>
      <c r="F21" s="129"/>
      <c r="G21" s="129"/>
      <c r="H21" s="129"/>
      <c r="I21" s="129"/>
      <c r="J21" s="129"/>
      <c r="K21" s="129"/>
      <c r="L21" s="129"/>
      <c r="M21" s="129"/>
      <c r="N21" s="129"/>
      <c r="O21" s="129"/>
      <c r="P21" s="129"/>
      <c r="Q21" s="129"/>
      <c r="R21" s="129"/>
      <c r="S21" s="129"/>
      <c r="T21" s="129"/>
      <c r="U21" s="129"/>
      <c r="V21" s="129"/>
      <c r="W21" s="129"/>
      <c r="X21" s="129"/>
      <c r="Y21" s="129"/>
      <c r="Z21" s="129"/>
      <c r="AA21" s="129"/>
    </row>
    <row r="22" spans="1:27" ht="16" thickBot="1" x14ac:dyDescent="0.4">
      <c r="A22" s="680" t="s">
        <v>31</v>
      </c>
      <c r="B22" s="17" t="str">
        <f t="shared" ref="B22" si="2">B4</f>
        <v>End Use</v>
      </c>
      <c r="C22" s="145">
        <f>C$4</f>
        <v>44927</v>
      </c>
      <c r="D22" s="145">
        <f t="shared" ref="D22:AA22" si="3">D$4</f>
        <v>44958</v>
      </c>
      <c r="E22" s="145">
        <f t="shared" si="3"/>
        <v>44986</v>
      </c>
      <c r="F22" s="145">
        <f t="shared" si="3"/>
        <v>45017</v>
      </c>
      <c r="G22" s="145">
        <f t="shared" si="3"/>
        <v>45047</v>
      </c>
      <c r="H22" s="145">
        <f t="shared" si="3"/>
        <v>45078</v>
      </c>
      <c r="I22" s="145">
        <f t="shared" si="3"/>
        <v>45108</v>
      </c>
      <c r="J22" s="145">
        <f t="shared" si="3"/>
        <v>45139</v>
      </c>
      <c r="K22" s="145">
        <f t="shared" si="3"/>
        <v>45170</v>
      </c>
      <c r="L22" s="145">
        <f t="shared" si="3"/>
        <v>45200</v>
      </c>
      <c r="M22" s="145">
        <f t="shared" si="3"/>
        <v>45231</v>
      </c>
      <c r="N22" s="145">
        <f t="shared" si="3"/>
        <v>45261</v>
      </c>
      <c r="O22" s="145">
        <f t="shared" si="3"/>
        <v>45292</v>
      </c>
      <c r="P22" s="145">
        <f t="shared" si="3"/>
        <v>45323</v>
      </c>
      <c r="Q22" s="145">
        <f t="shared" si="3"/>
        <v>45352</v>
      </c>
      <c r="R22" s="145">
        <f t="shared" si="3"/>
        <v>45383</v>
      </c>
      <c r="S22" s="145">
        <f t="shared" si="3"/>
        <v>45413</v>
      </c>
      <c r="T22" s="145">
        <f t="shared" si="3"/>
        <v>45444</v>
      </c>
      <c r="U22" s="145">
        <f t="shared" si="3"/>
        <v>45474</v>
      </c>
      <c r="V22" s="145">
        <f t="shared" si="3"/>
        <v>45505</v>
      </c>
      <c r="W22" s="145">
        <f t="shared" si="3"/>
        <v>45536</v>
      </c>
      <c r="X22" s="145">
        <f t="shared" si="3"/>
        <v>45566</v>
      </c>
      <c r="Y22" s="145">
        <f t="shared" si="3"/>
        <v>45597</v>
      </c>
      <c r="Z22" s="145">
        <f t="shared" si="3"/>
        <v>45627</v>
      </c>
      <c r="AA22" s="145">
        <f t="shared" si="3"/>
        <v>45658</v>
      </c>
    </row>
    <row r="23" spans="1:27" ht="15" customHeight="1" x14ac:dyDescent="0.35">
      <c r="A23" s="681"/>
      <c r="B23" s="11" t="str">
        <f t="shared" ref="B23:B37" si="4">B5</f>
        <v>Air Comp</v>
      </c>
      <c r="C23" s="3">
        <f>'BIZ kWh ENTRY'!S100</f>
        <v>0</v>
      </c>
      <c r="D23" s="3">
        <f>'BIZ kWh ENTRY'!T100</f>
        <v>0</v>
      </c>
      <c r="E23" s="3">
        <f>'BIZ kWh ENTRY'!U100</f>
        <v>0</v>
      </c>
      <c r="F23" s="3">
        <f>'BIZ kWh ENTRY'!V100</f>
        <v>0</v>
      </c>
      <c r="G23" s="3">
        <f>'BIZ kWh ENTRY'!W100</f>
        <v>0</v>
      </c>
      <c r="H23" s="3">
        <f>'BIZ kWh ENTRY'!X100</f>
        <v>0</v>
      </c>
      <c r="I23" s="3">
        <f>'BIZ kWh ENTRY'!Y100</f>
        <v>0</v>
      </c>
      <c r="J23" s="3">
        <f>'BIZ kWh ENTRY'!Z100</f>
        <v>0</v>
      </c>
      <c r="K23" s="3">
        <f>'BIZ kWh ENTRY'!AA100</f>
        <v>0</v>
      </c>
      <c r="L23" s="3">
        <f>'BIZ kWh ENTRY'!AB100</f>
        <v>0</v>
      </c>
      <c r="M23" s="3">
        <f>'BIZ kWh ENTRY'!AC100</f>
        <v>0</v>
      </c>
      <c r="N23" s="3">
        <f>'BIZ kWh ENTRY'!AD100</f>
        <v>0</v>
      </c>
      <c r="O23" s="167"/>
      <c r="P23" s="167"/>
      <c r="Q23" s="167"/>
      <c r="R23" s="167"/>
      <c r="S23" s="167"/>
      <c r="T23" s="167"/>
      <c r="U23" s="167"/>
      <c r="V23" s="167"/>
      <c r="W23" s="167"/>
      <c r="X23" s="167"/>
      <c r="Y23" s="167"/>
      <c r="Z23" s="167"/>
      <c r="AA23" s="167"/>
    </row>
    <row r="24" spans="1:27" x14ac:dyDescent="0.35">
      <c r="A24" s="681"/>
      <c r="B24" s="12" t="str">
        <f t="shared" si="4"/>
        <v>Building Shell</v>
      </c>
      <c r="C24" s="3">
        <f>'BIZ kWh ENTRY'!S101</f>
        <v>0</v>
      </c>
      <c r="D24" s="3">
        <f>'BIZ kWh ENTRY'!T101</f>
        <v>0</v>
      </c>
      <c r="E24" s="3">
        <f>'BIZ kWh ENTRY'!U101</f>
        <v>0</v>
      </c>
      <c r="F24" s="3">
        <f>'BIZ kWh ENTRY'!V101</f>
        <v>0</v>
      </c>
      <c r="G24" s="3">
        <f>'BIZ kWh ENTRY'!W101</f>
        <v>0</v>
      </c>
      <c r="H24" s="3">
        <f>'BIZ kWh ENTRY'!X101</f>
        <v>0</v>
      </c>
      <c r="I24" s="3">
        <f>'BIZ kWh ENTRY'!Y101</f>
        <v>0</v>
      </c>
      <c r="J24" s="3">
        <f>'BIZ kWh ENTRY'!Z101</f>
        <v>0</v>
      </c>
      <c r="K24" s="3">
        <f>'BIZ kWh ENTRY'!AA101</f>
        <v>0</v>
      </c>
      <c r="L24" s="3">
        <f>'BIZ kWh ENTRY'!AB101</f>
        <v>0</v>
      </c>
      <c r="M24" s="3">
        <f>'BIZ kWh ENTRY'!AC101</f>
        <v>0</v>
      </c>
      <c r="N24" s="3">
        <f>'BIZ kWh ENTRY'!AD101</f>
        <v>0</v>
      </c>
      <c r="O24" s="167"/>
      <c r="P24" s="167"/>
      <c r="Q24" s="167"/>
      <c r="R24" s="167"/>
      <c r="S24" s="167"/>
      <c r="T24" s="167"/>
      <c r="U24" s="167"/>
      <c r="V24" s="167"/>
      <c r="W24" s="167"/>
      <c r="X24" s="167"/>
      <c r="Y24" s="167"/>
      <c r="Z24" s="167"/>
      <c r="AA24" s="167"/>
    </row>
    <row r="25" spans="1:27" x14ac:dyDescent="0.35">
      <c r="A25" s="681"/>
      <c r="B25" s="11" t="str">
        <f t="shared" si="4"/>
        <v>Cooking</v>
      </c>
      <c r="C25" s="3">
        <f>'BIZ kWh ENTRY'!S102</f>
        <v>0</v>
      </c>
      <c r="D25" s="3">
        <f>'BIZ kWh ENTRY'!T102</f>
        <v>0</v>
      </c>
      <c r="E25" s="3">
        <f>'BIZ kWh ENTRY'!U102</f>
        <v>0</v>
      </c>
      <c r="F25" s="3">
        <f>'BIZ kWh ENTRY'!V102</f>
        <v>0</v>
      </c>
      <c r="G25" s="3">
        <f>'BIZ kWh ENTRY'!W102</f>
        <v>0</v>
      </c>
      <c r="H25" s="3">
        <f>'BIZ kWh ENTRY'!X102</f>
        <v>0</v>
      </c>
      <c r="I25" s="3">
        <f>'BIZ kWh ENTRY'!Y102</f>
        <v>0</v>
      </c>
      <c r="J25" s="3">
        <f>'BIZ kWh ENTRY'!Z102</f>
        <v>0</v>
      </c>
      <c r="K25" s="3">
        <f>'BIZ kWh ENTRY'!AA102</f>
        <v>0</v>
      </c>
      <c r="L25" s="3">
        <f>'BIZ kWh ENTRY'!AB102</f>
        <v>0</v>
      </c>
      <c r="M25" s="3">
        <f>'BIZ kWh ENTRY'!AC102</f>
        <v>0</v>
      </c>
      <c r="N25" s="3">
        <f>'BIZ kWh ENTRY'!AD102</f>
        <v>0</v>
      </c>
      <c r="O25" s="167"/>
      <c r="P25" s="167"/>
      <c r="Q25" s="167"/>
      <c r="R25" s="167"/>
      <c r="S25" s="167"/>
      <c r="T25" s="167"/>
      <c r="U25" s="167"/>
      <c r="V25" s="167"/>
      <c r="W25" s="167"/>
      <c r="X25" s="167"/>
      <c r="Y25" s="167"/>
      <c r="Z25" s="167"/>
      <c r="AA25" s="167"/>
    </row>
    <row r="26" spans="1:27" x14ac:dyDescent="0.35">
      <c r="A26" s="681"/>
      <c r="B26" s="11" t="str">
        <f t="shared" si="4"/>
        <v>Cooling</v>
      </c>
      <c r="C26" s="3">
        <f>'BIZ kWh ENTRY'!S103</f>
        <v>0</v>
      </c>
      <c r="D26" s="3">
        <f>'BIZ kWh ENTRY'!T103</f>
        <v>0</v>
      </c>
      <c r="E26" s="3">
        <f>'BIZ kWh ENTRY'!U103</f>
        <v>0</v>
      </c>
      <c r="F26" s="3">
        <f>'BIZ kWh ENTRY'!V103</f>
        <v>0</v>
      </c>
      <c r="G26" s="3">
        <f>'BIZ kWh ENTRY'!W103</f>
        <v>0</v>
      </c>
      <c r="H26" s="3">
        <f>'BIZ kWh ENTRY'!X103</f>
        <v>0</v>
      </c>
      <c r="I26" s="3">
        <f>'BIZ kWh ENTRY'!Y103</f>
        <v>0</v>
      </c>
      <c r="J26" s="3">
        <f>'BIZ kWh ENTRY'!Z103</f>
        <v>0</v>
      </c>
      <c r="K26" s="3">
        <f>'BIZ kWh ENTRY'!AA103</f>
        <v>0</v>
      </c>
      <c r="L26" s="3">
        <f>'BIZ kWh ENTRY'!AB103</f>
        <v>0</v>
      </c>
      <c r="M26" s="3">
        <f>'BIZ kWh ENTRY'!AC103</f>
        <v>0</v>
      </c>
      <c r="N26" s="3">
        <f>'BIZ kWh ENTRY'!AD103</f>
        <v>0</v>
      </c>
      <c r="O26" s="167"/>
      <c r="P26" s="167"/>
      <c r="Q26" s="167"/>
      <c r="R26" s="167"/>
      <c r="S26" s="167"/>
      <c r="T26" s="167"/>
      <c r="U26" s="167"/>
      <c r="V26" s="167"/>
      <c r="W26" s="167"/>
      <c r="X26" s="167"/>
      <c r="Y26" s="167"/>
      <c r="Z26" s="167"/>
      <c r="AA26" s="167"/>
    </row>
    <row r="27" spans="1:27" x14ac:dyDescent="0.35">
      <c r="A27" s="681"/>
      <c r="B27" s="12" t="str">
        <f t="shared" si="4"/>
        <v>Ext Lighting</v>
      </c>
      <c r="C27" s="3">
        <f>'BIZ kWh ENTRY'!S104</f>
        <v>0</v>
      </c>
      <c r="D27" s="3">
        <f>'BIZ kWh ENTRY'!T104</f>
        <v>0</v>
      </c>
      <c r="E27" s="3">
        <f>'BIZ kWh ENTRY'!U104</f>
        <v>0</v>
      </c>
      <c r="F27" s="3">
        <f>'BIZ kWh ENTRY'!V104</f>
        <v>0</v>
      </c>
      <c r="G27" s="3">
        <f>'BIZ kWh ENTRY'!W104</f>
        <v>0</v>
      </c>
      <c r="H27" s="3">
        <f>'BIZ kWh ENTRY'!X104</f>
        <v>0</v>
      </c>
      <c r="I27" s="3">
        <f>'BIZ kWh ENTRY'!Y104</f>
        <v>0</v>
      </c>
      <c r="J27" s="3">
        <f>'BIZ kWh ENTRY'!Z104</f>
        <v>0</v>
      </c>
      <c r="K27" s="3">
        <f>'BIZ kWh ENTRY'!AA104</f>
        <v>0</v>
      </c>
      <c r="L27" s="3">
        <f>'BIZ kWh ENTRY'!AB104</f>
        <v>0</v>
      </c>
      <c r="M27" s="3">
        <f>'BIZ kWh ENTRY'!AC104</f>
        <v>0</v>
      </c>
      <c r="N27" s="3">
        <f>'BIZ kWh ENTRY'!AD104</f>
        <v>0</v>
      </c>
      <c r="O27" s="167"/>
      <c r="P27" s="167"/>
      <c r="Q27" s="167"/>
      <c r="R27" s="167"/>
      <c r="S27" s="167"/>
      <c r="T27" s="167"/>
      <c r="U27" s="167"/>
      <c r="V27" s="167"/>
      <c r="W27" s="167"/>
      <c r="X27" s="167"/>
      <c r="Y27" s="167"/>
      <c r="Z27" s="167"/>
      <c r="AA27" s="167"/>
    </row>
    <row r="28" spans="1:27" x14ac:dyDescent="0.35">
      <c r="A28" s="681"/>
      <c r="B28" s="11" t="str">
        <f t="shared" si="4"/>
        <v>Heating</v>
      </c>
      <c r="C28" s="3">
        <f>'BIZ kWh ENTRY'!S105</f>
        <v>0</v>
      </c>
      <c r="D28" s="3">
        <f>'BIZ kWh ENTRY'!T105</f>
        <v>0</v>
      </c>
      <c r="E28" s="3">
        <f>'BIZ kWh ENTRY'!U105</f>
        <v>0</v>
      </c>
      <c r="F28" s="3">
        <f>'BIZ kWh ENTRY'!V105</f>
        <v>0</v>
      </c>
      <c r="G28" s="3">
        <f>'BIZ kWh ENTRY'!W105</f>
        <v>0</v>
      </c>
      <c r="H28" s="3">
        <f>'BIZ kWh ENTRY'!X105</f>
        <v>0</v>
      </c>
      <c r="I28" s="3">
        <f>'BIZ kWh ENTRY'!Y105</f>
        <v>0</v>
      </c>
      <c r="J28" s="3">
        <f>'BIZ kWh ENTRY'!Z105</f>
        <v>0</v>
      </c>
      <c r="K28" s="3">
        <f>'BIZ kWh ENTRY'!AA105</f>
        <v>0</v>
      </c>
      <c r="L28" s="3">
        <f>'BIZ kWh ENTRY'!AB105</f>
        <v>0</v>
      </c>
      <c r="M28" s="3">
        <f>'BIZ kWh ENTRY'!AC105</f>
        <v>0</v>
      </c>
      <c r="N28" s="3">
        <f>'BIZ kWh ENTRY'!AD105</f>
        <v>0</v>
      </c>
      <c r="O28" s="167"/>
      <c r="P28" s="167"/>
      <c r="Q28" s="167"/>
      <c r="R28" s="167"/>
      <c r="S28" s="167"/>
      <c r="T28" s="167"/>
      <c r="U28" s="167"/>
      <c r="V28" s="167"/>
      <c r="W28" s="167"/>
      <c r="X28" s="167"/>
      <c r="Y28" s="167"/>
      <c r="Z28" s="167"/>
      <c r="AA28" s="167"/>
    </row>
    <row r="29" spans="1:27" x14ac:dyDescent="0.35">
      <c r="A29" s="681"/>
      <c r="B29" s="11" t="str">
        <f t="shared" si="4"/>
        <v>HVAC</v>
      </c>
      <c r="C29" s="3">
        <f>'BIZ kWh ENTRY'!S106</f>
        <v>0</v>
      </c>
      <c r="D29" s="3">
        <f>'BIZ kWh ENTRY'!T106</f>
        <v>0</v>
      </c>
      <c r="E29" s="3">
        <f>'BIZ kWh ENTRY'!U106</f>
        <v>0</v>
      </c>
      <c r="F29" s="3">
        <f>'BIZ kWh ENTRY'!V106</f>
        <v>0</v>
      </c>
      <c r="G29" s="3">
        <f>'BIZ kWh ENTRY'!W106</f>
        <v>0</v>
      </c>
      <c r="H29" s="3">
        <f>'BIZ kWh ENTRY'!X106</f>
        <v>0</v>
      </c>
      <c r="I29" s="3">
        <f>'BIZ kWh ENTRY'!Y106</f>
        <v>0</v>
      </c>
      <c r="J29" s="3">
        <f>'BIZ kWh ENTRY'!Z106</f>
        <v>0</v>
      </c>
      <c r="K29" s="3">
        <f>'BIZ kWh ENTRY'!AA106</f>
        <v>0</v>
      </c>
      <c r="L29" s="3">
        <f>'BIZ kWh ENTRY'!AB106</f>
        <v>0</v>
      </c>
      <c r="M29" s="3">
        <f>'BIZ kWh ENTRY'!AC106</f>
        <v>0</v>
      </c>
      <c r="N29" s="3">
        <f>'BIZ kWh ENTRY'!AD106</f>
        <v>0</v>
      </c>
      <c r="O29" s="167"/>
      <c r="P29" s="167"/>
      <c r="Q29" s="167"/>
      <c r="R29" s="167"/>
      <c r="S29" s="167"/>
      <c r="T29" s="167"/>
      <c r="U29" s="167"/>
      <c r="V29" s="167"/>
      <c r="W29" s="167"/>
      <c r="X29" s="167"/>
      <c r="Y29" s="167"/>
      <c r="Z29" s="167"/>
      <c r="AA29" s="167"/>
    </row>
    <row r="30" spans="1:27" x14ac:dyDescent="0.35">
      <c r="A30" s="681"/>
      <c r="B30" s="11" t="str">
        <f t="shared" si="4"/>
        <v>Lighting</v>
      </c>
      <c r="C30" s="3">
        <f>'BIZ kWh ENTRY'!S107</f>
        <v>0</v>
      </c>
      <c r="D30" s="3">
        <f>'BIZ kWh ENTRY'!T107</f>
        <v>0</v>
      </c>
      <c r="E30" s="3">
        <f>'BIZ kWh ENTRY'!U107</f>
        <v>0</v>
      </c>
      <c r="F30" s="3">
        <f>'BIZ kWh ENTRY'!V107</f>
        <v>0</v>
      </c>
      <c r="G30" s="3">
        <f>'BIZ kWh ENTRY'!W107</f>
        <v>0</v>
      </c>
      <c r="H30" s="3">
        <f>'BIZ kWh ENTRY'!X107</f>
        <v>0</v>
      </c>
      <c r="I30" s="3">
        <f>'BIZ kWh ENTRY'!Y107</f>
        <v>0</v>
      </c>
      <c r="J30" s="3">
        <f>'BIZ kWh ENTRY'!Z107</f>
        <v>0</v>
      </c>
      <c r="K30" s="3">
        <f>'BIZ kWh ENTRY'!AA107</f>
        <v>0</v>
      </c>
      <c r="L30" s="3">
        <f>'BIZ kWh ENTRY'!AB107</f>
        <v>0</v>
      </c>
      <c r="M30" s="3">
        <f>'BIZ kWh ENTRY'!AC107</f>
        <v>0</v>
      </c>
      <c r="N30" s="3">
        <f>'BIZ kWh ENTRY'!AD107</f>
        <v>0</v>
      </c>
      <c r="O30" s="167"/>
      <c r="P30" s="167"/>
      <c r="Q30" s="167"/>
      <c r="R30" s="167"/>
      <c r="S30" s="167"/>
      <c r="T30" s="167"/>
      <c r="U30" s="167"/>
      <c r="V30" s="167"/>
      <c r="W30" s="167"/>
      <c r="X30" s="167"/>
      <c r="Y30" s="167"/>
      <c r="Z30" s="167"/>
      <c r="AA30" s="167"/>
    </row>
    <row r="31" spans="1:27" x14ac:dyDescent="0.35">
      <c r="A31" s="681"/>
      <c r="B31" s="11" t="str">
        <f t="shared" si="4"/>
        <v>Miscellaneous</v>
      </c>
      <c r="C31" s="3">
        <f>'BIZ kWh ENTRY'!S108</f>
        <v>0</v>
      </c>
      <c r="D31" s="3">
        <f>'BIZ kWh ENTRY'!T108</f>
        <v>0</v>
      </c>
      <c r="E31" s="3">
        <f>'BIZ kWh ENTRY'!U108</f>
        <v>0</v>
      </c>
      <c r="F31" s="3">
        <f>'BIZ kWh ENTRY'!V108</f>
        <v>0</v>
      </c>
      <c r="G31" s="3">
        <f>'BIZ kWh ENTRY'!W108</f>
        <v>0</v>
      </c>
      <c r="H31" s="3">
        <f>'BIZ kWh ENTRY'!X108</f>
        <v>0</v>
      </c>
      <c r="I31" s="3">
        <f>'BIZ kWh ENTRY'!Y108</f>
        <v>0</v>
      </c>
      <c r="J31" s="3">
        <f>'BIZ kWh ENTRY'!Z108</f>
        <v>0</v>
      </c>
      <c r="K31" s="3">
        <f>'BIZ kWh ENTRY'!AA108</f>
        <v>0</v>
      </c>
      <c r="L31" s="3">
        <f>'BIZ kWh ENTRY'!AB108</f>
        <v>40779.250174999979</v>
      </c>
      <c r="M31" s="3">
        <f>'BIZ kWh ENTRY'!AC108</f>
        <v>0</v>
      </c>
      <c r="N31" s="3">
        <f>'BIZ kWh ENTRY'!AD108</f>
        <v>0</v>
      </c>
      <c r="O31" s="167"/>
      <c r="P31" s="167"/>
      <c r="Q31" s="167"/>
      <c r="R31" s="167"/>
      <c r="S31" s="167"/>
      <c r="T31" s="167"/>
      <c r="U31" s="167"/>
      <c r="V31" s="167"/>
      <c r="W31" s="167"/>
      <c r="X31" s="167"/>
      <c r="Y31" s="167"/>
      <c r="Z31" s="167"/>
      <c r="AA31" s="167"/>
    </row>
    <row r="32" spans="1:27" ht="15" customHeight="1" x14ac:dyDescent="0.35">
      <c r="A32" s="681"/>
      <c r="B32" s="11" t="str">
        <f t="shared" si="4"/>
        <v>Motors</v>
      </c>
      <c r="C32" s="3">
        <f>'BIZ kWh ENTRY'!S109</f>
        <v>0</v>
      </c>
      <c r="D32" s="3">
        <f>'BIZ kWh ENTRY'!T109</f>
        <v>0</v>
      </c>
      <c r="E32" s="3">
        <f>'BIZ kWh ENTRY'!U109</f>
        <v>0</v>
      </c>
      <c r="F32" s="3">
        <f>'BIZ kWh ENTRY'!V109</f>
        <v>0</v>
      </c>
      <c r="G32" s="3">
        <f>'BIZ kWh ENTRY'!W109</f>
        <v>0</v>
      </c>
      <c r="H32" s="3">
        <f>'BIZ kWh ENTRY'!X109</f>
        <v>0</v>
      </c>
      <c r="I32" s="3">
        <f>'BIZ kWh ENTRY'!Y109</f>
        <v>0</v>
      </c>
      <c r="J32" s="3">
        <f>'BIZ kWh ENTRY'!Z109</f>
        <v>0</v>
      </c>
      <c r="K32" s="3">
        <f>'BIZ kWh ENTRY'!AA109</f>
        <v>0</v>
      </c>
      <c r="L32" s="3">
        <f>'BIZ kWh ENTRY'!AB109</f>
        <v>0</v>
      </c>
      <c r="M32" s="3">
        <f>'BIZ kWh ENTRY'!AC109</f>
        <v>0</v>
      </c>
      <c r="N32" s="3">
        <f>'BIZ kWh ENTRY'!AD109</f>
        <v>0</v>
      </c>
      <c r="O32" s="167"/>
      <c r="P32" s="167"/>
      <c r="Q32" s="167"/>
      <c r="R32" s="167"/>
      <c r="S32" s="167"/>
      <c r="T32" s="167"/>
      <c r="U32" s="167"/>
      <c r="V32" s="167"/>
      <c r="W32" s="167"/>
      <c r="X32" s="167"/>
      <c r="Y32" s="167"/>
      <c r="Z32" s="167"/>
      <c r="AA32" s="167"/>
    </row>
    <row r="33" spans="1:27" x14ac:dyDescent="0.35">
      <c r="A33" s="681"/>
      <c r="B33" s="11" t="str">
        <f t="shared" si="4"/>
        <v>Process</v>
      </c>
      <c r="C33" s="3">
        <f>'BIZ kWh ENTRY'!S110</f>
        <v>0</v>
      </c>
      <c r="D33" s="3">
        <f>'BIZ kWh ENTRY'!T110</f>
        <v>0</v>
      </c>
      <c r="E33" s="3">
        <f>'BIZ kWh ENTRY'!U110</f>
        <v>0</v>
      </c>
      <c r="F33" s="3">
        <f>'BIZ kWh ENTRY'!V110</f>
        <v>0</v>
      </c>
      <c r="G33" s="3">
        <f>'BIZ kWh ENTRY'!W110</f>
        <v>0</v>
      </c>
      <c r="H33" s="3">
        <f>'BIZ kWh ENTRY'!X110</f>
        <v>0</v>
      </c>
      <c r="I33" s="3">
        <f>'BIZ kWh ENTRY'!Y110</f>
        <v>0</v>
      </c>
      <c r="J33" s="3">
        <f>'BIZ kWh ENTRY'!Z110</f>
        <v>0</v>
      </c>
      <c r="K33" s="3">
        <f>'BIZ kWh ENTRY'!AA110</f>
        <v>0</v>
      </c>
      <c r="L33" s="3">
        <f>'BIZ kWh ENTRY'!AB110</f>
        <v>0</v>
      </c>
      <c r="M33" s="3">
        <f>'BIZ kWh ENTRY'!AC110</f>
        <v>0</v>
      </c>
      <c r="N33" s="3">
        <f>'BIZ kWh ENTRY'!AD110</f>
        <v>0</v>
      </c>
      <c r="O33" s="167"/>
      <c r="P33" s="167"/>
      <c r="Q33" s="167"/>
      <c r="R33" s="167"/>
      <c r="S33" s="167"/>
      <c r="T33" s="167"/>
      <c r="U33" s="167"/>
      <c r="V33" s="167"/>
      <c r="W33" s="167"/>
      <c r="X33" s="167"/>
      <c r="Y33" s="167"/>
      <c r="Z33" s="167"/>
      <c r="AA33" s="167"/>
    </row>
    <row r="34" spans="1:27" x14ac:dyDescent="0.35">
      <c r="A34" s="681"/>
      <c r="B34" s="11" t="str">
        <f t="shared" si="4"/>
        <v>Refrigeration</v>
      </c>
      <c r="C34" s="3">
        <f>'BIZ kWh ENTRY'!S111</f>
        <v>0</v>
      </c>
      <c r="D34" s="3">
        <f>'BIZ kWh ENTRY'!T111</f>
        <v>0</v>
      </c>
      <c r="E34" s="3">
        <f>'BIZ kWh ENTRY'!U111</f>
        <v>0</v>
      </c>
      <c r="F34" s="3">
        <f>'BIZ kWh ENTRY'!V111</f>
        <v>0</v>
      </c>
      <c r="G34" s="3">
        <f>'BIZ kWh ENTRY'!W111</f>
        <v>0</v>
      </c>
      <c r="H34" s="3">
        <f>'BIZ kWh ENTRY'!X111</f>
        <v>0</v>
      </c>
      <c r="I34" s="3">
        <f>'BIZ kWh ENTRY'!Y111</f>
        <v>0</v>
      </c>
      <c r="J34" s="3">
        <f>'BIZ kWh ENTRY'!Z111</f>
        <v>0</v>
      </c>
      <c r="K34" s="3">
        <f>'BIZ kWh ENTRY'!AA111</f>
        <v>0</v>
      </c>
      <c r="L34" s="3">
        <f>'BIZ kWh ENTRY'!AB111</f>
        <v>0</v>
      </c>
      <c r="M34" s="3">
        <f>'BIZ kWh ENTRY'!AC111</f>
        <v>0</v>
      </c>
      <c r="N34" s="3">
        <f>'BIZ kWh ENTRY'!AD111</f>
        <v>0</v>
      </c>
      <c r="O34" s="167"/>
      <c r="P34" s="167"/>
      <c r="Q34" s="167"/>
      <c r="R34" s="167"/>
      <c r="S34" s="167"/>
      <c r="T34" s="167"/>
      <c r="U34" s="167"/>
      <c r="V34" s="167"/>
      <c r="W34" s="167"/>
      <c r="X34" s="167"/>
      <c r="Y34" s="167"/>
      <c r="Z34" s="167"/>
      <c r="AA34" s="167"/>
    </row>
    <row r="35" spans="1:27" x14ac:dyDescent="0.35">
      <c r="A35" s="681"/>
      <c r="B35" s="11" t="str">
        <f t="shared" si="4"/>
        <v>Water Heating</v>
      </c>
      <c r="C35" s="3">
        <f>'BIZ kWh ENTRY'!S112</f>
        <v>0</v>
      </c>
      <c r="D35" s="3">
        <f>'BIZ kWh ENTRY'!T112</f>
        <v>0</v>
      </c>
      <c r="E35" s="3">
        <f>'BIZ kWh ENTRY'!U112</f>
        <v>0</v>
      </c>
      <c r="F35" s="3">
        <f>'BIZ kWh ENTRY'!V112</f>
        <v>0</v>
      </c>
      <c r="G35" s="3">
        <f>'BIZ kWh ENTRY'!W112</f>
        <v>0</v>
      </c>
      <c r="H35" s="3">
        <f>'BIZ kWh ENTRY'!X112</f>
        <v>0</v>
      </c>
      <c r="I35" s="3">
        <f>'BIZ kWh ENTRY'!Y112</f>
        <v>0</v>
      </c>
      <c r="J35" s="3">
        <f>'BIZ kWh ENTRY'!Z112</f>
        <v>0</v>
      </c>
      <c r="K35" s="3">
        <f>'BIZ kWh ENTRY'!AA112</f>
        <v>0</v>
      </c>
      <c r="L35" s="3">
        <f>'BIZ kWh ENTRY'!AB112</f>
        <v>0</v>
      </c>
      <c r="M35" s="3">
        <f>'BIZ kWh ENTRY'!AC112</f>
        <v>0</v>
      </c>
      <c r="N35" s="3">
        <f>'BIZ kWh ENTRY'!AD112</f>
        <v>0</v>
      </c>
      <c r="O35" s="167"/>
      <c r="P35" s="167"/>
      <c r="Q35" s="167"/>
      <c r="R35" s="167"/>
      <c r="S35" s="167"/>
      <c r="T35" s="167"/>
      <c r="U35" s="167"/>
      <c r="V35" s="167"/>
      <c r="W35" s="167"/>
      <c r="X35" s="167"/>
      <c r="Y35" s="167"/>
      <c r="Z35" s="167"/>
      <c r="AA35" s="167"/>
    </row>
    <row r="36" spans="1:27" ht="15" customHeight="1" x14ac:dyDescent="0.35">
      <c r="A36" s="681"/>
      <c r="B36" s="11" t="str">
        <f t="shared" si="4"/>
        <v xml:space="preserve"> </v>
      </c>
      <c r="C36" s="3"/>
      <c r="D36" s="3"/>
      <c r="E36" s="3"/>
      <c r="F36" s="3"/>
      <c r="G36" s="3"/>
      <c r="H36" s="3"/>
      <c r="I36" s="3"/>
      <c r="J36" s="3"/>
      <c r="K36" s="3"/>
      <c r="L36" s="3"/>
      <c r="M36" s="3"/>
      <c r="N36" s="3"/>
      <c r="O36" s="167"/>
      <c r="P36" s="167"/>
      <c r="Q36" s="167"/>
      <c r="R36" s="167"/>
      <c r="S36" s="167"/>
      <c r="T36" s="167"/>
      <c r="U36" s="167"/>
      <c r="V36" s="167"/>
      <c r="W36" s="167"/>
      <c r="X36" s="167"/>
      <c r="Y36" s="167"/>
      <c r="Z36" s="167"/>
      <c r="AA36" s="167"/>
    </row>
    <row r="37" spans="1:27" ht="15" customHeight="1" thickBot="1" x14ac:dyDescent="0.4">
      <c r="A37" s="682"/>
      <c r="B37" s="188" t="str">
        <f t="shared" si="4"/>
        <v>Monthly kWh</v>
      </c>
      <c r="C37" s="232">
        <f>SUM(C23:C36)</f>
        <v>0</v>
      </c>
      <c r="D37" s="232">
        <f t="shared" ref="D37:N37" si="5">SUM(D23:D36)</f>
        <v>0</v>
      </c>
      <c r="E37" s="232">
        <f t="shared" si="5"/>
        <v>0</v>
      </c>
      <c r="F37" s="232">
        <f t="shared" si="5"/>
        <v>0</v>
      </c>
      <c r="G37" s="232">
        <f t="shared" si="5"/>
        <v>0</v>
      </c>
      <c r="H37" s="232">
        <f t="shared" si="5"/>
        <v>0</v>
      </c>
      <c r="I37" s="232">
        <f t="shared" si="5"/>
        <v>0</v>
      </c>
      <c r="J37" s="232">
        <f t="shared" si="5"/>
        <v>0</v>
      </c>
      <c r="K37" s="232">
        <f t="shared" si="5"/>
        <v>0</v>
      </c>
      <c r="L37" s="232">
        <f t="shared" si="5"/>
        <v>40779.250174999979</v>
      </c>
      <c r="M37" s="232">
        <f t="shared" si="5"/>
        <v>0</v>
      </c>
      <c r="N37" s="232">
        <f t="shared" si="5"/>
        <v>0</v>
      </c>
      <c r="O37" s="261"/>
      <c r="P37" s="261"/>
      <c r="Q37" s="261"/>
      <c r="R37" s="261"/>
      <c r="S37" s="261"/>
      <c r="T37" s="261"/>
      <c r="U37" s="261"/>
      <c r="V37" s="261"/>
      <c r="W37" s="261"/>
      <c r="X37" s="261"/>
      <c r="Y37" s="261"/>
      <c r="Z37" s="261"/>
      <c r="AA37" s="261"/>
    </row>
    <row r="38" spans="1:27" x14ac:dyDescent="0.35">
      <c r="A38" s="8"/>
      <c r="B38" s="252"/>
      <c r="C38" s="9"/>
      <c r="D38" s="252"/>
      <c r="E38" s="9"/>
      <c r="F38" s="252"/>
      <c r="G38" s="252"/>
      <c r="H38" s="9"/>
      <c r="I38" s="252"/>
      <c r="J38" s="252"/>
      <c r="K38" s="9"/>
      <c r="L38" s="252"/>
      <c r="M38" s="308" t="s">
        <v>224</v>
      </c>
      <c r="N38" s="309">
        <f>SUM(C37:N37)</f>
        <v>40779.250174999979</v>
      </c>
      <c r="O38" s="308" t="s">
        <v>225</v>
      </c>
      <c r="P38" s="310">
        <f>'BIZ kWh ENTRY'!AE113</f>
        <v>40779.250174999979</v>
      </c>
      <c r="Q38" s="9"/>
      <c r="R38" s="252"/>
      <c r="S38" s="252"/>
      <c r="T38" s="9"/>
      <c r="U38" s="252"/>
      <c r="V38" s="252"/>
      <c r="W38" s="9"/>
      <c r="X38" s="252"/>
      <c r="Y38" s="252"/>
      <c r="Z38" s="9"/>
      <c r="AA38" s="252"/>
    </row>
    <row r="39" spans="1:27" ht="15" thickBot="1" x14ac:dyDescent="0.4">
      <c r="C39" s="129"/>
      <c r="D39" s="129"/>
      <c r="E39" s="129"/>
      <c r="F39" s="129"/>
      <c r="G39" s="129"/>
      <c r="H39" s="129"/>
      <c r="I39" s="129"/>
      <c r="J39" s="129"/>
      <c r="K39" s="129"/>
      <c r="L39" s="129"/>
      <c r="M39" s="129"/>
      <c r="N39" s="129"/>
      <c r="O39" s="129"/>
      <c r="P39" s="129"/>
      <c r="Q39" s="129"/>
      <c r="R39" s="129"/>
      <c r="S39" s="129"/>
      <c r="T39" s="129"/>
      <c r="U39" s="129"/>
      <c r="V39" s="129"/>
      <c r="W39" s="129"/>
      <c r="X39" s="129"/>
      <c r="Y39" s="129"/>
      <c r="Z39" s="129"/>
      <c r="AA39" s="129"/>
    </row>
    <row r="40" spans="1:27" ht="16" thickBot="1" x14ac:dyDescent="0.4">
      <c r="A40" s="683" t="s">
        <v>32</v>
      </c>
      <c r="B40" s="17" t="str">
        <f t="shared" ref="B40" si="6">B22</f>
        <v>End Use</v>
      </c>
      <c r="C40" s="145">
        <f>C$4</f>
        <v>44927</v>
      </c>
      <c r="D40" s="145">
        <f t="shared" ref="D40:AA40" si="7">D$4</f>
        <v>44958</v>
      </c>
      <c r="E40" s="145">
        <f t="shared" si="7"/>
        <v>44986</v>
      </c>
      <c r="F40" s="145">
        <f t="shared" si="7"/>
        <v>45017</v>
      </c>
      <c r="G40" s="145">
        <f t="shared" si="7"/>
        <v>45047</v>
      </c>
      <c r="H40" s="145">
        <f t="shared" si="7"/>
        <v>45078</v>
      </c>
      <c r="I40" s="145">
        <f t="shared" si="7"/>
        <v>45108</v>
      </c>
      <c r="J40" s="145">
        <f t="shared" si="7"/>
        <v>45139</v>
      </c>
      <c r="K40" s="145">
        <f t="shared" si="7"/>
        <v>45170</v>
      </c>
      <c r="L40" s="145">
        <f t="shared" si="7"/>
        <v>45200</v>
      </c>
      <c r="M40" s="145">
        <f t="shared" si="7"/>
        <v>45231</v>
      </c>
      <c r="N40" s="145">
        <f t="shared" si="7"/>
        <v>45261</v>
      </c>
      <c r="O40" s="145">
        <f t="shared" si="7"/>
        <v>45292</v>
      </c>
      <c r="P40" s="145">
        <f t="shared" si="7"/>
        <v>45323</v>
      </c>
      <c r="Q40" s="145">
        <f t="shared" si="7"/>
        <v>45352</v>
      </c>
      <c r="R40" s="145">
        <f t="shared" si="7"/>
        <v>45383</v>
      </c>
      <c r="S40" s="145">
        <f t="shared" si="7"/>
        <v>45413</v>
      </c>
      <c r="T40" s="145">
        <f t="shared" si="7"/>
        <v>45444</v>
      </c>
      <c r="U40" s="145">
        <f t="shared" si="7"/>
        <v>45474</v>
      </c>
      <c r="V40" s="145">
        <f t="shared" si="7"/>
        <v>45505</v>
      </c>
      <c r="W40" s="145">
        <f t="shared" si="7"/>
        <v>45536</v>
      </c>
      <c r="X40" s="145">
        <f t="shared" si="7"/>
        <v>45566</v>
      </c>
      <c r="Y40" s="145">
        <f t="shared" si="7"/>
        <v>45597</v>
      </c>
      <c r="Z40" s="145">
        <f t="shared" si="7"/>
        <v>45627</v>
      </c>
      <c r="AA40" s="145">
        <f t="shared" si="7"/>
        <v>45658</v>
      </c>
    </row>
    <row r="41" spans="1:27" ht="15" customHeight="1" x14ac:dyDescent="0.35">
      <c r="A41" s="684"/>
      <c r="B41" s="11" t="str">
        <f t="shared" ref="B41:B55" si="8">B23</f>
        <v>Air Comp</v>
      </c>
      <c r="C41" s="3">
        <f>'BIZ kWh ENTRY'!AI100</f>
        <v>0</v>
      </c>
      <c r="D41" s="3">
        <f>'BIZ kWh ENTRY'!AJ100</f>
        <v>0</v>
      </c>
      <c r="E41" s="3">
        <f>'BIZ kWh ENTRY'!AK100</f>
        <v>0</v>
      </c>
      <c r="F41" s="3">
        <f>'BIZ kWh ENTRY'!AL100</f>
        <v>0</v>
      </c>
      <c r="G41" s="3">
        <f>'BIZ kWh ENTRY'!AM100</f>
        <v>0</v>
      </c>
      <c r="H41" s="3">
        <f>'BIZ kWh ENTRY'!AN100</f>
        <v>0</v>
      </c>
      <c r="I41" s="3">
        <f>'BIZ kWh ENTRY'!AO100</f>
        <v>0</v>
      </c>
      <c r="J41" s="3">
        <f>'BIZ kWh ENTRY'!AP100</f>
        <v>0</v>
      </c>
      <c r="K41" s="3">
        <f>'BIZ kWh ENTRY'!AQ100</f>
        <v>0</v>
      </c>
      <c r="L41" s="3">
        <f>'BIZ kWh ENTRY'!AR100</f>
        <v>0</v>
      </c>
      <c r="M41" s="3">
        <f>'BIZ kWh ENTRY'!AS100</f>
        <v>0</v>
      </c>
      <c r="N41" s="3">
        <f>'BIZ kWh ENTRY'!AT100</f>
        <v>0</v>
      </c>
      <c r="O41" s="167"/>
      <c r="P41" s="167"/>
      <c r="Q41" s="167"/>
      <c r="R41" s="167"/>
      <c r="S41" s="167"/>
      <c r="T41" s="167"/>
      <c r="U41" s="167"/>
      <c r="V41" s="167"/>
      <c r="W41" s="167"/>
      <c r="X41" s="167"/>
      <c r="Y41" s="167"/>
      <c r="Z41" s="167"/>
      <c r="AA41" s="167"/>
    </row>
    <row r="42" spans="1:27" x14ac:dyDescent="0.35">
      <c r="A42" s="684"/>
      <c r="B42" s="12" t="str">
        <f t="shared" si="8"/>
        <v>Building Shell</v>
      </c>
      <c r="C42" s="3">
        <f>'BIZ kWh ENTRY'!AI101</f>
        <v>0</v>
      </c>
      <c r="D42" s="3">
        <f>'BIZ kWh ENTRY'!AJ101</f>
        <v>0</v>
      </c>
      <c r="E42" s="3">
        <f>'BIZ kWh ENTRY'!AK101</f>
        <v>0</v>
      </c>
      <c r="F42" s="3">
        <f>'BIZ kWh ENTRY'!AL101</f>
        <v>0</v>
      </c>
      <c r="G42" s="3">
        <f>'BIZ kWh ENTRY'!AM101</f>
        <v>0</v>
      </c>
      <c r="H42" s="3">
        <f>'BIZ kWh ENTRY'!AN101</f>
        <v>0</v>
      </c>
      <c r="I42" s="3">
        <f>'BIZ kWh ENTRY'!AO101</f>
        <v>0</v>
      </c>
      <c r="J42" s="3">
        <f>'BIZ kWh ENTRY'!AP101</f>
        <v>0</v>
      </c>
      <c r="K42" s="3">
        <f>'BIZ kWh ENTRY'!AQ101</f>
        <v>0</v>
      </c>
      <c r="L42" s="3">
        <f>'BIZ kWh ENTRY'!AR101</f>
        <v>0</v>
      </c>
      <c r="M42" s="3">
        <f>'BIZ kWh ENTRY'!AS101</f>
        <v>0</v>
      </c>
      <c r="N42" s="3">
        <f>'BIZ kWh ENTRY'!AT101</f>
        <v>0</v>
      </c>
      <c r="O42" s="167"/>
      <c r="P42" s="167"/>
      <c r="Q42" s="167"/>
      <c r="R42" s="167"/>
      <c r="S42" s="167"/>
      <c r="T42" s="167"/>
      <c r="U42" s="167"/>
      <c r="V42" s="167"/>
      <c r="W42" s="167"/>
      <c r="X42" s="167"/>
      <c r="Y42" s="167"/>
      <c r="Z42" s="167"/>
      <c r="AA42" s="167"/>
    </row>
    <row r="43" spans="1:27" x14ac:dyDescent="0.35">
      <c r="A43" s="684"/>
      <c r="B43" s="11" t="str">
        <f t="shared" si="8"/>
        <v>Cooking</v>
      </c>
      <c r="C43" s="3">
        <f>'BIZ kWh ENTRY'!AI102</f>
        <v>0</v>
      </c>
      <c r="D43" s="3">
        <f>'BIZ kWh ENTRY'!AJ102</f>
        <v>0</v>
      </c>
      <c r="E43" s="3">
        <f>'BIZ kWh ENTRY'!AK102</f>
        <v>0</v>
      </c>
      <c r="F43" s="3">
        <f>'BIZ kWh ENTRY'!AL102</f>
        <v>0</v>
      </c>
      <c r="G43" s="3">
        <f>'BIZ kWh ENTRY'!AM102</f>
        <v>0</v>
      </c>
      <c r="H43" s="3">
        <f>'BIZ kWh ENTRY'!AN102</f>
        <v>0</v>
      </c>
      <c r="I43" s="3">
        <f>'BIZ kWh ENTRY'!AO102</f>
        <v>0</v>
      </c>
      <c r="J43" s="3">
        <f>'BIZ kWh ENTRY'!AP102</f>
        <v>0</v>
      </c>
      <c r="K43" s="3">
        <f>'BIZ kWh ENTRY'!AQ102</f>
        <v>0</v>
      </c>
      <c r="L43" s="3">
        <f>'BIZ kWh ENTRY'!AR102</f>
        <v>0</v>
      </c>
      <c r="M43" s="3">
        <f>'BIZ kWh ENTRY'!AS102</f>
        <v>0</v>
      </c>
      <c r="N43" s="3">
        <f>'BIZ kWh ENTRY'!AT102</f>
        <v>0</v>
      </c>
      <c r="O43" s="167"/>
      <c r="P43" s="167"/>
      <c r="Q43" s="167"/>
      <c r="R43" s="167"/>
      <c r="S43" s="167"/>
      <c r="T43" s="167"/>
      <c r="U43" s="167"/>
      <c r="V43" s="167"/>
      <c r="W43" s="167"/>
      <c r="X43" s="167"/>
      <c r="Y43" s="167"/>
      <c r="Z43" s="167"/>
      <c r="AA43" s="167"/>
    </row>
    <row r="44" spans="1:27" x14ac:dyDescent="0.35">
      <c r="A44" s="684"/>
      <c r="B44" s="11" t="str">
        <f t="shared" si="8"/>
        <v>Cooling</v>
      </c>
      <c r="C44" s="3">
        <f>'BIZ kWh ENTRY'!AI103</f>
        <v>0</v>
      </c>
      <c r="D44" s="3">
        <f>'BIZ kWh ENTRY'!AJ103</f>
        <v>0</v>
      </c>
      <c r="E44" s="3">
        <f>'BIZ kWh ENTRY'!AK103</f>
        <v>0</v>
      </c>
      <c r="F44" s="3">
        <f>'BIZ kWh ENTRY'!AL103</f>
        <v>0</v>
      </c>
      <c r="G44" s="3">
        <f>'BIZ kWh ENTRY'!AM103</f>
        <v>0</v>
      </c>
      <c r="H44" s="3">
        <f>'BIZ kWh ENTRY'!AN103</f>
        <v>0</v>
      </c>
      <c r="I44" s="3">
        <f>'BIZ kWh ENTRY'!AO103</f>
        <v>0</v>
      </c>
      <c r="J44" s="3">
        <f>'BIZ kWh ENTRY'!AP103</f>
        <v>0</v>
      </c>
      <c r="K44" s="3">
        <f>'BIZ kWh ENTRY'!AQ103</f>
        <v>0</v>
      </c>
      <c r="L44" s="3">
        <f>'BIZ kWh ENTRY'!AR103</f>
        <v>0</v>
      </c>
      <c r="M44" s="3">
        <f>'BIZ kWh ENTRY'!AS103</f>
        <v>0</v>
      </c>
      <c r="N44" s="3">
        <f>'BIZ kWh ENTRY'!AT103</f>
        <v>0</v>
      </c>
      <c r="O44" s="167"/>
      <c r="P44" s="167"/>
      <c r="Q44" s="167"/>
      <c r="R44" s="167"/>
      <c r="S44" s="167"/>
      <c r="T44" s="167"/>
      <c r="U44" s="167"/>
      <c r="V44" s="167"/>
      <c r="W44" s="167"/>
      <c r="X44" s="167"/>
      <c r="Y44" s="167"/>
      <c r="Z44" s="167"/>
      <c r="AA44" s="167"/>
    </row>
    <row r="45" spans="1:27" x14ac:dyDescent="0.35">
      <c r="A45" s="684"/>
      <c r="B45" s="12" t="str">
        <f t="shared" si="8"/>
        <v>Ext Lighting</v>
      </c>
      <c r="C45" s="3">
        <f>'BIZ kWh ENTRY'!AI104</f>
        <v>0</v>
      </c>
      <c r="D45" s="3">
        <f>'BIZ kWh ENTRY'!AJ104</f>
        <v>0</v>
      </c>
      <c r="E45" s="3">
        <f>'BIZ kWh ENTRY'!AK104</f>
        <v>0</v>
      </c>
      <c r="F45" s="3">
        <f>'BIZ kWh ENTRY'!AL104</f>
        <v>0</v>
      </c>
      <c r="G45" s="3">
        <f>'BIZ kWh ENTRY'!AM104</f>
        <v>0</v>
      </c>
      <c r="H45" s="3">
        <f>'BIZ kWh ENTRY'!AN104</f>
        <v>0</v>
      </c>
      <c r="I45" s="3">
        <f>'BIZ kWh ENTRY'!AO104</f>
        <v>0</v>
      </c>
      <c r="J45" s="3">
        <f>'BIZ kWh ENTRY'!AP104</f>
        <v>0</v>
      </c>
      <c r="K45" s="3">
        <f>'BIZ kWh ENTRY'!AQ104</f>
        <v>0</v>
      </c>
      <c r="L45" s="3">
        <f>'BIZ kWh ENTRY'!AR104</f>
        <v>0</v>
      </c>
      <c r="M45" s="3">
        <f>'BIZ kWh ENTRY'!AS104</f>
        <v>0</v>
      </c>
      <c r="N45" s="3">
        <f>'BIZ kWh ENTRY'!AT104</f>
        <v>0</v>
      </c>
      <c r="O45" s="167"/>
      <c r="P45" s="167"/>
      <c r="Q45" s="167"/>
      <c r="R45" s="167"/>
      <c r="S45" s="167"/>
      <c r="T45" s="167"/>
      <c r="U45" s="167"/>
      <c r="V45" s="167"/>
      <c r="W45" s="167"/>
      <c r="X45" s="167"/>
      <c r="Y45" s="167"/>
      <c r="Z45" s="167"/>
      <c r="AA45" s="167"/>
    </row>
    <row r="46" spans="1:27" x14ac:dyDescent="0.35">
      <c r="A46" s="684"/>
      <c r="B46" s="11" t="str">
        <f t="shared" si="8"/>
        <v>Heating</v>
      </c>
      <c r="C46" s="3">
        <f>'BIZ kWh ENTRY'!AI105</f>
        <v>0</v>
      </c>
      <c r="D46" s="3">
        <f>'BIZ kWh ENTRY'!AJ105</f>
        <v>0</v>
      </c>
      <c r="E46" s="3">
        <f>'BIZ kWh ENTRY'!AK105</f>
        <v>0</v>
      </c>
      <c r="F46" s="3">
        <f>'BIZ kWh ENTRY'!AL105</f>
        <v>0</v>
      </c>
      <c r="G46" s="3">
        <f>'BIZ kWh ENTRY'!AM105</f>
        <v>0</v>
      </c>
      <c r="H46" s="3">
        <f>'BIZ kWh ENTRY'!AN105</f>
        <v>0</v>
      </c>
      <c r="I46" s="3">
        <f>'BIZ kWh ENTRY'!AO105</f>
        <v>0</v>
      </c>
      <c r="J46" s="3">
        <f>'BIZ kWh ENTRY'!AP105</f>
        <v>0</v>
      </c>
      <c r="K46" s="3">
        <f>'BIZ kWh ENTRY'!AQ105</f>
        <v>0</v>
      </c>
      <c r="L46" s="3">
        <f>'BIZ kWh ENTRY'!AR105</f>
        <v>0</v>
      </c>
      <c r="M46" s="3">
        <f>'BIZ kWh ENTRY'!AS105</f>
        <v>0</v>
      </c>
      <c r="N46" s="3">
        <f>'BIZ kWh ENTRY'!AT105</f>
        <v>0</v>
      </c>
      <c r="O46" s="167"/>
      <c r="P46" s="167"/>
      <c r="Q46" s="167"/>
      <c r="R46" s="167"/>
      <c r="S46" s="167"/>
      <c r="T46" s="167"/>
      <c r="U46" s="167"/>
      <c r="V46" s="167"/>
      <c r="W46" s="167"/>
      <c r="X46" s="167"/>
      <c r="Y46" s="167"/>
      <c r="Z46" s="167"/>
      <c r="AA46" s="167"/>
    </row>
    <row r="47" spans="1:27" x14ac:dyDescent="0.35">
      <c r="A47" s="684"/>
      <c r="B47" s="11" t="str">
        <f t="shared" si="8"/>
        <v>HVAC</v>
      </c>
      <c r="C47" s="3">
        <f>'BIZ kWh ENTRY'!AI106</f>
        <v>0</v>
      </c>
      <c r="D47" s="3">
        <f>'BIZ kWh ENTRY'!AJ106</f>
        <v>0</v>
      </c>
      <c r="E47" s="3">
        <f>'BIZ kWh ENTRY'!AK106</f>
        <v>0</v>
      </c>
      <c r="F47" s="3">
        <f>'BIZ kWh ENTRY'!AL106</f>
        <v>0</v>
      </c>
      <c r="G47" s="3">
        <f>'BIZ kWh ENTRY'!AM106</f>
        <v>0</v>
      </c>
      <c r="H47" s="3">
        <f>'BIZ kWh ENTRY'!AN106</f>
        <v>0</v>
      </c>
      <c r="I47" s="3">
        <f>'BIZ kWh ENTRY'!AO106</f>
        <v>0</v>
      </c>
      <c r="J47" s="3">
        <f>'BIZ kWh ENTRY'!AP106</f>
        <v>0</v>
      </c>
      <c r="K47" s="3">
        <f>'BIZ kWh ENTRY'!AQ106</f>
        <v>0</v>
      </c>
      <c r="L47" s="3">
        <f>'BIZ kWh ENTRY'!AR106</f>
        <v>0</v>
      </c>
      <c r="M47" s="3">
        <f>'BIZ kWh ENTRY'!AS106</f>
        <v>0</v>
      </c>
      <c r="N47" s="3">
        <f>'BIZ kWh ENTRY'!AT106</f>
        <v>0</v>
      </c>
      <c r="O47" s="167"/>
      <c r="P47" s="167"/>
      <c r="Q47" s="167"/>
      <c r="R47" s="167"/>
      <c r="S47" s="167"/>
      <c r="T47" s="167"/>
      <c r="U47" s="167"/>
      <c r="V47" s="167"/>
      <c r="W47" s="167"/>
      <c r="X47" s="167"/>
      <c r="Y47" s="167"/>
      <c r="Z47" s="167"/>
      <c r="AA47" s="167"/>
    </row>
    <row r="48" spans="1:27" x14ac:dyDescent="0.35">
      <c r="A48" s="684"/>
      <c r="B48" s="11" t="str">
        <f t="shared" si="8"/>
        <v>Lighting</v>
      </c>
      <c r="C48" s="3">
        <f>'BIZ kWh ENTRY'!AI107</f>
        <v>0</v>
      </c>
      <c r="D48" s="3">
        <f>'BIZ kWh ENTRY'!AJ107</f>
        <v>0</v>
      </c>
      <c r="E48" s="3">
        <f>'BIZ kWh ENTRY'!AK107</f>
        <v>0</v>
      </c>
      <c r="F48" s="3">
        <f>'BIZ kWh ENTRY'!AL107</f>
        <v>0</v>
      </c>
      <c r="G48" s="3">
        <f>'BIZ kWh ENTRY'!AM107</f>
        <v>0</v>
      </c>
      <c r="H48" s="3">
        <f>'BIZ kWh ENTRY'!AN107</f>
        <v>0</v>
      </c>
      <c r="I48" s="3">
        <f>'BIZ kWh ENTRY'!AO107</f>
        <v>0</v>
      </c>
      <c r="J48" s="3">
        <f>'BIZ kWh ENTRY'!AP107</f>
        <v>0</v>
      </c>
      <c r="K48" s="3">
        <f>'BIZ kWh ENTRY'!AQ107</f>
        <v>0</v>
      </c>
      <c r="L48" s="3">
        <f>'BIZ kWh ENTRY'!AR107</f>
        <v>0</v>
      </c>
      <c r="M48" s="3">
        <f>'BIZ kWh ENTRY'!AS107</f>
        <v>0</v>
      </c>
      <c r="N48" s="3">
        <f>'BIZ kWh ENTRY'!AT107</f>
        <v>0</v>
      </c>
      <c r="O48" s="167"/>
      <c r="P48" s="167"/>
      <c r="Q48" s="167"/>
      <c r="R48" s="167"/>
      <c r="S48" s="167"/>
      <c r="T48" s="167"/>
      <c r="U48" s="167"/>
      <c r="V48" s="167"/>
      <c r="W48" s="167"/>
      <c r="X48" s="167"/>
      <c r="Y48" s="167"/>
      <c r="Z48" s="167"/>
      <c r="AA48" s="167"/>
    </row>
    <row r="49" spans="1:27" x14ac:dyDescent="0.35">
      <c r="A49" s="684"/>
      <c r="B49" s="11" t="str">
        <f t="shared" si="8"/>
        <v>Miscellaneous</v>
      </c>
      <c r="C49" s="3">
        <f>'BIZ kWh ENTRY'!AI108</f>
        <v>0</v>
      </c>
      <c r="D49" s="3">
        <f>'BIZ kWh ENTRY'!AJ108</f>
        <v>0</v>
      </c>
      <c r="E49" s="3">
        <f>'BIZ kWh ENTRY'!AK108</f>
        <v>0</v>
      </c>
      <c r="F49" s="3">
        <f>'BIZ kWh ENTRY'!AL108</f>
        <v>0</v>
      </c>
      <c r="G49" s="3">
        <f>'BIZ kWh ENTRY'!AM108</f>
        <v>0</v>
      </c>
      <c r="H49" s="3">
        <f>'BIZ kWh ENTRY'!AN108</f>
        <v>0</v>
      </c>
      <c r="I49" s="3">
        <f>'BIZ kWh ENTRY'!AO108</f>
        <v>0</v>
      </c>
      <c r="J49" s="3">
        <f>'BIZ kWh ENTRY'!AP108</f>
        <v>0</v>
      </c>
      <c r="K49" s="3">
        <f>'BIZ kWh ENTRY'!AQ108</f>
        <v>0</v>
      </c>
      <c r="L49" s="3">
        <f>'BIZ kWh ENTRY'!AR108</f>
        <v>33185.485775000096</v>
      </c>
      <c r="M49" s="3">
        <f>'BIZ kWh ENTRY'!AS108</f>
        <v>0</v>
      </c>
      <c r="N49" s="3">
        <f>'BIZ kWh ENTRY'!AT108</f>
        <v>0</v>
      </c>
      <c r="O49" s="167"/>
      <c r="P49" s="167"/>
      <c r="Q49" s="167"/>
      <c r="R49" s="167"/>
      <c r="S49" s="167"/>
      <c r="T49" s="167"/>
      <c r="U49" s="167"/>
      <c r="V49" s="167"/>
      <c r="W49" s="167"/>
      <c r="X49" s="167"/>
      <c r="Y49" s="167"/>
      <c r="Z49" s="167"/>
      <c r="AA49" s="167"/>
    </row>
    <row r="50" spans="1:27" ht="15" customHeight="1" x14ac:dyDescent="0.35">
      <c r="A50" s="684"/>
      <c r="B50" s="11" t="str">
        <f t="shared" si="8"/>
        <v>Motors</v>
      </c>
      <c r="C50" s="3">
        <f>'BIZ kWh ENTRY'!AI109</f>
        <v>0</v>
      </c>
      <c r="D50" s="3">
        <f>'BIZ kWh ENTRY'!AJ109</f>
        <v>0</v>
      </c>
      <c r="E50" s="3">
        <f>'BIZ kWh ENTRY'!AK109</f>
        <v>0</v>
      </c>
      <c r="F50" s="3">
        <f>'BIZ kWh ENTRY'!AL109</f>
        <v>0</v>
      </c>
      <c r="G50" s="3">
        <f>'BIZ kWh ENTRY'!AM109</f>
        <v>0</v>
      </c>
      <c r="H50" s="3">
        <f>'BIZ kWh ENTRY'!AN109</f>
        <v>0</v>
      </c>
      <c r="I50" s="3">
        <f>'BIZ kWh ENTRY'!AO109</f>
        <v>0</v>
      </c>
      <c r="J50" s="3">
        <f>'BIZ kWh ENTRY'!AP109</f>
        <v>0</v>
      </c>
      <c r="K50" s="3">
        <f>'BIZ kWh ENTRY'!AQ109</f>
        <v>0</v>
      </c>
      <c r="L50" s="3">
        <f>'BIZ kWh ENTRY'!AR109</f>
        <v>0</v>
      </c>
      <c r="M50" s="3">
        <f>'BIZ kWh ENTRY'!AS109</f>
        <v>0</v>
      </c>
      <c r="N50" s="3">
        <f>'BIZ kWh ENTRY'!AT109</f>
        <v>0</v>
      </c>
      <c r="O50" s="167"/>
      <c r="P50" s="167"/>
      <c r="Q50" s="167"/>
      <c r="R50" s="167"/>
      <c r="S50" s="167"/>
      <c r="T50" s="167"/>
      <c r="U50" s="167"/>
      <c r="V50" s="167"/>
      <c r="W50" s="167"/>
      <c r="X50" s="167"/>
      <c r="Y50" s="167"/>
      <c r="Z50" s="167"/>
      <c r="AA50" s="167"/>
    </row>
    <row r="51" spans="1:27" x14ac:dyDescent="0.35">
      <c r="A51" s="684"/>
      <c r="B51" s="11" t="str">
        <f t="shared" si="8"/>
        <v>Process</v>
      </c>
      <c r="C51" s="3">
        <f>'BIZ kWh ENTRY'!AI110</f>
        <v>0</v>
      </c>
      <c r="D51" s="3">
        <f>'BIZ kWh ENTRY'!AJ110</f>
        <v>0</v>
      </c>
      <c r="E51" s="3">
        <f>'BIZ kWh ENTRY'!AK110</f>
        <v>0</v>
      </c>
      <c r="F51" s="3">
        <f>'BIZ kWh ENTRY'!AL110</f>
        <v>0</v>
      </c>
      <c r="G51" s="3">
        <f>'BIZ kWh ENTRY'!AM110</f>
        <v>0</v>
      </c>
      <c r="H51" s="3">
        <f>'BIZ kWh ENTRY'!AN110</f>
        <v>0</v>
      </c>
      <c r="I51" s="3">
        <f>'BIZ kWh ENTRY'!AO110</f>
        <v>0</v>
      </c>
      <c r="J51" s="3">
        <f>'BIZ kWh ENTRY'!AP110</f>
        <v>0</v>
      </c>
      <c r="K51" s="3">
        <f>'BIZ kWh ENTRY'!AQ110</f>
        <v>0</v>
      </c>
      <c r="L51" s="3">
        <f>'BIZ kWh ENTRY'!AR110</f>
        <v>0</v>
      </c>
      <c r="M51" s="3">
        <f>'BIZ kWh ENTRY'!AS110</f>
        <v>0</v>
      </c>
      <c r="N51" s="3">
        <f>'BIZ kWh ENTRY'!AT110</f>
        <v>0</v>
      </c>
      <c r="O51" s="167"/>
      <c r="P51" s="167"/>
      <c r="Q51" s="167"/>
      <c r="R51" s="167"/>
      <c r="S51" s="167"/>
      <c r="T51" s="167"/>
      <c r="U51" s="167"/>
      <c r="V51" s="167"/>
      <c r="W51" s="167"/>
      <c r="X51" s="167"/>
      <c r="Y51" s="167"/>
      <c r="Z51" s="167"/>
      <c r="AA51" s="167"/>
    </row>
    <row r="52" spans="1:27" x14ac:dyDescent="0.35">
      <c r="A52" s="684"/>
      <c r="B52" s="11" t="str">
        <f t="shared" si="8"/>
        <v>Refrigeration</v>
      </c>
      <c r="C52" s="3">
        <f>'BIZ kWh ENTRY'!AI111</f>
        <v>0</v>
      </c>
      <c r="D52" s="3">
        <f>'BIZ kWh ENTRY'!AJ111</f>
        <v>0</v>
      </c>
      <c r="E52" s="3">
        <f>'BIZ kWh ENTRY'!AK111</f>
        <v>0</v>
      </c>
      <c r="F52" s="3">
        <f>'BIZ kWh ENTRY'!AL111</f>
        <v>0</v>
      </c>
      <c r="G52" s="3">
        <f>'BIZ kWh ENTRY'!AM111</f>
        <v>0</v>
      </c>
      <c r="H52" s="3">
        <f>'BIZ kWh ENTRY'!AN111</f>
        <v>0</v>
      </c>
      <c r="I52" s="3">
        <f>'BIZ kWh ENTRY'!AO111</f>
        <v>0</v>
      </c>
      <c r="J52" s="3">
        <f>'BIZ kWh ENTRY'!AP111</f>
        <v>0</v>
      </c>
      <c r="K52" s="3">
        <f>'BIZ kWh ENTRY'!AQ111</f>
        <v>0</v>
      </c>
      <c r="L52" s="3">
        <f>'BIZ kWh ENTRY'!AR111</f>
        <v>0</v>
      </c>
      <c r="M52" s="3">
        <f>'BIZ kWh ENTRY'!AS111</f>
        <v>0</v>
      </c>
      <c r="N52" s="3">
        <f>'BIZ kWh ENTRY'!AT111</f>
        <v>0</v>
      </c>
      <c r="O52" s="167"/>
      <c r="P52" s="167"/>
      <c r="Q52" s="167"/>
      <c r="R52" s="167"/>
      <c r="S52" s="167"/>
      <c r="T52" s="167"/>
      <c r="U52" s="167"/>
      <c r="V52" s="167"/>
      <c r="W52" s="167"/>
      <c r="X52" s="167"/>
      <c r="Y52" s="167"/>
      <c r="Z52" s="167"/>
      <c r="AA52" s="167"/>
    </row>
    <row r="53" spans="1:27" x14ac:dyDescent="0.35">
      <c r="A53" s="684"/>
      <c r="B53" s="11" t="str">
        <f t="shared" si="8"/>
        <v>Water Heating</v>
      </c>
      <c r="C53" s="3">
        <f>'BIZ kWh ENTRY'!AI112</f>
        <v>0</v>
      </c>
      <c r="D53" s="3">
        <f>'BIZ kWh ENTRY'!AJ112</f>
        <v>0</v>
      </c>
      <c r="E53" s="3">
        <f>'BIZ kWh ENTRY'!AK112</f>
        <v>0</v>
      </c>
      <c r="F53" s="3">
        <f>'BIZ kWh ENTRY'!AL112</f>
        <v>0</v>
      </c>
      <c r="G53" s="3">
        <f>'BIZ kWh ENTRY'!AM112</f>
        <v>0</v>
      </c>
      <c r="H53" s="3">
        <f>'BIZ kWh ENTRY'!AN112</f>
        <v>0</v>
      </c>
      <c r="I53" s="3">
        <f>'BIZ kWh ENTRY'!AO112</f>
        <v>0</v>
      </c>
      <c r="J53" s="3">
        <f>'BIZ kWh ENTRY'!AP112</f>
        <v>0</v>
      </c>
      <c r="K53" s="3">
        <f>'BIZ kWh ENTRY'!AQ112</f>
        <v>0</v>
      </c>
      <c r="L53" s="3">
        <f>'BIZ kWh ENTRY'!AR112</f>
        <v>0</v>
      </c>
      <c r="M53" s="3">
        <f>'BIZ kWh ENTRY'!AS112</f>
        <v>0</v>
      </c>
      <c r="N53" s="3">
        <f>'BIZ kWh ENTRY'!AT112</f>
        <v>0</v>
      </c>
      <c r="O53" s="167"/>
      <c r="P53" s="167"/>
      <c r="Q53" s="167"/>
      <c r="R53" s="167"/>
      <c r="S53" s="167"/>
      <c r="T53" s="167"/>
      <c r="U53" s="167"/>
      <c r="V53" s="167"/>
      <c r="W53" s="167"/>
      <c r="X53" s="167"/>
      <c r="Y53" s="167"/>
      <c r="Z53" s="167"/>
      <c r="AA53" s="167"/>
    </row>
    <row r="54" spans="1:27" ht="15" customHeight="1" x14ac:dyDescent="0.35">
      <c r="A54" s="684"/>
      <c r="B54" s="11" t="str">
        <f t="shared" si="8"/>
        <v xml:space="preserve"> </v>
      </c>
      <c r="C54" s="3"/>
      <c r="D54" s="3"/>
      <c r="E54" s="3"/>
      <c r="F54" s="3"/>
      <c r="G54" s="3"/>
      <c r="H54" s="3"/>
      <c r="I54" s="3"/>
      <c r="J54" s="3"/>
      <c r="K54" s="3"/>
      <c r="L54" s="3"/>
      <c r="M54" s="3"/>
      <c r="N54" s="3"/>
      <c r="O54" s="167"/>
      <c r="P54" s="167"/>
      <c r="Q54" s="167"/>
      <c r="R54" s="167"/>
      <c r="S54" s="167"/>
      <c r="T54" s="167"/>
      <c r="U54" s="167"/>
      <c r="V54" s="167"/>
      <c r="W54" s="167"/>
      <c r="X54" s="167"/>
      <c r="Y54" s="167"/>
      <c r="Z54" s="167"/>
      <c r="AA54" s="167"/>
    </row>
    <row r="55" spans="1:27" ht="15" customHeight="1" thickBot="1" x14ac:dyDescent="0.4">
      <c r="A55" s="685"/>
      <c r="B55" s="188" t="str">
        <f t="shared" si="8"/>
        <v>Monthly kWh</v>
      </c>
      <c r="C55" s="232">
        <f>SUM(C41:C54)</f>
        <v>0</v>
      </c>
      <c r="D55" s="232">
        <f t="shared" ref="D55:N55" si="9">SUM(D41:D54)</f>
        <v>0</v>
      </c>
      <c r="E55" s="232">
        <f t="shared" si="9"/>
        <v>0</v>
      </c>
      <c r="F55" s="232">
        <f t="shared" si="9"/>
        <v>0</v>
      </c>
      <c r="G55" s="232">
        <f t="shared" si="9"/>
        <v>0</v>
      </c>
      <c r="H55" s="232">
        <f t="shared" si="9"/>
        <v>0</v>
      </c>
      <c r="I55" s="232">
        <f t="shared" si="9"/>
        <v>0</v>
      </c>
      <c r="J55" s="232">
        <f t="shared" si="9"/>
        <v>0</v>
      </c>
      <c r="K55" s="232">
        <f t="shared" si="9"/>
        <v>0</v>
      </c>
      <c r="L55" s="232">
        <f t="shared" si="9"/>
        <v>33185.485775000096</v>
      </c>
      <c r="M55" s="232">
        <f t="shared" si="9"/>
        <v>0</v>
      </c>
      <c r="N55" s="232">
        <f t="shared" si="9"/>
        <v>0</v>
      </c>
      <c r="O55" s="261"/>
      <c r="P55" s="261"/>
      <c r="Q55" s="261"/>
      <c r="R55" s="261"/>
      <c r="S55" s="261"/>
      <c r="T55" s="261"/>
      <c r="U55" s="261"/>
      <c r="V55" s="261"/>
      <c r="W55" s="261"/>
      <c r="X55" s="261"/>
      <c r="Y55" s="261"/>
      <c r="Z55" s="261"/>
      <c r="AA55" s="261"/>
    </row>
    <row r="56" spans="1:27" ht="15" customHeight="1" x14ac:dyDescent="0.35">
      <c r="A56" s="8"/>
      <c r="B56" s="252"/>
      <c r="C56" s="9"/>
      <c r="D56" s="252"/>
      <c r="E56" s="9"/>
      <c r="F56" s="5"/>
      <c r="G56" s="5"/>
      <c r="H56" s="5"/>
      <c r="I56" s="5"/>
      <c r="J56" s="5"/>
      <c r="K56" s="5"/>
      <c r="L56" s="5"/>
      <c r="M56" s="308" t="s">
        <v>224</v>
      </c>
      <c r="N56" s="309">
        <f>SUM(C55:N55)</f>
        <v>33185.485775000096</v>
      </c>
      <c r="O56" s="308" t="s">
        <v>225</v>
      </c>
      <c r="P56" s="310">
        <f>'BIZ kWh ENTRY'!AU113</f>
        <v>33185.485775000096</v>
      </c>
      <c r="Q56" s="5"/>
      <c r="R56" s="5"/>
      <c r="S56" s="5"/>
      <c r="T56" s="5"/>
      <c r="U56" s="5"/>
      <c r="V56" s="5"/>
      <c r="W56" s="5"/>
      <c r="X56" s="5"/>
      <c r="Y56" s="5"/>
      <c r="Z56" s="5"/>
      <c r="AA56" s="5"/>
    </row>
    <row r="57" spans="1:27" ht="15" thickBot="1" x14ac:dyDescent="0.4">
      <c r="C57" s="129"/>
      <c r="D57" s="129"/>
      <c r="E57" s="129"/>
      <c r="F57" s="252"/>
      <c r="G57" s="252"/>
      <c r="H57" s="9"/>
      <c r="I57" s="252"/>
      <c r="J57" s="252"/>
      <c r="K57" s="9"/>
      <c r="L57" s="252"/>
      <c r="M57" s="252"/>
      <c r="N57" s="9"/>
      <c r="O57" s="252"/>
      <c r="P57" s="252"/>
      <c r="Q57" s="9"/>
      <c r="R57" s="252"/>
      <c r="S57" s="252"/>
      <c r="T57" s="9"/>
      <c r="U57" s="252"/>
      <c r="V57" s="252"/>
      <c r="W57" s="9"/>
      <c r="X57" s="252"/>
      <c r="Y57" s="252"/>
      <c r="Z57" s="9"/>
      <c r="AA57" s="252"/>
    </row>
    <row r="58" spans="1:27" ht="16" thickBot="1" x14ac:dyDescent="0.4">
      <c r="A58" s="734" t="s">
        <v>33</v>
      </c>
      <c r="B58" s="17" t="str">
        <f t="shared" ref="B58" si="10">B40</f>
        <v>End Use</v>
      </c>
      <c r="C58" s="145">
        <f>C$4</f>
        <v>44927</v>
      </c>
      <c r="D58" s="145">
        <f t="shared" ref="D58:AA58" si="11">D$4</f>
        <v>44958</v>
      </c>
      <c r="E58" s="145">
        <f t="shared" si="11"/>
        <v>44986</v>
      </c>
      <c r="F58" s="145">
        <f t="shared" si="11"/>
        <v>45017</v>
      </c>
      <c r="G58" s="145">
        <f t="shared" si="11"/>
        <v>45047</v>
      </c>
      <c r="H58" s="145">
        <f t="shared" si="11"/>
        <v>45078</v>
      </c>
      <c r="I58" s="145">
        <f t="shared" si="11"/>
        <v>45108</v>
      </c>
      <c r="J58" s="145">
        <f t="shared" si="11"/>
        <v>45139</v>
      </c>
      <c r="K58" s="145">
        <f t="shared" si="11"/>
        <v>45170</v>
      </c>
      <c r="L58" s="145">
        <f t="shared" si="11"/>
        <v>45200</v>
      </c>
      <c r="M58" s="145">
        <f t="shared" si="11"/>
        <v>45231</v>
      </c>
      <c r="N58" s="145">
        <f t="shared" si="11"/>
        <v>45261</v>
      </c>
      <c r="O58" s="145">
        <f t="shared" si="11"/>
        <v>45292</v>
      </c>
      <c r="P58" s="145">
        <f t="shared" si="11"/>
        <v>45323</v>
      </c>
      <c r="Q58" s="145">
        <f t="shared" si="11"/>
        <v>45352</v>
      </c>
      <c r="R58" s="145">
        <f t="shared" si="11"/>
        <v>45383</v>
      </c>
      <c r="S58" s="145">
        <f t="shared" si="11"/>
        <v>45413</v>
      </c>
      <c r="T58" s="145">
        <f t="shared" si="11"/>
        <v>45444</v>
      </c>
      <c r="U58" s="145">
        <f t="shared" si="11"/>
        <v>45474</v>
      </c>
      <c r="V58" s="145">
        <f t="shared" si="11"/>
        <v>45505</v>
      </c>
      <c r="W58" s="145">
        <f t="shared" si="11"/>
        <v>45536</v>
      </c>
      <c r="X58" s="145">
        <f t="shared" si="11"/>
        <v>45566</v>
      </c>
      <c r="Y58" s="145">
        <f t="shared" si="11"/>
        <v>45597</v>
      </c>
      <c r="Z58" s="145">
        <f t="shared" si="11"/>
        <v>45627</v>
      </c>
      <c r="AA58" s="145">
        <f t="shared" si="11"/>
        <v>45658</v>
      </c>
    </row>
    <row r="59" spans="1:27" x14ac:dyDescent="0.35">
      <c r="A59" s="735"/>
      <c r="B59" s="11" t="str">
        <f t="shared" ref="B59:B73" si="12">B41</f>
        <v>Air Comp</v>
      </c>
      <c r="C59" s="3">
        <f>'BIZ kWh ENTRY'!AY100</f>
        <v>0</v>
      </c>
      <c r="D59" s="3">
        <f>'BIZ kWh ENTRY'!AZ100</f>
        <v>0</v>
      </c>
      <c r="E59" s="3">
        <f>'BIZ kWh ENTRY'!BA100</f>
        <v>0</v>
      </c>
      <c r="F59" s="3">
        <f>'BIZ kWh ENTRY'!BB100</f>
        <v>0</v>
      </c>
      <c r="G59" s="3">
        <f>'BIZ kWh ENTRY'!BC100</f>
        <v>0</v>
      </c>
      <c r="H59" s="3">
        <f>'BIZ kWh ENTRY'!BD100</f>
        <v>0</v>
      </c>
      <c r="I59" s="3">
        <f>'BIZ kWh ENTRY'!BE100</f>
        <v>0</v>
      </c>
      <c r="J59" s="3">
        <f>'BIZ kWh ENTRY'!BF100</f>
        <v>0</v>
      </c>
      <c r="K59" s="3">
        <f>'BIZ kWh ENTRY'!BG100</f>
        <v>0</v>
      </c>
      <c r="L59" s="3">
        <f>'BIZ kWh ENTRY'!BH100</f>
        <v>0</v>
      </c>
      <c r="M59" s="3">
        <f>'BIZ kWh ENTRY'!BI100</f>
        <v>0</v>
      </c>
      <c r="N59" s="3">
        <f>'BIZ kWh ENTRY'!BJ100</f>
        <v>0</v>
      </c>
      <c r="O59" s="167"/>
      <c r="P59" s="167"/>
      <c r="Q59" s="167"/>
      <c r="R59" s="167"/>
      <c r="S59" s="167"/>
      <c r="T59" s="167"/>
      <c r="U59" s="167"/>
      <c r="V59" s="167"/>
      <c r="W59" s="167"/>
      <c r="X59" s="167"/>
      <c r="Y59" s="167"/>
      <c r="Z59" s="167"/>
      <c r="AA59" s="167"/>
    </row>
    <row r="60" spans="1:27" ht="15" customHeight="1" x14ac:dyDescent="0.35">
      <c r="A60" s="735"/>
      <c r="B60" s="11" t="str">
        <f t="shared" si="12"/>
        <v>Building Shell</v>
      </c>
      <c r="C60" s="3">
        <f>'BIZ kWh ENTRY'!AY101</f>
        <v>0</v>
      </c>
      <c r="D60" s="3">
        <f>'BIZ kWh ENTRY'!AZ101</f>
        <v>0</v>
      </c>
      <c r="E60" s="3">
        <f>'BIZ kWh ENTRY'!BA101</f>
        <v>0</v>
      </c>
      <c r="F60" s="3">
        <f>'BIZ kWh ENTRY'!BB101</f>
        <v>0</v>
      </c>
      <c r="G60" s="3">
        <f>'BIZ kWh ENTRY'!BC101</f>
        <v>0</v>
      </c>
      <c r="H60" s="3">
        <f>'BIZ kWh ENTRY'!BD101</f>
        <v>0</v>
      </c>
      <c r="I60" s="3">
        <f>'BIZ kWh ENTRY'!BE101</f>
        <v>0</v>
      </c>
      <c r="J60" s="3">
        <f>'BIZ kWh ENTRY'!BF101</f>
        <v>0</v>
      </c>
      <c r="K60" s="3">
        <f>'BIZ kWh ENTRY'!BG101</f>
        <v>0</v>
      </c>
      <c r="L60" s="3">
        <f>'BIZ kWh ENTRY'!BH101</f>
        <v>0</v>
      </c>
      <c r="M60" s="3">
        <f>'BIZ kWh ENTRY'!BI101</f>
        <v>0</v>
      </c>
      <c r="N60" s="3">
        <f>'BIZ kWh ENTRY'!BJ101</f>
        <v>0</v>
      </c>
      <c r="O60" s="167"/>
      <c r="P60" s="167"/>
      <c r="Q60" s="167"/>
      <c r="R60" s="167"/>
      <c r="S60" s="167"/>
      <c r="T60" s="167"/>
      <c r="U60" s="167"/>
      <c r="V60" s="167"/>
      <c r="W60" s="167"/>
      <c r="X60" s="167"/>
      <c r="Y60" s="167"/>
      <c r="Z60" s="167"/>
      <c r="AA60" s="167"/>
    </row>
    <row r="61" spans="1:27" x14ac:dyDescent="0.35">
      <c r="A61" s="735"/>
      <c r="B61" s="11" t="str">
        <f t="shared" si="12"/>
        <v>Cooking</v>
      </c>
      <c r="C61" s="3">
        <f>'BIZ kWh ENTRY'!AY102</f>
        <v>0</v>
      </c>
      <c r="D61" s="3">
        <f>'BIZ kWh ENTRY'!AZ102</f>
        <v>0</v>
      </c>
      <c r="E61" s="3">
        <f>'BIZ kWh ENTRY'!BA102</f>
        <v>0</v>
      </c>
      <c r="F61" s="3">
        <f>'BIZ kWh ENTRY'!BB102</f>
        <v>0</v>
      </c>
      <c r="G61" s="3">
        <f>'BIZ kWh ENTRY'!BC102</f>
        <v>0</v>
      </c>
      <c r="H61" s="3">
        <f>'BIZ kWh ENTRY'!BD102</f>
        <v>0</v>
      </c>
      <c r="I61" s="3">
        <f>'BIZ kWh ENTRY'!BE102</f>
        <v>0</v>
      </c>
      <c r="J61" s="3">
        <f>'BIZ kWh ENTRY'!BF102</f>
        <v>0</v>
      </c>
      <c r="K61" s="3">
        <f>'BIZ kWh ENTRY'!BG102</f>
        <v>0</v>
      </c>
      <c r="L61" s="3">
        <f>'BIZ kWh ENTRY'!BH102</f>
        <v>0</v>
      </c>
      <c r="M61" s="3">
        <f>'BIZ kWh ENTRY'!BI102</f>
        <v>0</v>
      </c>
      <c r="N61" s="3">
        <f>'BIZ kWh ENTRY'!BJ102</f>
        <v>0</v>
      </c>
      <c r="O61" s="167"/>
      <c r="P61" s="167"/>
      <c r="Q61" s="167"/>
      <c r="R61" s="167"/>
      <c r="S61" s="167"/>
      <c r="T61" s="167"/>
      <c r="U61" s="167"/>
      <c r="V61" s="167"/>
      <c r="W61" s="167"/>
      <c r="X61" s="167"/>
      <c r="Y61" s="167"/>
      <c r="Z61" s="167"/>
      <c r="AA61" s="167"/>
    </row>
    <row r="62" spans="1:27" x14ac:dyDescent="0.35">
      <c r="A62" s="735"/>
      <c r="B62" s="11" t="str">
        <f t="shared" si="12"/>
        <v>Cooling</v>
      </c>
      <c r="C62" s="3">
        <f>'BIZ kWh ENTRY'!AY103</f>
        <v>0</v>
      </c>
      <c r="D62" s="3">
        <f>'BIZ kWh ENTRY'!AZ103</f>
        <v>0</v>
      </c>
      <c r="E62" s="3">
        <f>'BIZ kWh ENTRY'!BA103</f>
        <v>0</v>
      </c>
      <c r="F62" s="3">
        <f>'BIZ kWh ENTRY'!BB103</f>
        <v>0</v>
      </c>
      <c r="G62" s="3">
        <f>'BIZ kWh ENTRY'!BC103</f>
        <v>0</v>
      </c>
      <c r="H62" s="3">
        <f>'BIZ kWh ENTRY'!BD103</f>
        <v>0</v>
      </c>
      <c r="I62" s="3">
        <f>'BIZ kWh ENTRY'!BE103</f>
        <v>0</v>
      </c>
      <c r="J62" s="3">
        <f>'BIZ kWh ENTRY'!BF103</f>
        <v>0</v>
      </c>
      <c r="K62" s="3">
        <f>'BIZ kWh ENTRY'!BG103</f>
        <v>0</v>
      </c>
      <c r="L62" s="3">
        <f>'BIZ kWh ENTRY'!BH103</f>
        <v>0</v>
      </c>
      <c r="M62" s="3">
        <f>'BIZ kWh ENTRY'!BI103</f>
        <v>0</v>
      </c>
      <c r="N62" s="3">
        <f>'BIZ kWh ENTRY'!BJ103</f>
        <v>0</v>
      </c>
      <c r="O62" s="167"/>
      <c r="P62" s="167"/>
      <c r="Q62" s="167"/>
      <c r="R62" s="167"/>
      <c r="S62" s="167"/>
      <c r="T62" s="167"/>
      <c r="U62" s="167"/>
      <c r="V62" s="167"/>
      <c r="W62" s="167"/>
      <c r="X62" s="167"/>
      <c r="Y62" s="167"/>
      <c r="Z62" s="167"/>
      <c r="AA62" s="167"/>
    </row>
    <row r="63" spans="1:27" x14ac:dyDescent="0.35">
      <c r="A63" s="735"/>
      <c r="B63" s="11" t="str">
        <f t="shared" si="12"/>
        <v>Ext Lighting</v>
      </c>
      <c r="C63" s="3">
        <f>'BIZ kWh ENTRY'!AY104</f>
        <v>0</v>
      </c>
      <c r="D63" s="3">
        <f>'BIZ kWh ENTRY'!AZ104</f>
        <v>0</v>
      </c>
      <c r="E63" s="3">
        <f>'BIZ kWh ENTRY'!BA104</f>
        <v>0</v>
      </c>
      <c r="F63" s="3">
        <f>'BIZ kWh ENTRY'!BB104</f>
        <v>0</v>
      </c>
      <c r="G63" s="3">
        <f>'BIZ kWh ENTRY'!BC104</f>
        <v>0</v>
      </c>
      <c r="H63" s="3">
        <f>'BIZ kWh ENTRY'!BD104</f>
        <v>0</v>
      </c>
      <c r="I63" s="3">
        <f>'BIZ kWh ENTRY'!BE104</f>
        <v>0</v>
      </c>
      <c r="J63" s="3">
        <f>'BIZ kWh ENTRY'!BF104</f>
        <v>0</v>
      </c>
      <c r="K63" s="3">
        <f>'BIZ kWh ENTRY'!BG104</f>
        <v>0</v>
      </c>
      <c r="L63" s="3">
        <f>'BIZ kWh ENTRY'!BH104</f>
        <v>0</v>
      </c>
      <c r="M63" s="3">
        <f>'BIZ kWh ENTRY'!BI104</f>
        <v>0</v>
      </c>
      <c r="N63" s="3">
        <f>'BIZ kWh ENTRY'!BJ104</f>
        <v>0</v>
      </c>
      <c r="O63" s="167"/>
      <c r="P63" s="167"/>
      <c r="Q63" s="167"/>
      <c r="R63" s="167"/>
      <c r="S63" s="167"/>
      <c r="T63" s="167"/>
      <c r="U63" s="167"/>
      <c r="V63" s="167"/>
      <c r="W63" s="167"/>
      <c r="X63" s="167"/>
      <c r="Y63" s="167"/>
      <c r="Z63" s="167"/>
      <c r="AA63" s="167"/>
    </row>
    <row r="64" spans="1:27" x14ac:dyDescent="0.35">
      <c r="A64" s="735"/>
      <c r="B64" s="11" t="str">
        <f t="shared" si="12"/>
        <v>Heating</v>
      </c>
      <c r="C64" s="3">
        <f>'BIZ kWh ENTRY'!AY105</f>
        <v>0</v>
      </c>
      <c r="D64" s="3">
        <f>'BIZ kWh ENTRY'!AZ105</f>
        <v>0</v>
      </c>
      <c r="E64" s="3">
        <f>'BIZ kWh ENTRY'!BA105</f>
        <v>0</v>
      </c>
      <c r="F64" s="3">
        <f>'BIZ kWh ENTRY'!BB105</f>
        <v>0</v>
      </c>
      <c r="G64" s="3">
        <f>'BIZ kWh ENTRY'!BC105</f>
        <v>0</v>
      </c>
      <c r="H64" s="3">
        <f>'BIZ kWh ENTRY'!BD105</f>
        <v>0</v>
      </c>
      <c r="I64" s="3">
        <f>'BIZ kWh ENTRY'!BE105</f>
        <v>0</v>
      </c>
      <c r="J64" s="3">
        <f>'BIZ kWh ENTRY'!BF105</f>
        <v>0</v>
      </c>
      <c r="K64" s="3">
        <f>'BIZ kWh ENTRY'!BG105</f>
        <v>0</v>
      </c>
      <c r="L64" s="3">
        <f>'BIZ kWh ENTRY'!BH105</f>
        <v>0</v>
      </c>
      <c r="M64" s="3">
        <f>'BIZ kWh ENTRY'!BI105</f>
        <v>0</v>
      </c>
      <c r="N64" s="3">
        <f>'BIZ kWh ENTRY'!BJ105</f>
        <v>0</v>
      </c>
      <c r="O64" s="167"/>
      <c r="P64" s="167"/>
      <c r="Q64" s="167"/>
      <c r="R64" s="167"/>
      <c r="S64" s="167"/>
      <c r="T64" s="167"/>
      <c r="U64" s="167"/>
      <c r="V64" s="167"/>
      <c r="W64" s="167"/>
      <c r="X64" s="167"/>
      <c r="Y64" s="167"/>
      <c r="Z64" s="167"/>
      <c r="AA64" s="167"/>
    </row>
    <row r="65" spans="1:27" x14ac:dyDescent="0.35">
      <c r="A65" s="735"/>
      <c r="B65" s="11" t="str">
        <f t="shared" si="12"/>
        <v>HVAC</v>
      </c>
      <c r="C65" s="3">
        <f>'BIZ kWh ENTRY'!AY106</f>
        <v>0</v>
      </c>
      <c r="D65" s="3">
        <f>'BIZ kWh ENTRY'!AZ106</f>
        <v>0</v>
      </c>
      <c r="E65" s="3">
        <f>'BIZ kWh ENTRY'!BA106</f>
        <v>0</v>
      </c>
      <c r="F65" s="3">
        <f>'BIZ kWh ENTRY'!BB106</f>
        <v>0</v>
      </c>
      <c r="G65" s="3">
        <f>'BIZ kWh ENTRY'!BC106</f>
        <v>0</v>
      </c>
      <c r="H65" s="3">
        <f>'BIZ kWh ENTRY'!BD106</f>
        <v>0</v>
      </c>
      <c r="I65" s="3">
        <f>'BIZ kWh ENTRY'!BE106</f>
        <v>0</v>
      </c>
      <c r="J65" s="3">
        <f>'BIZ kWh ENTRY'!BF106</f>
        <v>0</v>
      </c>
      <c r="K65" s="3">
        <f>'BIZ kWh ENTRY'!BG106</f>
        <v>0</v>
      </c>
      <c r="L65" s="3">
        <f>'BIZ kWh ENTRY'!BH106</f>
        <v>0</v>
      </c>
      <c r="M65" s="3">
        <f>'BIZ kWh ENTRY'!BI106</f>
        <v>0</v>
      </c>
      <c r="N65" s="3">
        <f>'BIZ kWh ENTRY'!BJ106</f>
        <v>0</v>
      </c>
      <c r="O65" s="167"/>
      <c r="P65" s="167"/>
      <c r="Q65" s="167"/>
      <c r="R65" s="167"/>
      <c r="S65" s="167"/>
      <c r="T65" s="167"/>
      <c r="U65" s="167"/>
      <c r="V65" s="167"/>
      <c r="W65" s="167"/>
      <c r="X65" s="167"/>
      <c r="Y65" s="167"/>
      <c r="Z65" s="167"/>
      <c r="AA65" s="167"/>
    </row>
    <row r="66" spans="1:27" x14ac:dyDescent="0.35">
      <c r="A66" s="735"/>
      <c r="B66" s="11" t="str">
        <f t="shared" si="12"/>
        <v>Lighting</v>
      </c>
      <c r="C66" s="3">
        <f>'BIZ kWh ENTRY'!AY107</f>
        <v>0</v>
      </c>
      <c r="D66" s="3">
        <f>'BIZ kWh ENTRY'!AZ107</f>
        <v>0</v>
      </c>
      <c r="E66" s="3">
        <f>'BIZ kWh ENTRY'!BA107</f>
        <v>0</v>
      </c>
      <c r="F66" s="3">
        <f>'BIZ kWh ENTRY'!BB107</f>
        <v>0</v>
      </c>
      <c r="G66" s="3">
        <f>'BIZ kWh ENTRY'!BC107</f>
        <v>0</v>
      </c>
      <c r="H66" s="3">
        <f>'BIZ kWh ENTRY'!BD107</f>
        <v>0</v>
      </c>
      <c r="I66" s="3">
        <f>'BIZ kWh ENTRY'!BE107</f>
        <v>0</v>
      </c>
      <c r="J66" s="3">
        <f>'BIZ kWh ENTRY'!BF107</f>
        <v>0</v>
      </c>
      <c r="K66" s="3">
        <f>'BIZ kWh ENTRY'!BG107</f>
        <v>0</v>
      </c>
      <c r="L66" s="3">
        <f>'BIZ kWh ENTRY'!BH107</f>
        <v>0</v>
      </c>
      <c r="M66" s="3">
        <f>'BIZ kWh ENTRY'!BI107</f>
        <v>0</v>
      </c>
      <c r="N66" s="3">
        <f>'BIZ kWh ENTRY'!BJ107</f>
        <v>0</v>
      </c>
      <c r="O66" s="167"/>
      <c r="P66" s="167"/>
      <c r="Q66" s="167"/>
      <c r="R66" s="167"/>
      <c r="S66" s="167"/>
      <c r="T66" s="167"/>
      <c r="U66" s="167"/>
      <c r="V66" s="167"/>
      <c r="W66" s="167"/>
      <c r="X66" s="167"/>
      <c r="Y66" s="167"/>
      <c r="Z66" s="167"/>
      <c r="AA66" s="167"/>
    </row>
    <row r="67" spans="1:27" x14ac:dyDescent="0.35">
      <c r="A67" s="735"/>
      <c r="B67" s="11" t="str">
        <f t="shared" si="12"/>
        <v>Miscellaneous</v>
      </c>
      <c r="C67" s="3">
        <f>'BIZ kWh ENTRY'!AY108</f>
        <v>0</v>
      </c>
      <c r="D67" s="3">
        <f>'BIZ kWh ENTRY'!AZ108</f>
        <v>0</v>
      </c>
      <c r="E67" s="3">
        <f>'BIZ kWh ENTRY'!BA108</f>
        <v>0</v>
      </c>
      <c r="F67" s="3">
        <f>'BIZ kWh ENTRY'!BB108</f>
        <v>0</v>
      </c>
      <c r="G67" s="3">
        <f>'BIZ kWh ENTRY'!BC108</f>
        <v>0</v>
      </c>
      <c r="H67" s="3">
        <f>'BIZ kWh ENTRY'!BD108</f>
        <v>0</v>
      </c>
      <c r="I67" s="3">
        <f>'BIZ kWh ENTRY'!BE108</f>
        <v>0</v>
      </c>
      <c r="J67" s="3">
        <f>'BIZ kWh ENTRY'!BF108</f>
        <v>0</v>
      </c>
      <c r="K67" s="3">
        <f>'BIZ kWh ENTRY'!BG108</f>
        <v>0</v>
      </c>
      <c r="L67" s="3">
        <f>'BIZ kWh ENTRY'!BH108</f>
        <v>-3767.9192249999996</v>
      </c>
      <c r="M67" s="3">
        <f>'BIZ kWh ENTRY'!BI108</f>
        <v>0</v>
      </c>
      <c r="N67" s="3">
        <f>'BIZ kWh ENTRY'!BJ108</f>
        <v>0</v>
      </c>
      <c r="O67" s="167"/>
      <c r="P67" s="167"/>
      <c r="Q67" s="167"/>
      <c r="R67" s="167"/>
      <c r="S67" s="167"/>
      <c r="T67" s="167"/>
      <c r="U67" s="167"/>
      <c r="V67" s="167"/>
      <c r="W67" s="167"/>
      <c r="X67" s="167"/>
      <c r="Y67" s="167"/>
      <c r="Z67" s="167"/>
      <c r="AA67" s="167"/>
    </row>
    <row r="68" spans="1:27" x14ac:dyDescent="0.35">
      <c r="A68" s="735"/>
      <c r="B68" s="11" t="str">
        <f t="shared" si="12"/>
        <v>Motors</v>
      </c>
      <c r="C68" s="3">
        <f>'BIZ kWh ENTRY'!AY109</f>
        <v>0</v>
      </c>
      <c r="D68" s="3">
        <f>'BIZ kWh ENTRY'!AZ109</f>
        <v>0</v>
      </c>
      <c r="E68" s="3">
        <f>'BIZ kWh ENTRY'!BA109</f>
        <v>0</v>
      </c>
      <c r="F68" s="3">
        <f>'BIZ kWh ENTRY'!BB109</f>
        <v>0</v>
      </c>
      <c r="G68" s="3">
        <f>'BIZ kWh ENTRY'!BC109</f>
        <v>0</v>
      </c>
      <c r="H68" s="3">
        <f>'BIZ kWh ENTRY'!BD109</f>
        <v>0</v>
      </c>
      <c r="I68" s="3">
        <f>'BIZ kWh ENTRY'!BE109</f>
        <v>0</v>
      </c>
      <c r="J68" s="3">
        <f>'BIZ kWh ENTRY'!BF109</f>
        <v>0</v>
      </c>
      <c r="K68" s="3">
        <f>'BIZ kWh ENTRY'!BG109</f>
        <v>0</v>
      </c>
      <c r="L68" s="3">
        <f>'BIZ kWh ENTRY'!BH109</f>
        <v>0</v>
      </c>
      <c r="M68" s="3">
        <f>'BIZ kWh ENTRY'!BI109</f>
        <v>0</v>
      </c>
      <c r="N68" s="3">
        <f>'BIZ kWh ENTRY'!BJ109</f>
        <v>0</v>
      </c>
      <c r="O68" s="167"/>
      <c r="P68" s="167"/>
      <c r="Q68" s="167"/>
      <c r="R68" s="167"/>
      <c r="S68" s="167"/>
      <c r="T68" s="167"/>
      <c r="U68" s="167"/>
      <c r="V68" s="167"/>
      <c r="W68" s="167"/>
      <c r="X68" s="167"/>
      <c r="Y68" s="167"/>
      <c r="Z68" s="167"/>
      <c r="AA68" s="167"/>
    </row>
    <row r="69" spans="1:27" ht="15.75" customHeight="1" x14ac:dyDescent="0.35">
      <c r="A69" s="735"/>
      <c r="B69" s="11" t="str">
        <f t="shared" si="12"/>
        <v>Process</v>
      </c>
      <c r="C69" s="3">
        <f>'BIZ kWh ENTRY'!AY110</f>
        <v>0</v>
      </c>
      <c r="D69" s="3">
        <f>'BIZ kWh ENTRY'!AZ110</f>
        <v>0</v>
      </c>
      <c r="E69" s="3">
        <f>'BIZ kWh ENTRY'!BA110</f>
        <v>0</v>
      </c>
      <c r="F69" s="3">
        <f>'BIZ kWh ENTRY'!BB110</f>
        <v>0</v>
      </c>
      <c r="G69" s="3">
        <f>'BIZ kWh ENTRY'!BC110</f>
        <v>0</v>
      </c>
      <c r="H69" s="3">
        <f>'BIZ kWh ENTRY'!BD110</f>
        <v>0</v>
      </c>
      <c r="I69" s="3">
        <f>'BIZ kWh ENTRY'!BE110</f>
        <v>0</v>
      </c>
      <c r="J69" s="3">
        <f>'BIZ kWh ENTRY'!BF110</f>
        <v>0</v>
      </c>
      <c r="K69" s="3">
        <f>'BIZ kWh ENTRY'!BG110</f>
        <v>0</v>
      </c>
      <c r="L69" s="3">
        <f>'BIZ kWh ENTRY'!BH110</f>
        <v>0</v>
      </c>
      <c r="M69" s="3">
        <f>'BIZ kWh ENTRY'!BI110</f>
        <v>0</v>
      </c>
      <c r="N69" s="3">
        <f>'BIZ kWh ENTRY'!BJ110</f>
        <v>0</v>
      </c>
      <c r="O69" s="167"/>
      <c r="P69" s="167"/>
      <c r="Q69" s="167"/>
      <c r="R69" s="167"/>
      <c r="S69" s="167"/>
      <c r="T69" s="167"/>
      <c r="U69" s="167"/>
      <c r="V69" s="167"/>
      <c r="W69" s="167"/>
      <c r="X69" s="167"/>
      <c r="Y69" s="167"/>
      <c r="Z69" s="167"/>
      <c r="AA69" s="167"/>
    </row>
    <row r="70" spans="1:27" x14ac:dyDescent="0.35">
      <c r="A70" s="735"/>
      <c r="B70" s="11" t="str">
        <f t="shared" si="12"/>
        <v>Refrigeration</v>
      </c>
      <c r="C70" s="3">
        <f>'BIZ kWh ENTRY'!AY111</f>
        <v>0</v>
      </c>
      <c r="D70" s="3">
        <f>'BIZ kWh ENTRY'!AZ111</f>
        <v>0</v>
      </c>
      <c r="E70" s="3">
        <f>'BIZ kWh ENTRY'!BA111</f>
        <v>0</v>
      </c>
      <c r="F70" s="3">
        <f>'BIZ kWh ENTRY'!BB111</f>
        <v>0</v>
      </c>
      <c r="G70" s="3">
        <f>'BIZ kWh ENTRY'!BC111</f>
        <v>0</v>
      </c>
      <c r="H70" s="3">
        <f>'BIZ kWh ENTRY'!BD111</f>
        <v>0</v>
      </c>
      <c r="I70" s="3">
        <f>'BIZ kWh ENTRY'!BE111</f>
        <v>0</v>
      </c>
      <c r="J70" s="3">
        <f>'BIZ kWh ENTRY'!BF111</f>
        <v>0</v>
      </c>
      <c r="K70" s="3">
        <f>'BIZ kWh ENTRY'!BG111</f>
        <v>0</v>
      </c>
      <c r="L70" s="3">
        <f>'BIZ kWh ENTRY'!BH111</f>
        <v>0</v>
      </c>
      <c r="M70" s="3">
        <f>'BIZ kWh ENTRY'!BI111</f>
        <v>0</v>
      </c>
      <c r="N70" s="3">
        <f>'BIZ kWh ENTRY'!BJ111</f>
        <v>0</v>
      </c>
      <c r="O70" s="167"/>
      <c r="P70" s="167"/>
      <c r="Q70" s="167"/>
      <c r="R70" s="167"/>
      <c r="S70" s="167"/>
      <c r="T70" s="167"/>
      <c r="U70" s="167"/>
      <c r="V70" s="167"/>
      <c r="W70" s="167"/>
      <c r="X70" s="167"/>
      <c r="Y70" s="167"/>
      <c r="Z70" s="167"/>
      <c r="AA70" s="167"/>
    </row>
    <row r="71" spans="1:27" x14ac:dyDescent="0.35">
      <c r="A71" s="735"/>
      <c r="B71" s="11" t="str">
        <f t="shared" si="12"/>
        <v>Water Heating</v>
      </c>
      <c r="C71" s="3">
        <f>'BIZ kWh ENTRY'!AY112</f>
        <v>0</v>
      </c>
      <c r="D71" s="3">
        <f>'BIZ kWh ENTRY'!AZ112</f>
        <v>0</v>
      </c>
      <c r="E71" s="3">
        <f>'BIZ kWh ENTRY'!BA112</f>
        <v>0</v>
      </c>
      <c r="F71" s="3">
        <f>'BIZ kWh ENTRY'!BB112</f>
        <v>0</v>
      </c>
      <c r="G71" s="3">
        <f>'BIZ kWh ENTRY'!BC112</f>
        <v>0</v>
      </c>
      <c r="H71" s="3">
        <f>'BIZ kWh ENTRY'!BD112</f>
        <v>0</v>
      </c>
      <c r="I71" s="3">
        <f>'BIZ kWh ENTRY'!BE112</f>
        <v>0</v>
      </c>
      <c r="J71" s="3">
        <f>'BIZ kWh ENTRY'!BF112</f>
        <v>0</v>
      </c>
      <c r="K71" s="3">
        <f>'BIZ kWh ENTRY'!BG112</f>
        <v>0</v>
      </c>
      <c r="L71" s="3">
        <f>'BIZ kWh ENTRY'!BH112</f>
        <v>0</v>
      </c>
      <c r="M71" s="3">
        <f>'BIZ kWh ENTRY'!BI112</f>
        <v>0</v>
      </c>
      <c r="N71" s="3">
        <f>'BIZ kWh ENTRY'!BJ112</f>
        <v>0</v>
      </c>
      <c r="O71" s="167"/>
      <c r="P71" s="167"/>
      <c r="Q71" s="167"/>
      <c r="R71" s="167"/>
      <c r="S71" s="167"/>
      <c r="T71" s="167"/>
      <c r="U71" s="167"/>
      <c r="V71" s="167"/>
      <c r="W71" s="167"/>
      <c r="X71" s="167"/>
      <c r="Y71" s="167"/>
      <c r="Z71" s="167"/>
      <c r="AA71" s="167"/>
    </row>
    <row r="72" spans="1:27" x14ac:dyDescent="0.35">
      <c r="A72" s="735"/>
      <c r="B72" s="11" t="str">
        <f t="shared" si="12"/>
        <v xml:space="preserve"> </v>
      </c>
      <c r="C72" s="3"/>
      <c r="D72" s="3"/>
      <c r="E72" s="3"/>
      <c r="F72" s="3"/>
      <c r="G72" s="3"/>
      <c r="H72" s="3"/>
      <c r="I72" s="3"/>
      <c r="J72" s="3"/>
      <c r="K72" s="3"/>
      <c r="L72" s="3"/>
      <c r="M72" s="3"/>
      <c r="N72" s="3"/>
      <c r="O72" s="167"/>
      <c r="P72" s="167"/>
      <c r="Q72" s="167"/>
      <c r="R72" s="167"/>
      <c r="S72" s="167"/>
      <c r="T72" s="167"/>
      <c r="U72" s="167"/>
      <c r="V72" s="167"/>
      <c r="W72" s="167"/>
      <c r="X72" s="167"/>
      <c r="Y72" s="167"/>
      <c r="Z72" s="167"/>
      <c r="AA72" s="167"/>
    </row>
    <row r="73" spans="1:27" ht="15.75" customHeight="1" thickBot="1" x14ac:dyDescent="0.4">
      <c r="A73" s="736"/>
      <c r="B73" s="188" t="str">
        <f t="shared" si="12"/>
        <v>Monthly kWh</v>
      </c>
      <c r="C73" s="232">
        <f>SUM(C59:C72)</f>
        <v>0</v>
      </c>
      <c r="D73" s="232">
        <f t="shared" ref="D73:N73" si="13">SUM(D59:D72)</f>
        <v>0</v>
      </c>
      <c r="E73" s="232">
        <f t="shared" si="13"/>
        <v>0</v>
      </c>
      <c r="F73" s="232">
        <f t="shared" si="13"/>
        <v>0</v>
      </c>
      <c r="G73" s="232">
        <f t="shared" si="13"/>
        <v>0</v>
      </c>
      <c r="H73" s="232">
        <f t="shared" si="13"/>
        <v>0</v>
      </c>
      <c r="I73" s="232">
        <f t="shared" si="13"/>
        <v>0</v>
      </c>
      <c r="J73" s="232">
        <f t="shared" si="13"/>
        <v>0</v>
      </c>
      <c r="K73" s="232">
        <f t="shared" si="13"/>
        <v>0</v>
      </c>
      <c r="L73" s="232">
        <f t="shared" si="13"/>
        <v>-3767.9192249999996</v>
      </c>
      <c r="M73" s="232">
        <f t="shared" si="13"/>
        <v>0</v>
      </c>
      <c r="N73" s="232">
        <f t="shared" si="13"/>
        <v>0</v>
      </c>
      <c r="O73" s="261"/>
      <c r="P73" s="261"/>
      <c r="Q73" s="261"/>
      <c r="R73" s="261"/>
      <c r="S73" s="261"/>
      <c r="T73" s="261"/>
      <c r="U73" s="261"/>
      <c r="V73" s="261"/>
      <c r="W73" s="261"/>
      <c r="X73" s="261"/>
      <c r="Y73" s="261"/>
      <c r="Z73" s="261"/>
      <c r="AA73" s="261"/>
    </row>
    <row r="74" spans="1:27" ht="15.75" customHeight="1" x14ac:dyDescent="0.35">
      <c r="A74" s="8"/>
      <c r="B74" s="252"/>
      <c r="C74" s="9"/>
      <c r="D74" s="252"/>
      <c r="E74" s="9"/>
      <c r="F74" s="5"/>
      <c r="G74" s="252"/>
      <c r="H74" s="252"/>
      <c r="I74" s="9"/>
      <c r="J74" s="252"/>
      <c r="K74" s="252"/>
      <c r="L74" s="9"/>
      <c r="M74" s="308" t="s">
        <v>224</v>
      </c>
      <c r="N74" s="309">
        <f>SUM(C73:N73)</f>
        <v>-3767.9192249999996</v>
      </c>
      <c r="O74" s="308" t="s">
        <v>225</v>
      </c>
      <c r="P74" s="310">
        <f>'BIZ kWh ENTRY'!BK113</f>
        <v>-3767.9192249999996</v>
      </c>
      <c r="Q74" s="252"/>
      <c r="R74" s="9"/>
      <c r="S74" s="252"/>
      <c r="T74" s="252"/>
      <c r="U74" s="9"/>
      <c r="V74" s="252"/>
      <c r="W74" s="252"/>
      <c r="X74" s="9"/>
      <c r="Y74" s="252"/>
      <c r="Z74" s="252"/>
      <c r="AA74" s="9"/>
    </row>
    <row r="75" spans="1:27" ht="15.75" customHeight="1" thickBot="1" x14ac:dyDescent="0.4">
      <c r="P75" s="305">
        <f>P20+P38+P56+P74</f>
        <v>72947.727850000068</v>
      </c>
    </row>
    <row r="76" spans="1:27" ht="16.5" customHeight="1" thickBot="1" x14ac:dyDescent="0.4">
      <c r="A76" s="669" t="s">
        <v>17</v>
      </c>
      <c r="B76" s="17" t="s">
        <v>106</v>
      </c>
      <c r="C76" s="145">
        <f>C$4</f>
        <v>44927</v>
      </c>
      <c r="D76" s="145">
        <f t="shared" ref="D76:AA76" si="14">D$4</f>
        <v>44958</v>
      </c>
      <c r="E76" s="145">
        <f t="shared" si="14"/>
        <v>44986</v>
      </c>
      <c r="F76" s="145">
        <f t="shared" si="14"/>
        <v>45017</v>
      </c>
      <c r="G76" s="145">
        <f t="shared" si="14"/>
        <v>45047</v>
      </c>
      <c r="H76" s="145">
        <f t="shared" si="14"/>
        <v>45078</v>
      </c>
      <c r="I76" s="145">
        <f t="shared" si="14"/>
        <v>45108</v>
      </c>
      <c r="J76" s="145">
        <f t="shared" si="14"/>
        <v>45139</v>
      </c>
      <c r="K76" s="145">
        <f t="shared" si="14"/>
        <v>45170</v>
      </c>
      <c r="L76" s="145">
        <f t="shared" si="14"/>
        <v>45200</v>
      </c>
      <c r="M76" s="145">
        <f t="shared" si="14"/>
        <v>45231</v>
      </c>
      <c r="N76" s="145">
        <f t="shared" si="14"/>
        <v>45261</v>
      </c>
      <c r="O76" s="145">
        <f t="shared" si="14"/>
        <v>45292</v>
      </c>
      <c r="P76" s="145">
        <f t="shared" si="14"/>
        <v>45323</v>
      </c>
      <c r="Q76" s="145">
        <f t="shared" si="14"/>
        <v>45352</v>
      </c>
      <c r="R76" s="145">
        <f t="shared" si="14"/>
        <v>45383</v>
      </c>
      <c r="S76" s="145">
        <f t="shared" si="14"/>
        <v>45413</v>
      </c>
      <c r="T76" s="145">
        <f t="shared" si="14"/>
        <v>45444</v>
      </c>
      <c r="U76" s="145">
        <f t="shared" si="14"/>
        <v>45474</v>
      </c>
      <c r="V76" s="145">
        <f t="shared" si="14"/>
        <v>45505</v>
      </c>
      <c r="W76" s="145">
        <f t="shared" si="14"/>
        <v>45536</v>
      </c>
      <c r="X76" s="145">
        <f t="shared" si="14"/>
        <v>45566</v>
      </c>
      <c r="Y76" s="145">
        <f t="shared" si="14"/>
        <v>45597</v>
      </c>
      <c r="Z76" s="145">
        <f t="shared" si="14"/>
        <v>45627</v>
      </c>
      <c r="AA76" s="145">
        <f t="shared" si="14"/>
        <v>45658</v>
      </c>
    </row>
    <row r="77" spans="1:27" ht="15.5" x14ac:dyDescent="0.35">
      <c r="A77" s="670"/>
      <c r="B77" s="13" t="s">
        <v>30</v>
      </c>
      <c r="C77" s="26">
        <f>((C19*C$90))*C$2</f>
        <v>0</v>
      </c>
      <c r="D77" s="26">
        <f t="shared" ref="D77:AA77" si="15">((D19*D$90))*D$2</f>
        <v>0</v>
      </c>
      <c r="E77" s="26">
        <f t="shared" si="15"/>
        <v>0</v>
      </c>
      <c r="F77" s="26">
        <f t="shared" si="15"/>
        <v>0</v>
      </c>
      <c r="G77" s="26">
        <f t="shared" si="15"/>
        <v>0</v>
      </c>
      <c r="H77" s="26">
        <f t="shared" si="15"/>
        <v>0</v>
      </c>
      <c r="I77" s="26">
        <f t="shared" si="15"/>
        <v>0</v>
      </c>
      <c r="J77" s="26">
        <f t="shared" si="15"/>
        <v>0</v>
      </c>
      <c r="K77" s="26">
        <f t="shared" si="15"/>
        <v>0</v>
      </c>
      <c r="L77" s="26">
        <f t="shared" si="15"/>
        <v>149.42172098607199</v>
      </c>
      <c r="M77" s="26">
        <f t="shared" si="15"/>
        <v>0</v>
      </c>
      <c r="N77" s="26">
        <f t="shared" si="15"/>
        <v>0</v>
      </c>
      <c r="O77" s="26">
        <f t="shared" si="15"/>
        <v>0</v>
      </c>
      <c r="P77" s="26">
        <f t="shared" si="15"/>
        <v>0</v>
      </c>
      <c r="Q77" s="26">
        <f t="shared" si="15"/>
        <v>0</v>
      </c>
      <c r="R77" s="26">
        <f t="shared" si="15"/>
        <v>0</v>
      </c>
      <c r="S77" s="26">
        <f t="shared" si="15"/>
        <v>0</v>
      </c>
      <c r="T77" s="26">
        <f t="shared" si="15"/>
        <v>0</v>
      </c>
      <c r="U77" s="26">
        <f t="shared" si="15"/>
        <v>0</v>
      </c>
      <c r="V77" s="26">
        <f t="shared" si="15"/>
        <v>0</v>
      </c>
      <c r="W77" s="26">
        <f t="shared" si="15"/>
        <v>0</v>
      </c>
      <c r="X77" s="26">
        <f t="shared" si="15"/>
        <v>0</v>
      </c>
      <c r="Y77" s="26">
        <f t="shared" si="15"/>
        <v>0</v>
      </c>
      <c r="Z77" s="26">
        <f t="shared" si="15"/>
        <v>0</v>
      </c>
      <c r="AA77" s="26">
        <f t="shared" si="15"/>
        <v>0</v>
      </c>
    </row>
    <row r="78" spans="1:27" ht="15.5" x14ac:dyDescent="0.35">
      <c r="A78" s="670"/>
      <c r="B78" s="13" t="s">
        <v>31</v>
      </c>
      <c r="C78" s="26">
        <f>((C37*C$91))*C$2</f>
        <v>0</v>
      </c>
      <c r="D78" s="26">
        <f t="shared" ref="D78:AA78" si="16">((D37*D$91))*D$2</f>
        <v>0</v>
      </c>
      <c r="E78" s="26">
        <f t="shared" si="16"/>
        <v>0</v>
      </c>
      <c r="F78" s="26">
        <f t="shared" si="16"/>
        <v>0</v>
      </c>
      <c r="G78" s="26">
        <f t="shared" si="16"/>
        <v>0</v>
      </c>
      <c r="H78" s="26">
        <f t="shared" si="16"/>
        <v>0</v>
      </c>
      <c r="I78" s="26">
        <f t="shared" si="16"/>
        <v>0</v>
      </c>
      <c r="J78" s="26">
        <f t="shared" si="16"/>
        <v>0</v>
      </c>
      <c r="K78" s="26">
        <f t="shared" si="16"/>
        <v>0</v>
      </c>
      <c r="L78" s="26">
        <f t="shared" si="16"/>
        <v>1397.2561500711815</v>
      </c>
      <c r="M78" s="26">
        <f t="shared" si="16"/>
        <v>0</v>
      </c>
      <c r="N78" s="26">
        <f t="shared" si="16"/>
        <v>0</v>
      </c>
      <c r="O78" s="26">
        <f t="shared" si="16"/>
        <v>0</v>
      </c>
      <c r="P78" s="26">
        <f t="shared" si="16"/>
        <v>0</v>
      </c>
      <c r="Q78" s="26">
        <f t="shared" si="16"/>
        <v>0</v>
      </c>
      <c r="R78" s="26">
        <f t="shared" si="16"/>
        <v>0</v>
      </c>
      <c r="S78" s="26">
        <f t="shared" si="16"/>
        <v>0</v>
      </c>
      <c r="T78" s="26">
        <f t="shared" si="16"/>
        <v>0</v>
      </c>
      <c r="U78" s="26">
        <f t="shared" si="16"/>
        <v>0</v>
      </c>
      <c r="V78" s="26">
        <f t="shared" si="16"/>
        <v>0</v>
      </c>
      <c r="W78" s="26">
        <f t="shared" si="16"/>
        <v>0</v>
      </c>
      <c r="X78" s="26">
        <f t="shared" si="16"/>
        <v>0</v>
      </c>
      <c r="Y78" s="26">
        <f t="shared" si="16"/>
        <v>0</v>
      </c>
      <c r="Z78" s="26">
        <f t="shared" si="16"/>
        <v>0</v>
      </c>
      <c r="AA78" s="26">
        <f t="shared" si="16"/>
        <v>0</v>
      </c>
    </row>
    <row r="79" spans="1:27" ht="15.5" x14ac:dyDescent="0.35">
      <c r="A79" s="670"/>
      <c r="B79" s="13" t="s">
        <v>32</v>
      </c>
      <c r="C79" s="26">
        <f>((C55*C$92))*C$2</f>
        <v>0</v>
      </c>
      <c r="D79" s="26">
        <f t="shared" ref="D79:AA79" si="17">((D55*D$92))*D$2</f>
        <v>0</v>
      </c>
      <c r="E79" s="26">
        <f t="shared" si="17"/>
        <v>0</v>
      </c>
      <c r="F79" s="26">
        <f t="shared" si="17"/>
        <v>0</v>
      </c>
      <c r="G79" s="26">
        <f t="shared" si="17"/>
        <v>0</v>
      </c>
      <c r="H79" s="26">
        <f t="shared" si="17"/>
        <v>0</v>
      </c>
      <c r="I79" s="26">
        <f t="shared" si="17"/>
        <v>0</v>
      </c>
      <c r="J79" s="26">
        <f t="shared" si="17"/>
        <v>0</v>
      </c>
      <c r="K79" s="26">
        <f t="shared" si="17"/>
        <v>0</v>
      </c>
      <c r="L79" s="26">
        <f t="shared" si="17"/>
        <v>1156.009759874973</v>
      </c>
      <c r="M79" s="26">
        <f t="shared" si="17"/>
        <v>0</v>
      </c>
      <c r="N79" s="26">
        <f t="shared" si="17"/>
        <v>0</v>
      </c>
      <c r="O79" s="26">
        <f t="shared" si="17"/>
        <v>0</v>
      </c>
      <c r="P79" s="26">
        <f t="shared" si="17"/>
        <v>0</v>
      </c>
      <c r="Q79" s="26">
        <f t="shared" si="17"/>
        <v>0</v>
      </c>
      <c r="R79" s="26">
        <f t="shared" si="17"/>
        <v>0</v>
      </c>
      <c r="S79" s="26">
        <f t="shared" si="17"/>
        <v>0</v>
      </c>
      <c r="T79" s="26">
        <f t="shared" si="17"/>
        <v>0</v>
      </c>
      <c r="U79" s="26">
        <f t="shared" si="17"/>
        <v>0</v>
      </c>
      <c r="V79" s="26">
        <f t="shared" si="17"/>
        <v>0</v>
      </c>
      <c r="W79" s="26">
        <f t="shared" si="17"/>
        <v>0</v>
      </c>
      <c r="X79" s="26">
        <f t="shared" si="17"/>
        <v>0</v>
      </c>
      <c r="Y79" s="26">
        <f t="shared" si="17"/>
        <v>0</v>
      </c>
      <c r="Z79" s="26">
        <f t="shared" si="17"/>
        <v>0</v>
      </c>
      <c r="AA79" s="26">
        <f t="shared" si="17"/>
        <v>0</v>
      </c>
    </row>
    <row r="80" spans="1:27" ht="15.75" customHeight="1" x14ac:dyDescent="0.35">
      <c r="A80" s="670"/>
      <c r="B80" s="13" t="s">
        <v>33</v>
      </c>
      <c r="C80" s="26">
        <f>((C73*C$93))*C$2</f>
        <v>0</v>
      </c>
      <c r="D80" s="26">
        <f t="shared" ref="D80:AA80" si="18">((D73*D$93))*D$2</f>
        <v>0</v>
      </c>
      <c r="E80" s="26">
        <f t="shared" si="18"/>
        <v>0</v>
      </c>
      <c r="F80" s="26">
        <f t="shared" si="18"/>
        <v>0</v>
      </c>
      <c r="G80" s="26">
        <f t="shared" si="18"/>
        <v>0</v>
      </c>
      <c r="H80" s="26">
        <f t="shared" si="18"/>
        <v>0</v>
      </c>
      <c r="I80" s="26">
        <f t="shared" si="18"/>
        <v>0</v>
      </c>
      <c r="J80" s="26">
        <f t="shared" si="18"/>
        <v>0</v>
      </c>
      <c r="K80" s="26">
        <f t="shared" si="18"/>
        <v>0</v>
      </c>
      <c r="L80" s="26">
        <f t="shared" si="18"/>
        <v>-110.7290668388231</v>
      </c>
      <c r="M80" s="26">
        <f t="shared" si="18"/>
        <v>0</v>
      </c>
      <c r="N80" s="26">
        <f t="shared" si="18"/>
        <v>0</v>
      </c>
      <c r="O80" s="26">
        <f t="shared" si="18"/>
        <v>0</v>
      </c>
      <c r="P80" s="26">
        <f t="shared" si="18"/>
        <v>0</v>
      </c>
      <c r="Q80" s="26">
        <f t="shared" si="18"/>
        <v>0</v>
      </c>
      <c r="R80" s="26">
        <f t="shared" si="18"/>
        <v>0</v>
      </c>
      <c r="S80" s="26">
        <f t="shared" si="18"/>
        <v>0</v>
      </c>
      <c r="T80" s="26">
        <f t="shared" si="18"/>
        <v>0</v>
      </c>
      <c r="U80" s="26">
        <f t="shared" si="18"/>
        <v>0</v>
      </c>
      <c r="V80" s="26">
        <f t="shared" si="18"/>
        <v>0</v>
      </c>
      <c r="W80" s="26">
        <f t="shared" si="18"/>
        <v>0</v>
      </c>
      <c r="X80" s="26">
        <f t="shared" si="18"/>
        <v>0</v>
      </c>
      <c r="Y80" s="26">
        <f t="shared" si="18"/>
        <v>0</v>
      </c>
      <c r="Z80" s="26">
        <f t="shared" si="18"/>
        <v>0</v>
      </c>
      <c r="AA80" s="26">
        <f t="shared" si="18"/>
        <v>0</v>
      </c>
    </row>
    <row r="81" spans="1:27" ht="15.5" x14ac:dyDescent="0.35">
      <c r="A81" s="670"/>
      <c r="B81" s="13" t="str">
        <f>B54</f>
        <v xml:space="preserve"> </v>
      </c>
      <c r="C81" s="3"/>
      <c r="D81" s="3"/>
      <c r="E81" s="3"/>
      <c r="F81" s="3"/>
      <c r="G81" s="3"/>
      <c r="H81" s="3"/>
      <c r="I81" s="3"/>
      <c r="J81" s="3"/>
      <c r="K81" s="3"/>
      <c r="L81" s="3"/>
      <c r="M81" s="3"/>
      <c r="N81" s="3"/>
      <c r="O81" s="3"/>
      <c r="P81" s="3"/>
      <c r="Q81" s="3"/>
      <c r="R81" s="3"/>
      <c r="S81" s="3"/>
      <c r="T81" s="3"/>
      <c r="U81" s="3"/>
      <c r="V81" s="3"/>
      <c r="W81" s="3"/>
      <c r="X81" s="3"/>
      <c r="Y81" s="3"/>
      <c r="Z81" s="3"/>
      <c r="AA81" s="3"/>
    </row>
    <row r="82" spans="1:27" ht="15.5" x14ac:dyDescent="0.35">
      <c r="A82" s="670"/>
      <c r="B82" s="13" t="s">
        <v>102</v>
      </c>
      <c r="C82" s="26">
        <f>C77</f>
        <v>0</v>
      </c>
      <c r="D82" s="26">
        <f>C82+D77</f>
        <v>0</v>
      </c>
      <c r="E82" s="26">
        <f t="shared" ref="E82:AA82" si="19">D82+E77</f>
        <v>0</v>
      </c>
      <c r="F82" s="26">
        <f t="shared" si="19"/>
        <v>0</v>
      </c>
      <c r="G82" s="26">
        <f t="shared" si="19"/>
        <v>0</v>
      </c>
      <c r="H82" s="26">
        <f t="shared" si="19"/>
        <v>0</v>
      </c>
      <c r="I82" s="26">
        <f t="shared" si="19"/>
        <v>0</v>
      </c>
      <c r="J82" s="26">
        <f t="shared" si="19"/>
        <v>0</v>
      </c>
      <c r="K82" s="26">
        <f t="shared" si="19"/>
        <v>0</v>
      </c>
      <c r="L82" s="26">
        <f t="shared" si="19"/>
        <v>149.42172098607199</v>
      </c>
      <c r="M82" s="26">
        <f t="shared" si="19"/>
        <v>149.42172098607199</v>
      </c>
      <c r="N82" s="26">
        <f t="shared" si="19"/>
        <v>149.42172098607199</v>
      </c>
      <c r="O82" s="26">
        <f t="shared" si="19"/>
        <v>149.42172098607199</v>
      </c>
      <c r="P82" s="26">
        <f t="shared" si="19"/>
        <v>149.42172098607199</v>
      </c>
      <c r="Q82" s="26">
        <f t="shared" si="19"/>
        <v>149.42172098607199</v>
      </c>
      <c r="R82" s="26">
        <f t="shared" si="19"/>
        <v>149.42172098607199</v>
      </c>
      <c r="S82" s="26">
        <f t="shared" si="19"/>
        <v>149.42172098607199</v>
      </c>
      <c r="T82" s="26">
        <f t="shared" si="19"/>
        <v>149.42172098607199</v>
      </c>
      <c r="U82" s="26">
        <f t="shared" si="19"/>
        <v>149.42172098607199</v>
      </c>
      <c r="V82" s="26">
        <f t="shared" si="19"/>
        <v>149.42172098607199</v>
      </c>
      <c r="W82" s="26">
        <f t="shared" si="19"/>
        <v>149.42172098607199</v>
      </c>
      <c r="X82" s="26">
        <f t="shared" si="19"/>
        <v>149.42172098607199</v>
      </c>
      <c r="Y82" s="26">
        <f t="shared" si="19"/>
        <v>149.42172098607199</v>
      </c>
      <c r="Z82" s="26">
        <f t="shared" si="19"/>
        <v>149.42172098607199</v>
      </c>
      <c r="AA82" s="26">
        <f t="shared" si="19"/>
        <v>149.42172098607199</v>
      </c>
    </row>
    <row r="83" spans="1:27" ht="15.5" x14ac:dyDescent="0.35">
      <c r="A83" s="670"/>
      <c r="B83" s="13" t="s">
        <v>103</v>
      </c>
      <c r="C83" s="26">
        <f t="shared" ref="C83:C85" si="20">C78</f>
        <v>0</v>
      </c>
      <c r="D83" s="26">
        <f>C83+D78</f>
        <v>0</v>
      </c>
      <c r="E83" s="26">
        <f t="shared" ref="E83:AA83" si="21">D83+E78</f>
        <v>0</v>
      </c>
      <c r="F83" s="26">
        <f t="shared" si="21"/>
        <v>0</v>
      </c>
      <c r="G83" s="26">
        <f t="shared" si="21"/>
        <v>0</v>
      </c>
      <c r="H83" s="26">
        <f t="shared" si="21"/>
        <v>0</v>
      </c>
      <c r="I83" s="26">
        <f t="shared" si="21"/>
        <v>0</v>
      </c>
      <c r="J83" s="26">
        <f t="shared" si="21"/>
        <v>0</v>
      </c>
      <c r="K83" s="26">
        <f t="shared" si="21"/>
        <v>0</v>
      </c>
      <c r="L83" s="26">
        <f t="shared" si="21"/>
        <v>1397.2561500711815</v>
      </c>
      <c r="M83" s="26">
        <f t="shared" si="21"/>
        <v>1397.2561500711815</v>
      </c>
      <c r="N83" s="26">
        <f t="shared" si="21"/>
        <v>1397.2561500711815</v>
      </c>
      <c r="O83" s="26">
        <f t="shared" si="21"/>
        <v>1397.2561500711815</v>
      </c>
      <c r="P83" s="26">
        <f t="shared" si="21"/>
        <v>1397.2561500711815</v>
      </c>
      <c r="Q83" s="26">
        <f t="shared" si="21"/>
        <v>1397.2561500711815</v>
      </c>
      <c r="R83" s="26">
        <f t="shared" si="21"/>
        <v>1397.2561500711815</v>
      </c>
      <c r="S83" s="26">
        <f t="shared" si="21"/>
        <v>1397.2561500711815</v>
      </c>
      <c r="T83" s="26">
        <f t="shared" si="21"/>
        <v>1397.2561500711815</v>
      </c>
      <c r="U83" s="26">
        <f t="shared" si="21"/>
        <v>1397.2561500711815</v>
      </c>
      <c r="V83" s="26">
        <f t="shared" si="21"/>
        <v>1397.2561500711815</v>
      </c>
      <c r="W83" s="26">
        <f t="shared" si="21"/>
        <v>1397.2561500711815</v>
      </c>
      <c r="X83" s="26">
        <f t="shared" si="21"/>
        <v>1397.2561500711815</v>
      </c>
      <c r="Y83" s="26">
        <f t="shared" si="21"/>
        <v>1397.2561500711815</v>
      </c>
      <c r="Z83" s="26">
        <f t="shared" si="21"/>
        <v>1397.2561500711815</v>
      </c>
      <c r="AA83" s="26">
        <f t="shared" si="21"/>
        <v>1397.2561500711815</v>
      </c>
    </row>
    <row r="84" spans="1:27" ht="15.5" x14ac:dyDescent="0.35">
      <c r="A84" s="670"/>
      <c r="B84" s="13" t="s">
        <v>104</v>
      </c>
      <c r="C84" s="26">
        <f t="shared" si="20"/>
        <v>0</v>
      </c>
      <c r="D84" s="26">
        <f>C84+D79</f>
        <v>0</v>
      </c>
      <c r="E84" s="26">
        <f t="shared" ref="E84:AA84" si="22">D84+E79</f>
        <v>0</v>
      </c>
      <c r="F84" s="26">
        <f t="shared" si="22"/>
        <v>0</v>
      </c>
      <c r="G84" s="26">
        <f t="shared" si="22"/>
        <v>0</v>
      </c>
      <c r="H84" s="26">
        <f t="shared" si="22"/>
        <v>0</v>
      </c>
      <c r="I84" s="26">
        <f t="shared" si="22"/>
        <v>0</v>
      </c>
      <c r="J84" s="26">
        <f t="shared" si="22"/>
        <v>0</v>
      </c>
      <c r="K84" s="26">
        <f t="shared" si="22"/>
        <v>0</v>
      </c>
      <c r="L84" s="26">
        <f t="shared" si="22"/>
        <v>1156.009759874973</v>
      </c>
      <c r="M84" s="26">
        <f t="shared" si="22"/>
        <v>1156.009759874973</v>
      </c>
      <c r="N84" s="26">
        <f t="shared" si="22"/>
        <v>1156.009759874973</v>
      </c>
      <c r="O84" s="26">
        <f t="shared" si="22"/>
        <v>1156.009759874973</v>
      </c>
      <c r="P84" s="26">
        <f t="shared" si="22"/>
        <v>1156.009759874973</v>
      </c>
      <c r="Q84" s="26">
        <f t="shared" si="22"/>
        <v>1156.009759874973</v>
      </c>
      <c r="R84" s="26">
        <f t="shared" si="22"/>
        <v>1156.009759874973</v>
      </c>
      <c r="S84" s="26">
        <f t="shared" si="22"/>
        <v>1156.009759874973</v>
      </c>
      <c r="T84" s="26">
        <f t="shared" si="22"/>
        <v>1156.009759874973</v>
      </c>
      <c r="U84" s="26">
        <f t="shared" si="22"/>
        <v>1156.009759874973</v>
      </c>
      <c r="V84" s="26">
        <f t="shared" si="22"/>
        <v>1156.009759874973</v>
      </c>
      <c r="W84" s="26">
        <f t="shared" si="22"/>
        <v>1156.009759874973</v>
      </c>
      <c r="X84" s="26">
        <f t="shared" si="22"/>
        <v>1156.009759874973</v>
      </c>
      <c r="Y84" s="26">
        <f t="shared" si="22"/>
        <v>1156.009759874973</v>
      </c>
      <c r="Z84" s="26">
        <f t="shared" si="22"/>
        <v>1156.009759874973</v>
      </c>
      <c r="AA84" s="26">
        <f t="shared" si="22"/>
        <v>1156.009759874973</v>
      </c>
    </row>
    <row r="85" spans="1:27" ht="16" thickBot="1" x14ac:dyDescent="0.4">
      <c r="A85" s="671"/>
      <c r="B85" s="14" t="s">
        <v>105</v>
      </c>
      <c r="C85" s="27">
        <f t="shared" si="20"/>
        <v>0</v>
      </c>
      <c r="D85" s="27">
        <f>C85+D80</f>
        <v>0</v>
      </c>
      <c r="E85" s="27">
        <f t="shared" ref="E85:AA85" si="23">D85+E80</f>
        <v>0</v>
      </c>
      <c r="F85" s="27">
        <f t="shared" si="23"/>
        <v>0</v>
      </c>
      <c r="G85" s="27">
        <f t="shared" si="23"/>
        <v>0</v>
      </c>
      <c r="H85" s="27">
        <f t="shared" si="23"/>
        <v>0</v>
      </c>
      <c r="I85" s="27">
        <f t="shared" si="23"/>
        <v>0</v>
      </c>
      <c r="J85" s="27">
        <f t="shared" si="23"/>
        <v>0</v>
      </c>
      <c r="K85" s="27">
        <f t="shared" si="23"/>
        <v>0</v>
      </c>
      <c r="L85" s="27">
        <f t="shared" si="23"/>
        <v>-110.7290668388231</v>
      </c>
      <c r="M85" s="27">
        <f t="shared" si="23"/>
        <v>-110.7290668388231</v>
      </c>
      <c r="N85" s="27">
        <f t="shared" si="23"/>
        <v>-110.7290668388231</v>
      </c>
      <c r="O85" s="27">
        <f t="shared" si="23"/>
        <v>-110.7290668388231</v>
      </c>
      <c r="P85" s="27">
        <f t="shared" si="23"/>
        <v>-110.7290668388231</v>
      </c>
      <c r="Q85" s="27">
        <f t="shared" si="23"/>
        <v>-110.7290668388231</v>
      </c>
      <c r="R85" s="27">
        <f t="shared" si="23"/>
        <v>-110.7290668388231</v>
      </c>
      <c r="S85" s="27">
        <f t="shared" si="23"/>
        <v>-110.7290668388231</v>
      </c>
      <c r="T85" s="27">
        <f t="shared" si="23"/>
        <v>-110.7290668388231</v>
      </c>
      <c r="U85" s="27">
        <f t="shared" si="23"/>
        <v>-110.7290668388231</v>
      </c>
      <c r="V85" s="27">
        <f t="shared" si="23"/>
        <v>-110.7290668388231</v>
      </c>
      <c r="W85" s="27">
        <f t="shared" si="23"/>
        <v>-110.7290668388231</v>
      </c>
      <c r="X85" s="27">
        <f t="shared" si="23"/>
        <v>-110.7290668388231</v>
      </c>
      <c r="Y85" s="27">
        <f t="shared" si="23"/>
        <v>-110.7290668388231</v>
      </c>
      <c r="Z85" s="27">
        <f t="shared" si="23"/>
        <v>-110.7290668388231</v>
      </c>
      <c r="AA85" s="27">
        <f t="shared" si="23"/>
        <v>-110.7290668388231</v>
      </c>
    </row>
    <row r="86" spans="1:27" x14ac:dyDescent="0.35">
      <c r="A86" s="8"/>
      <c r="B86" s="33"/>
      <c r="C86" s="30"/>
      <c r="D86" s="35"/>
      <c r="E86" s="30"/>
      <c r="F86" s="35"/>
      <c r="G86" s="30"/>
      <c r="H86" s="35"/>
      <c r="I86" s="30"/>
      <c r="J86" s="35"/>
      <c r="K86" s="30"/>
      <c r="L86" s="35"/>
      <c r="M86" s="30"/>
      <c r="N86" s="35"/>
      <c r="O86" s="30"/>
      <c r="P86" s="35"/>
      <c r="Q86" s="30"/>
      <c r="R86" s="35"/>
      <c r="S86" s="30"/>
      <c r="T86" s="35"/>
      <c r="U86" s="30"/>
      <c r="V86" s="35"/>
      <c r="W86" s="30"/>
      <c r="X86" s="35"/>
      <c r="Y86" s="30"/>
      <c r="Z86" s="35"/>
      <c r="AA86" s="30"/>
    </row>
    <row r="87" spans="1:27" x14ac:dyDescent="0.35">
      <c r="B87" s="16"/>
      <c r="C87" s="8"/>
      <c r="D87" s="8"/>
      <c r="E87" s="8"/>
      <c r="F87" s="8"/>
      <c r="G87" s="8"/>
      <c r="H87" s="8"/>
      <c r="I87" s="8"/>
      <c r="J87" s="8"/>
      <c r="K87" s="8"/>
      <c r="L87" s="8"/>
      <c r="M87" s="8"/>
      <c r="N87" s="8"/>
      <c r="O87" s="8"/>
      <c r="P87" s="8"/>
      <c r="Q87" s="8"/>
      <c r="R87" s="8"/>
      <c r="S87" s="8"/>
      <c r="T87" s="8"/>
      <c r="U87" s="8"/>
      <c r="V87" s="8"/>
      <c r="W87" s="8"/>
      <c r="X87" s="8"/>
      <c r="Y87" s="8"/>
      <c r="Z87" s="8"/>
      <c r="AA87" s="8"/>
    </row>
    <row r="88" spans="1:27" ht="15" thickBot="1" x14ac:dyDescent="0.4">
      <c r="A88" s="7"/>
      <c r="E88" s="193" t="s">
        <v>230</v>
      </c>
    </row>
    <row r="89" spans="1:27" ht="15" customHeight="1" thickBot="1" x14ac:dyDescent="0.4">
      <c r="A89" s="731" t="s">
        <v>119</v>
      </c>
      <c r="B89" s="258" t="s">
        <v>101</v>
      </c>
      <c r="C89" s="145">
        <f>C$4</f>
        <v>44927</v>
      </c>
      <c r="D89" s="145">
        <f t="shared" ref="D89:AA89" si="24">D$4</f>
        <v>44958</v>
      </c>
      <c r="E89" s="145">
        <f t="shared" si="24"/>
        <v>44986</v>
      </c>
      <c r="F89" s="145">
        <f t="shared" si="24"/>
        <v>45017</v>
      </c>
      <c r="G89" s="145">
        <f t="shared" si="24"/>
        <v>45047</v>
      </c>
      <c r="H89" s="145">
        <f t="shared" si="24"/>
        <v>45078</v>
      </c>
      <c r="I89" s="145">
        <f t="shared" si="24"/>
        <v>45108</v>
      </c>
      <c r="J89" s="145">
        <f t="shared" si="24"/>
        <v>45139</v>
      </c>
      <c r="K89" s="145">
        <f t="shared" si="24"/>
        <v>45170</v>
      </c>
      <c r="L89" s="145">
        <f t="shared" si="24"/>
        <v>45200</v>
      </c>
      <c r="M89" s="145">
        <f t="shared" si="24"/>
        <v>45231</v>
      </c>
      <c r="N89" s="145">
        <f t="shared" si="24"/>
        <v>45261</v>
      </c>
      <c r="O89" s="145">
        <f t="shared" si="24"/>
        <v>45292</v>
      </c>
      <c r="P89" s="145">
        <f t="shared" si="24"/>
        <v>45323</v>
      </c>
      <c r="Q89" s="145">
        <f t="shared" si="24"/>
        <v>45352</v>
      </c>
      <c r="R89" s="145">
        <f t="shared" si="24"/>
        <v>45383</v>
      </c>
      <c r="S89" s="145">
        <f t="shared" si="24"/>
        <v>45413</v>
      </c>
      <c r="T89" s="145">
        <f t="shared" si="24"/>
        <v>45444</v>
      </c>
      <c r="U89" s="145">
        <f t="shared" si="24"/>
        <v>45474</v>
      </c>
      <c r="V89" s="145">
        <f t="shared" si="24"/>
        <v>45505</v>
      </c>
      <c r="W89" s="145">
        <f t="shared" si="24"/>
        <v>45536</v>
      </c>
      <c r="X89" s="145">
        <f t="shared" si="24"/>
        <v>45566</v>
      </c>
      <c r="Y89" s="145">
        <f t="shared" si="24"/>
        <v>45597</v>
      </c>
      <c r="Z89" s="145">
        <f t="shared" si="24"/>
        <v>45627</v>
      </c>
      <c r="AA89" s="145">
        <f t="shared" si="24"/>
        <v>45658</v>
      </c>
    </row>
    <row r="90" spans="1:27" ht="15.75" customHeight="1" x14ac:dyDescent="0.35">
      <c r="A90" s="732"/>
      <c r="B90" s="11" t="s">
        <v>30</v>
      </c>
      <c r="C90" s="369">
        <f>'LI 2M - SGS'!C93</f>
        <v>5.5282999999999999E-2</v>
      </c>
      <c r="D90" s="369">
        <f>'LI 2M - SGS'!D93</f>
        <v>5.5594999999999999E-2</v>
      </c>
      <c r="E90" s="369">
        <f>'LI 2M - SGS'!E93</f>
        <v>5.738E-2</v>
      </c>
      <c r="F90" s="369">
        <f>'LI 2M - SGS'!F93</f>
        <v>6.3913999999999999E-2</v>
      </c>
      <c r="G90" s="369">
        <f>'LI 2M - SGS'!G93</f>
        <v>6.8912000000000001E-2</v>
      </c>
      <c r="H90" s="369">
        <f>'LI 2M - SGS'!H93</f>
        <v>9.9557000000000007E-2</v>
      </c>
      <c r="I90" s="398">
        <f>'LI 2M - SGS'!I93</f>
        <v>0.104534</v>
      </c>
      <c r="J90" s="398">
        <f>'LI 2M - SGS'!J93</f>
        <v>0.104534</v>
      </c>
      <c r="K90" s="398">
        <f>'LI 2M - SGS'!K93</f>
        <v>0.104534</v>
      </c>
      <c r="L90" s="398">
        <f>'LI 2M - SGS'!L93</f>
        <v>6.5838999999999995E-2</v>
      </c>
      <c r="M90" s="398">
        <f>'LI 2M - SGS'!M93</f>
        <v>6.8312999999999999E-2</v>
      </c>
      <c r="N90" s="398">
        <f>'LI 2M - SGS'!N93</f>
        <v>6.4322000000000004E-2</v>
      </c>
      <c r="O90" s="398">
        <f>'LI 2M - SGS'!O93</f>
        <v>6.0077999999999999E-2</v>
      </c>
      <c r="P90" s="398">
        <f>'LI 2M - SGS'!P93</f>
        <v>5.8437000000000003E-2</v>
      </c>
      <c r="Q90" s="398">
        <f>'LI 2M - SGS'!Q93</f>
        <v>6.1108999999999997E-2</v>
      </c>
      <c r="R90" s="398">
        <f>'LI 2M - SGS'!R93</f>
        <v>6.9194000000000006E-2</v>
      </c>
      <c r="S90" s="398">
        <f>'LI 2M - SGS'!S93</f>
        <v>7.2404999999999997E-2</v>
      </c>
      <c r="T90" s="398">
        <f>'LI 2M - SGS'!T93</f>
        <v>0.104534</v>
      </c>
      <c r="U90" s="398">
        <f>'LI 2M - SGS'!U93</f>
        <v>0.104534</v>
      </c>
      <c r="V90" s="398">
        <f>'LI 2M - SGS'!V93</f>
        <v>0.104534</v>
      </c>
      <c r="W90" s="398">
        <f>'LI 2M - SGS'!W93</f>
        <v>0.104534</v>
      </c>
      <c r="X90" s="398">
        <f>'LI 2M - SGS'!X93</f>
        <v>6.5838999999999995E-2</v>
      </c>
      <c r="Y90" s="398">
        <f>'LI 2M - SGS'!Y93</f>
        <v>6.8312999999999999E-2</v>
      </c>
      <c r="Z90" s="398">
        <f>'LI 2M - SGS'!Z93</f>
        <v>6.4322000000000004E-2</v>
      </c>
      <c r="AA90" s="398">
        <f>'LI 2M - SGS'!AA93</f>
        <v>6.0077999999999999E-2</v>
      </c>
    </row>
    <row r="91" spans="1:27" x14ac:dyDescent="0.35">
      <c r="A91" s="732"/>
      <c r="B91" s="11" t="s">
        <v>31</v>
      </c>
      <c r="C91" s="369">
        <f>'LI 3M - LGS'!C101</f>
        <v>3.7309000000000002E-2</v>
      </c>
      <c r="D91" s="369">
        <f>'LI 3M - LGS'!D101</f>
        <v>3.7734999999999998E-2</v>
      </c>
      <c r="E91" s="369">
        <f>'LI 3M - LGS'!E101</f>
        <v>3.8399999999999997E-2</v>
      </c>
      <c r="F91" s="369">
        <f>'LI 3M - LGS'!F101</f>
        <v>3.9986000000000001E-2</v>
      </c>
      <c r="G91" s="369">
        <f>'LI 3M - LGS'!G101</f>
        <v>4.1888000000000002E-2</v>
      </c>
      <c r="H91" s="369">
        <f>'LI 3M - LGS'!H101</f>
        <v>7.8059000000000003E-2</v>
      </c>
      <c r="I91" s="398">
        <f>'LI 3M - LGS'!I101</f>
        <v>7.9558000000000004E-2</v>
      </c>
      <c r="J91" s="398">
        <f>'LI 3M - LGS'!J101</f>
        <v>7.9958000000000001E-2</v>
      </c>
      <c r="K91" s="398">
        <f>'LI 3M - LGS'!K101</f>
        <v>7.8107999999999997E-2</v>
      </c>
      <c r="L91" s="398">
        <f>'LI 3M - LGS'!L101</f>
        <v>4.1531999999999999E-2</v>
      </c>
      <c r="M91" s="398">
        <f>'LI 3M - LGS'!M101</f>
        <v>4.2438999999999998E-2</v>
      </c>
      <c r="N91" s="398">
        <f>'LI 3M - LGS'!N101</f>
        <v>4.0814000000000003E-2</v>
      </c>
      <c r="O91" s="398">
        <f>'LI 3M - LGS'!O101</f>
        <v>3.9933000000000003E-2</v>
      </c>
      <c r="P91" s="398">
        <f>'LI 3M - LGS'!P101</f>
        <v>3.9878999999999998E-2</v>
      </c>
      <c r="Q91" s="398">
        <f>'LI 3M - LGS'!Q101</f>
        <v>4.1041000000000001E-2</v>
      </c>
      <c r="R91" s="398">
        <f>'LI 3M - LGS'!R101</f>
        <v>4.1168000000000003E-2</v>
      </c>
      <c r="S91" s="398">
        <f>'LI 3M - LGS'!S101</f>
        <v>4.2222999999999997E-2</v>
      </c>
      <c r="T91" s="398">
        <f>'LI 3M - LGS'!T101</f>
        <v>8.2789000000000001E-2</v>
      </c>
      <c r="U91" s="398">
        <f>'LI 3M - LGS'!U101</f>
        <v>7.9558000000000004E-2</v>
      </c>
      <c r="V91" s="398">
        <f>'LI 3M - LGS'!V101</f>
        <v>7.9958000000000001E-2</v>
      </c>
      <c r="W91" s="398">
        <f>'LI 3M - LGS'!W101</f>
        <v>7.8107999999999997E-2</v>
      </c>
      <c r="X91" s="398">
        <f>'LI 3M - LGS'!X101</f>
        <v>4.1531999999999999E-2</v>
      </c>
      <c r="Y91" s="398">
        <f>'LI 3M - LGS'!Y101</f>
        <v>4.2438999999999998E-2</v>
      </c>
      <c r="Z91" s="398">
        <f>'LI 3M - LGS'!Z101</f>
        <v>4.0814000000000003E-2</v>
      </c>
      <c r="AA91" s="398">
        <f>'LI 3M - LGS'!AA101</f>
        <v>3.9933000000000003E-2</v>
      </c>
    </row>
    <row r="92" spans="1:27" x14ac:dyDescent="0.35">
      <c r="A92" s="732"/>
      <c r="B92" s="11" t="s">
        <v>32</v>
      </c>
      <c r="C92" s="369">
        <f>'LI 4M - SPS'!C101</f>
        <v>3.7862E-2</v>
      </c>
      <c r="D92" s="369">
        <f>'LI 4M - SPS'!D101</f>
        <v>3.8269999999999998E-2</v>
      </c>
      <c r="E92" s="369">
        <f>'LI 4M - SPS'!E101</f>
        <v>3.8302999999999997E-2</v>
      </c>
      <c r="F92" s="369">
        <f>'LI 4M - SPS'!F101</f>
        <v>3.9909E-2</v>
      </c>
      <c r="G92" s="369">
        <f>'LI 4M - SPS'!G101</f>
        <v>4.1751999999999997E-2</v>
      </c>
      <c r="H92" s="369">
        <f>'LI 4M - SPS'!H101</f>
        <v>7.5856000000000007E-2</v>
      </c>
      <c r="I92" s="398">
        <f>'LI 4M - SPS'!I101</f>
        <v>7.6974000000000001E-2</v>
      </c>
      <c r="J92" s="398">
        <f>'LI 4M - SPS'!J101</f>
        <v>7.7621999999999997E-2</v>
      </c>
      <c r="K92" s="398">
        <f>'LI 4M - SPS'!K101</f>
        <v>7.6564999999999994E-2</v>
      </c>
      <c r="L92" s="398">
        <f>'LI 4M - SPS'!L101</f>
        <v>4.2223999999999998E-2</v>
      </c>
      <c r="M92" s="398">
        <f>'LI 4M - SPS'!M101</f>
        <v>4.2845000000000001E-2</v>
      </c>
      <c r="N92" s="398">
        <f>'LI 4M - SPS'!N101</f>
        <v>3.9836000000000003E-2</v>
      </c>
      <c r="O92" s="398">
        <f>'LI 4M - SPS'!O101</f>
        <v>3.9829999999999997E-2</v>
      </c>
      <c r="P92" s="398">
        <f>'LI 4M - SPS'!P101</f>
        <v>4.0202000000000002E-2</v>
      </c>
      <c r="Q92" s="398">
        <f>'LI 4M - SPS'!Q101</f>
        <v>4.0568E-2</v>
      </c>
      <c r="R92" s="398">
        <f>'LI 4M - SPS'!R101</f>
        <v>4.1613999999999998E-2</v>
      </c>
      <c r="S92" s="398">
        <f>'LI 4M - SPS'!S101</f>
        <v>4.3744999999999999E-2</v>
      </c>
      <c r="T92" s="398">
        <f>'LI 4M - SPS'!T101</f>
        <v>8.1032999999999994E-2</v>
      </c>
      <c r="U92" s="398">
        <f>'LI 4M - SPS'!U101</f>
        <v>7.6974000000000001E-2</v>
      </c>
      <c r="V92" s="398">
        <f>'LI 4M - SPS'!V101</f>
        <v>7.7621999999999997E-2</v>
      </c>
      <c r="W92" s="398">
        <f>'LI 4M - SPS'!W101</f>
        <v>7.6564999999999994E-2</v>
      </c>
      <c r="X92" s="398">
        <f>'LI 4M - SPS'!X101</f>
        <v>4.2223999999999998E-2</v>
      </c>
      <c r="Y92" s="398">
        <f>'LI 4M - SPS'!Y101</f>
        <v>4.2845000000000001E-2</v>
      </c>
      <c r="Z92" s="398">
        <f>'LI 4M - SPS'!Z101</f>
        <v>3.9836000000000003E-2</v>
      </c>
      <c r="AA92" s="398">
        <f>'LI 4M - SPS'!AA101</f>
        <v>3.9829999999999997E-2</v>
      </c>
    </row>
    <row r="93" spans="1:27" ht="15" thickBot="1" x14ac:dyDescent="0.4">
      <c r="A93" s="733"/>
      <c r="B93" s="15" t="s">
        <v>33</v>
      </c>
      <c r="C93" s="368">
        <f>'LI 11M - LPS'!C101</f>
        <v>2.9121000000000001E-2</v>
      </c>
      <c r="D93" s="368">
        <f>'LI 11M - LPS'!D101</f>
        <v>2.8996000000000001E-2</v>
      </c>
      <c r="E93" s="368">
        <f>'LI 11M - LPS'!E101</f>
        <v>3.0048999999999999E-2</v>
      </c>
      <c r="F93" s="368">
        <f>'LI 11M - LPS'!F101</f>
        <v>2.9555999999999999E-2</v>
      </c>
      <c r="G93" s="368">
        <f>'LI 11M - LPS'!G101</f>
        <v>3.1981000000000002E-2</v>
      </c>
      <c r="H93" s="368">
        <f>'LI 11M - LPS'!H101</f>
        <v>5.3499999999999999E-2</v>
      </c>
      <c r="I93" s="396">
        <f>'LI 11M - LPS'!I101</f>
        <v>5.6994999999999997E-2</v>
      </c>
      <c r="J93" s="396">
        <f>'LI 11M - LPS'!J101</f>
        <v>5.5843999999999998E-2</v>
      </c>
      <c r="K93" s="396">
        <f>'LI 11M - LPS'!K101</f>
        <v>5.5169000000000003E-2</v>
      </c>
      <c r="L93" s="396">
        <f>'LI 11M - LPS'!L101</f>
        <v>3.5621E-2</v>
      </c>
      <c r="M93" s="396">
        <f>'LI 11M - LPS'!M101</f>
        <v>3.0717999999999999E-2</v>
      </c>
      <c r="N93" s="396">
        <f>'LI 11M - LPS'!N101</f>
        <v>2.8008000000000002E-2</v>
      </c>
      <c r="O93" s="396">
        <f>'LI 11M - LPS'!O101</f>
        <v>2.7657000000000001E-2</v>
      </c>
      <c r="P93" s="396">
        <f>'LI 11M - LPS'!P101</f>
        <v>2.6662000000000002E-2</v>
      </c>
      <c r="Q93" s="396">
        <f>'LI 11M - LPS'!Q101</f>
        <v>2.7882000000000001E-2</v>
      </c>
      <c r="R93" s="396">
        <f>'LI 11M - LPS'!R101</f>
        <v>3.1621999999999997E-2</v>
      </c>
      <c r="S93" s="396">
        <f>'LI 11M - LPS'!S101</f>
        <v>3.5316E-2</v>
      </c>
      <c r="T93" s="396">
        <f>'LI 11M - LPS'!T101</f>
        <v>5.7203999999999998E-2</v>
      </c>
      <c r="U93" s="396">
        <f>'LI 11M - LPS'!U101</f>
        <v>5.6994999999999997E-2</v>
      </c>
      <c r="V93" s="396">
        <f>'LI 11M - LPS'!V101</f>
        <v>5.5843999999999998E-2</v>
      </c>
      <c r="W93" s="396">
        <f>'LI 11M - LPS'!W101</f>
        <v>5.5169000000000003E-2</v>
      </c>
      <c r="X93" s="396">
        <f>'LI 11M - LPS'!X101</f>
        <v>3.5621E-2</v>
      </c>
      <c r="Y93" s="396">
        <f>'LI 11M - LPS'!Y101</f>
        <v>3.0717999999999999E-2</v>
      </c>
      <c r="Z93" s="396">
        <f>'LI 11M - LPS'!Z101</f>
        <v>2.8008000000000002E-2</v>
      </c>
      <c r="AA93" s="396">
        <f>'LI 11M - LPS'!AA101</f>
        <v>2.7657000000000001E-2</v>
      </c>
    </row>
    <row r="94" spans="1:27" x14ac:dyDescent="0.35">
      <c r="C94" s="367" t="s">
        <v>238</v>
      </c>
      <c r="I94" s="397" t="s">
        <v>261</v>
      </c>
    </row>
    <row r="108" spans="4:10" x14ac:dyDescent="0.35">
      <c r="J108" s="5"/>
    </row>
    <row r="109" spans="4:10" x14ac:dyDescent="0.35">
      <c r="D109" s="6"/>
    </row>
  </sheetData>
  <mergeCells count="6">
    <mergeCell ref="A89:A93"/>
    <mergeCell ref="A58:A73"/>
    <mergeCell ref="A4:A19"/>
    <mergeCell ref="A22:A37"/>
    <mergeCell ref="A40:A55"/>
    <mergeCell ref="A76:A85"/>
  </mergeCells>
  <pageMargins left="0.7" right="0.7" top="0.75" bottom="0.75" header="0.3" footer="0.3"/>
  <pageSetup orientation="portrait" r:id="rId1"/>
  <headerFooter>
    <oddFooter>&amp;RSchedule JNG-D7.G</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D45"/>
  <sheetViews>
    <sheetView workbookViewId="0">
      <selection activeCell="D26" sqref="D26:D27"/>
    </sheetView>
  </sheetViews>
  <sheetFormatPr defaultRowHeight="14.5" x14ac:dyDescent="0.35"/>
  <cols>
    <col min="1" max="1" width="22" customWidth="1"/>
    <col min="2" max="2" width="6.453125" customWidth="1"/>
    <col min="3" max="3" width="15.54296875" customWidth="1"/>
    <col min="18" max="18" width="11.6328125" customWidth="1"/>
  </cols>
  <sheetData>
    <row r="1" spans="1:30" x14ac:dyDescent="0.35">
      <c r="A1" s="1" t="s">
        <v>204</v>
      </c>
    </row>
    <row r="3" spans="1:30" x14ac:dyDescent="0.35">
      <c r="A3" s="328" t="s">
        <v>228</v>
      </c>
      <c r="R3" t="s">
        <v>233</v>
      </c>
    </row>
    <row r="4" spans="1:30" x14ac:dyDescent="0.35">
      <c r="D4" s="311">
        <f>'RES kWh ENTRY'!C3</f>
        <v>44927</v>
      </c>
      <c r="E4" s="311">
        <f>'RES kWh ENTRY'!D3</f>
        <v>44958</v>
      </c>
      <c r="F4" s="311">
        <f>'RES kWh ENTRY'!E3</f>
        <v>44986</v>
      </c>
      <c r="G4" s="311">
        <f>'RES kWh ENTRY'!F3</f>
        <v>45017</v>
      </c>
      <c r="H4" s="311">
        <f>'RES kWh ENTRY'!G3</f>
        <v>45047</v>
      </c>
      <c r="I4" s="311">
        <f>'RES kWh ENTRY'!H3</f>
        <v>45078</v>
      </c>
      <c r="J4" s="311">
        <f>'RES kWh ENTRY'!I3</f>
        <v>45108</v>
      </c>
      <c r="K4" s="311">
        <f>'RES kWh ENTRY'!J3</f>
        <v>45139</v>
      </c>
      <c r="L4" s="311">
        <f>'RES kWh ENTRY'!K3</f>
        <v>45170</v>
      </c>
      <c r="M4" s="311">
        <f>'RES kWh ENTRY'!L3</f>
        <v>45200</v>
      </c>
      <c r="N4" s="311">
        <f>'RES kWh ENTRY'!M3</f>
        <v>45231</v>
      </c>
      <c r="O4" s="311" t="str">
        <f>'RES kWh ENTRY'!N3</f>
        <v>Dec-23 +</v>
      </c>
      <c r="S4" s="311">
        <f>D4</f>
        <v>44927</v>
      </c>
      <c r="T4" s="311">
        <f t="shared" ref="T4:AD4" si="0">E4</f>
        <v>44958</v>
      </c>
      <c r="U4" s="311">
        <f t="shared" si="0"/>
        <v>44986</v>
      </c>
      <c r="V4" s="311">
        <f t="shared" si="0"/>
        <v>45017</v>
      </c>
      <c r="W4" s="311">
        <f t="shared" si="0"/>
        <v>45047</v>
      </c>
      <c r="X4" s="311">
        <f t="shared" si="0"/>
        <v>45078</v>
      </c>
      <c r="Y4" s="311">
        <f t="shared" si="0"/>
        <v>45108</v>
      </c>
      <c r="Z4" s="311">
        <f t="shared" si="0"/>
        <v>45139</v>
      </c>
      <c r="AA4" s="311">
        <f t="shared" si="0"/>
        <v>45170</v>
      </c>
      <c r="AB4" s="311">
        <f t="shared" si="0"/>
        <v>45200</v>
      </c>
      <c r="AC4" s="311">
        <f t="shared" si="0"/>
        <v>45231</v>
      </c>
      <c r="AD4" s="311" t="str">
        <f t="shared" si="0"/>
        <v>Dec-23 +</v>
      </c>
    </row>
    <row r="5" spans="1:30" x14ac:dyDescent="0.35">
      <c r="A5" t="s">
        <v>226</v>
      </c>
      <c r="B5" t="s">
        <v>34</v>
      </c>
      <c r="C5" t="s">
        <v>227</v>
      </c>
      <c r="D5" t="b">
        <f>'YTD PROGRAM SUMMARY'!C11='YTD PROGRAM SUMMARY'!C12</f>
        <v>1</v>
      </c>
      <c r="E5" t="b">
        <f>'YTD PROGRAM SUMMARY'!D11='YTD PROGRAM SUMMARY'!D12</f>
        <v>1</v>
      </c>
      <c r="F5" t="b">
        <f>'YTD PROGRAM SUMMARY'!E11='YTD PROGRAM SUMMARY'!E12</f>
        <v>1</v>
      </c>
      <c r="G5" t="b">
        <f>'YTD PROGRAM SUMMARY'!F11='YTD PROGRAM SUMMARY'!F12</f>
        <v>1</v>
      </c>
      <c r="H5" t="b">
        <f>'YTD PROGRAM SUMMARY'!G11='YTD PROGRAM SUMMARY'!G12</f>
        <v>1</v>
      </c>
      <c r="I5" t="b">
        <f>'YTD PROGRAM SUMMARY'!H11='YTD PROGRAM SUMMARY'!H12</f>
        <v>1</v>
      </c>
      <c r="J5" t="b">
        <f>'YTD PROGRAM SUMMARY'!I11='YTD PROGRAM SUMMARY'!I12</f>
        <v>1</v>
      </c>
      <c r="K5" t="b">
        <f>'YTD PROGRAM SUMMARY'!J11='YTD PROGRAM SUMMARY'!J12</f>
        <v>1</v>
      </c>
      <c r="L5" t="b">
        <f>'YTD PROGRAM SUMMARY'!K11='YTD PROGRAM SUMMARY'!K12</f>
        <v>1</v>
      </c>
      <c r="M5" t="b">
        <f>'YTD PROGRAM SUMMARY'!L11='YTD PROGRAM SUMMARY'!L12</f>
        <v>1</v>
      </c>
      <c r="N5" t="b">
        <f>'YTD PROGRAM SUMMARY'!M11='YTD PROGRAM SUMMARY'!M12</f>
        <v>1</v>
      </c>
      <c r="O5" s="6" t="b">
        <f>'YTD PROGRAM SUMMARY'!N11='YTD PROGRAM SUMMARY'!N12</f>
        <v>1</v>
      </c>
      <c r="R5" t="s">
        <v>234</v>
      </c>
      <c r="S5" s="392" t="str">
        <f>IF('YTD PROGRAM SUMMARY'!AC54=0,"NO INPUTS","OK")</f>
        <v>NO INPUTS</v>
      </c>
      <c r="T5" s="392" t="str">
        <f>IF('YTD PROGRAM SUMMARY'!AD54=0,"NO INPUTS","OK")</f>
        <v>OK</v>
      </c>
      <c r="U5" s="392" t="str">
        <f>IF('YTD PROGRAM SUMMARY'!AE54=0,"NO INPUTS","OK")</f>
        <v>OK</v>
      </c>
      <c r="V5" s="392" t="str">
        <f>IF('YTD PROGRAM SUMMARY'!AF54=0,"NO INPUTS","OK")</f>
        <v>OK</v>
      </c>
      <c r="W5" s="392" t="str">
        <f>IF('YTD PROGRAM SUMMARY'!AG54=0,"NO INPUTS","OK")</f>
        <v>OK</v>
      </c>
      <c r="X5" s="392" t="str">
        <f>IF('YTD PROGRAM SUMMARY'!AH54=0,"NO INPUTS","OK")</f>
        <v>OK</v>
      </c>
      <c r="Y5" s="392" t="str">
        <f>IF('YTD PROGRAM SUMMARY'!AI54=0,"NO INPUTS","OK")</f>
        <v>OK</v>
      </c>
      <c r="Z5" s="392" t="str">
        <f>IF('YTD PROGRAM SUMMARY'!AJ54=0,"NO INPUTS","OK")</f>
        <v>OK</v>
      </c>
      <c r="AA5" s="392" t="str">
        <f>IF('YTD PROGRAM SUMMARY'!AK54=0,"NO INPUTS","OK")</f>
        <v>OK</v>
      </c>
      <c r="AB5" t="str">
        <f>IF('YTD PROGRAM SUMMARY'!AL54=0,"NO INPUTS","OK")</f>
        <v>NO INPUTS</v>
      </c>
      <c r="AC5" t="str">
        <f>IF('YTD PROGRAM SUMMARY'!AM54=0,"NO INPUTS","OK")</f>
        <v>NO INPUTS</v>
      </c>
      <c r="AD5" t="str">
        <f>IF('YTD PROGRAM SUMMARY'!AN54=0,"NO INPUTS","OK")</f>
        <v>NO INPUTS</v>
      </c>
    </row>
    <row r="8" spans="1:30" x14ac:dyDescent="0.35">
      <c r="A8" s="328" t="s">
        <v>229</v>
      </c>
    </row>
    <row r="9" spans="1:30" x14ac:dyDescent="0.35">
      <c r="A9" t="s">
        <v>205</v>
      </c>
      <c r="B9" t="s">
        <v>29</v>
      </c>
      <c r="C9" t="s">
        <v>206</v>
      </c>
      <c r="D9" s="6" t="b">
        <f>'RES kWh ENTRY'!O155='RES kWh ENTRY'!P156</f>
        <v>1</v>
      </c>
    </row>
    <row r="10" spans="1:30" x14ac:dyDescent="0.35">
      <c r="B10" t="s">
        <v>29</v>
      </c>
      <c r="C10" t="s">
        <v>207</v>
      </c>
      <c r="D10" s="6" t="b">
        <f>'RES kWh ENTRY'!O169='RES kWh ENTRY'!P169</f>
        <v>1</v>
      </c>
    </row>
    <row r="11" spans="1:30" x14ac:dyDescent="0.35">
      <c r="B11" t="s">
        <v>29</v>
      </c>
      <c r="C11" t="s">
        <v>208</v>
      </c>
      <c r="D11" s="6">
        <f>'RES kWh ENTRY'!O170-'RES kWh ENTRY'!P170</f>
        <v>0</v>
      </c>
    </row>
    <row r="12" spans="1:30" x14ac:dyDescent="0.35">
      <c r="A12" t="s">
        <v>209</v>
      </c>
      <c r="B12" t="s">
        <v>30</v>
      </c>
      <c r="C12" t="s">
        <v>206</v>
      </c>
      <c r="D12" t="b">
        <f>'BIZ kWh ENTRY'!O177='BIZ kWh ENTRY'!P177</f>
        <v>1</v>
      </c>
    </row>
    <row r="13" spans="1:30" x14ac:dyDescent="0.35">
      <c r="B13" t="s">
        <v>30</v>
      </c>
      <c r="C13" t="s">
        <v>207</v>
      </c>
      <c r="D13" t="b">
        <f>'BIZ kWh ENTRY'!O193='BIZ kWh ENTRY'!P193</f>
        <v>1</v>
      </c>
    </row>
    <row r="14" spans="1:30" x14ac:dyDescent="0.35">
      <c r="B14" t="s">
        <v>30</v>
      </c>
      <c r="C14" t="s">
        <v>210</v>
      </c>
      <c r="D14" t="b">
        <f>'BIZ kWh ENTRY'!O113='BIZ kWh ENTRY'!P113</f>
        <v>1</v>
      </c>
    </row>
    <row r="15" spans="1:30" x14ac:dyDescent="0.35">
      <c r="B15" t="s">
        <v>30</v>
      </c>
      <c r="C15" t="s">
        <v>208</v>
      </c>
      <c r="D15" t="b">
        <f>'BIZ kWh ENTRY'!O194='BIZ kWh ENTRY'!P194</f>
        <v>1</v>
      </c>
    </row>
    <row r="16" spans="1:30" x14ac:dyDescent="0.35">
      <c r="B16" t="s">
        <v>31</v>
      </c>
      <c r="C16" t="s">
        <v>206</v>
      </c>
      <c r="D16" t="b">
        <f>'BIZ kWh ENTRY'!AE177='BIZ kWh ENTRY'!AF177</f>
        <v>1</v>
      </c>
    </row>
    <row r="17" spans="1:5" x14ac:dyDescent="0.35">
      <c r="B17" t="s">
        <v>31</v>
      </c>
      <c r="C17" t="s">
        <v>207</v>
      </c>
      <c r="D17" t="b">
        <f>'BIZ kWh ENTRY'!AE193='BIZ kWh ENTRY'!AF193</f>
        <v>1</v>
      </c>
    </row>
    <row r="18" spans="1:5" x14ac:dyDescent="0.35">
      <c r="B18" t="s">
        <v>31</v>
      </c>
      <c r="C18" t="s">
        <v>210</v>
      </c>
      <c r="D18" t="b">
        <f>'BIZ kWh ENTRY'!AE113='BIZ kWh ENTRY'!AF113</f>
        <v>1</v>
      </c>
    </row>
    <row r="19" spans="1:5" x14ac:dyDescent="0.35">
      <c r="B19" t="s">
        <v>31</v>
      </c>
      <c r="C19" t="s">
        <v>208</v>
      </c>
      <c r="D19" s="6" t="b">
        <f>'BIZ kWh ENTRY'!AE194='BIZ kWh ENTRY'!AF194</f>
        <v>1</v>
      </c>
    </row>
    <row r="20" spans="1:5" x14ac:dyDescent="0.35">
      <c r="B20" t="s">
        <v>32</v>
      </c>
      <c r="C20" t="s">
        <v>206</v>
      </c>
      <c r="D20" t="b">
        <f>'BIZ kWh ENTRY'!AU177='BIZ kWh ENTRY'!AV177</f>
        <v>1</v>
      </c>
    </row>
    <row r="21" spans="1:5" x14ac:dyDescent="0.35">
      <c r="B21" t="s">
        <v>32</v>
      </c>
      <c r="C21" t="s">
        <v>207</v>
      </c>
      <c r="D21" t="b">
        <f>'BIZ kWh ENTRY'!AU193='BIZ kWh ENTRY'!AV193</f>
        <v>1</v>
      </c>
    </row>
    <row r="22" spans="1:5" x14ac:dyDescent="0.35">
      <c r="B22" t="s">
        <v>32</v>
      </c>
      <c r="C22" t="s">
        <v>210</v>
      </c>
      <c r="D22" t="b">
        <f>'BIZ kWh ENTRY'!AU113='BIZ kWh ENTRY'!AV113</f>
        <v>1</v>
      </c>
    </row>
    <row r="23" spans="1:5" x14ac:dyDescent="0.35">
      <c r="B23" t="s">
        <v>32</v>
      </c>
      <c r="C23" t="s">
        <v>208</v>
      </c>
      <c r="D23" t="b">
        <f>'BIZ kWh ENTRY'!AU194='BIZ kWh ENTRY'!AV194</f>
        <v>1</v>
      </c>
    </row>
    <row r="24" spans="1:5" x14ac:dyDescent="0.35">
      <c r="B24" t="s">
        <v>33</v>
      </c>
      <c r="C24" t="s">
        <v>206</v>
      </c>
      <c r="D24" t="b">
        <f>'BIZ kWh ENTRY'!BK177='BIZ kWh ENTRY'!BL177</f>
        <v>1</v>
      </c>
    </row>
    <row r="25" spans="1:5" x14ac:dyDescent="0.35">
      <c r="B25" t="s">
        <v>33</v>
      </c>
      <c r="C25" t="s">
        <v>207</v>
      </c>
      <c r="D25" t="b">
        <f>'BIZ kWh ENTRY'!BK193='BIZ kWh ENTRY'!BL193</f>
        <v>1</v>
      </c>
    </row>
    <row r="26" spans="1:5" x14ac:dyDescent="0.35">
      <c r="B26" t="s">
        <v>33</v>
      </c>
      <c r="C26" t="s">
        <v>210</v>
      </c>
      <c r="D26" s="529"/>
    </row>
    <row r="27" spans="1:5" x14ac:dyDescent="0.35">
      <c r="B27" t="s">
        <v>33</v>
      </c>
      <c r="C27" t="s">
        <v>208</v>
      </c>
      <c r="D27" s="529"/>
    </row>
    <row r="28" spans="1:5" x14ac:dyDescent="0.35">
      <c r="A28" t="s">
        <v>211</v>
      </c>
      <c r="C28" t="s">
        <v>206</v>
      </c>
      <c r="D28" s="329" t="b">
        <f>'BIZ SUM'!O177='BIZ SUM'!P177</f>
        <v>1</v>
      </c>
    </row>
    <row r="29" spans="1:5" x14ac:dyDescent="0.35">
      <c r="C29" t="s">
        <v>207</v>
      </c>
      <c r="D29" t="b">
        <f>'BIZ SUM'!O193='BIZ SUM'!P193</f>
        <v>1</v>
      </c>
    </row>
    <row r="30" spans="1:5" x14ac:dyDescent="0.35">
      <c r="C30" t="s">
        <v>210</v>
      </c>
      <c r="D30" t="b">
        <f>'BIZ SUM'!O113='BIZ SUM'!P113</f>
        <v>1</v>
      </c>
      <c r="E30" t="b">
        <f>'BIZ SUM'!O113='BIZ SUM'!P113</f>
        <v>1</v>
      </c>
    </row>
    <row r="31" spans="1:5" x14ac:dyDescent="0.35">
      <c r="C31" t="s">
        <v>208</v>
      </c>
      <c r="D31" t="b">
        <f>'BIZ SUM'!O194='BIZ SUM'!P194</f>
        <v>1</v>
      </c>
    </row>
    <row r="32" spans="1:5" x14ac:dyDescent="0.35">
      <c r="A32" t="s">
        <v>212</v>
      </c>
      <c r="C32" t="s">
        <v>223</v>
      </c>
      <c r="D32" s="6" t="b">
        <f>' 1M - RES'!O31=' 1M - RES'!O32</f>
        <v>1</v>
      </c>
    </row>
    <row r="33" spans="1:4" x14ac:dyDescent="0.35">
      <c r="A33" t="s">
        <v>216</v>
      </c>
      <c r="C33" t="s">
        <v>223</v>
      </c>
      <c r="D33" t="b">
        <f>'2M - SGS'!O37='2M - SGS'!O38</f>
        <v>1</v>
      </c>
    </row>
    <row r="34" spans="1:4" x14ac:dyDescent="0.35">
      <c r="A34" t="s">
        <v>215</v>
      </c>
      <c r="C34" t="s">
        <v>223</v>
      </c>
      <c r="D34" t="b">
        <f>'3M - LGS'!O37='3M - LGS'!O38</f>
        <v>1</v>
      </c>
    </row>
    <row r="35" spans="1:4" x14ac:dyDescent="0.35">
      <c r="A35" t="s">
        <v>214</v>
      </c>
      <c r="C35" t="s">
        <v>223</v>
      </c>
      <c r="D35" t="b">
        <f>'4M - SPS'!O37='4M - SPS'!O38</f>
        <v>1</v>
      </c>
    </row>
    <row r="36" spans="1:4" x14ac:dyDescent="0.35">
      <c r="A36" t="s">
        <v>213</v>
      </c>
      <c r="C36" t="s">
        <v>223</v>
      </c>
      <c r="D36" t="b">
        <f>'11M - LPS'!O37='11M - LPS'!O38</f>
        <v>1</v>
      </c>
    </row>
    <row r="37" spans="1:4" x14ac:dyDescent="0.35">
      <c r="A37" t="s">
        <v>217</v>
      </c>
      <c r="C37" t="s">
        <v>223</v>
      </c>
      <c r="D37" s="6" t="b">
        <f>' LI 1M - RES'!O31=' LI 1M - RES'!O32</f>
        <v>1</v>
      </c>
    </row>
    <row r="38" spans="1:4" x14ac:dyDescent="0.35">
      <c r="A38" t="s">
        <v>218</v>
      </c>
      <c r="C38" t="s">
        <v>223</v>
      </c>
      <c r="D38" t="b">
        <f>'LI 2M - SGS'!O37='LI 2M - SGS'!O38</f>
        <v>1</v>
      </c>
    </row>
    <row r="39" spans="1:4" x14ac:dyDescent="0.35">
      <c r="A39" t="s">
        <v>219</v>
      </c>
      <c r="C39" t="s">
        <v>223</v>
      </c>
      <c r="D39" t="b">
        <f>'LI 3M - LGS'!O37='LI 3M - LGS'!O38</f>
        <v>1</v>
      </c>
    </row>
    <row r="40" spans="1:4" x14ac:dyDescent="0.35">
      <c r="A40" t="s">
        <v>220</v>
      </c>
      <c r="C40" t="s">
        <v>223</v>
      </c>
      <c r="D40" t="b">
        <f>'LI 4M - SPS'!O37='LI 4M - SPS'!O38</f>
        <v>1</v>
      </c>
    </row>
    <row r="41" spans="1:4" x14ac:dyDescent="0.35">
      <c r="A41" t="s">
        <v>221</v>
      </c>
      <c r="C41" t="s">
        <v>223</v>
      </c>
      <c r="D41" t="b">
        <f>'LI 11M - LPS'!O37='LI 11M - LPS'!O38</f>
        <v>1</v>
      </c>
    </row>
    <row r="42" spans="1:4" x14ac:dyDescent="0.35">
      <c r="A42" t="s">
        <v>222</v>
      </c>
      <c r="B42" t="s">
        <v>30</v>
      </c>
      <c r="C42" t="s">
        <v>223</v>
      </c>
      <c r="D42" s="177" t="b">
        <f>'Biz DRENE'!N20='Biz DRENE'!P20</f>
        <v>1</v>
      </c>
    </row>
    <row r="43" spans="1:4" x14ac:dyDescent="0.35">
      <c r="B43" t="s">
        <v>31</v>
      </c>
      <c r="C43" t="s">
        <v>223</v>
      </c>
      <c r="D43" s="177" t="b">
        <f>'Biz DRENE'!N38='Biz DRENE'!P38</f>
        <v>1</v>
      </c>
    </row>
    <row r="44" spans="1:4" x14ac:dyDescent="0.35">
      <c r="B44" t="s">
        <v>32</v>
      </c>
      <c r="C44" t="s">
        <v>223</v>
      </c>
      <c r="D44" s="177" t="b">
        <f>'Biz DRENE'!N56='Biz DRENE'!P56</f>
        <v>1</v>
      </c>
    </row>
    <row r="45" spans="1:4" x14ac:dyDescent="0.35">
      <c r="B45" t="s">
        <v>33</v>
      </c>
      <c r="C45" t="s">
        <v>223</v>
      </c>
      <c r="D45" s="177" t="b">
        <f>'Biz DRENE'!N74='Biz DRENE'!P74</f>
        <v>1</v>
      </c>
    </row>
  </sheetData>
  <conditionalFormatting sqref="D9:D25 D28:D45 E30">
    <cfRule type="cellIs" dxfId="5" priority="2" operator="equal">
      <formula>FALSE</formula>
    </cfRule>
  </conditionalFormatting>
  <conditionalFormatting sqref="D5:O5">
    <cfRule type="cellIs" dxfId="4" priority="1" operator="equal">
      <formula>FALSE</formula>
    </cfRule>
  </conditionalFormatting>
  <pageMargins left="0.7" right="0.7" top="0.75" bottom="0.75" header="0.3" footer="0.3"/>
  <pageSetup orientation="portrait" horizontalDpi="1200" verticalDpi="1200" r:id="rId1"/>
  <headerFooter>
    <oddFooter>&amp;RSchedule JNG-D7.G</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3:F20"/>
  <sheetViews>
    <sheetView workbookViewId="0">
      <selection activeCell="V20" sqref="V20"/>
    </sheetView>
  </sheetViews>
  <sheetFormatPr defaultRowHeight="14.5" x14ac:dyDescent="0.35"/>
  <cols>
    <col min="2" max="2" width="33.36328125" bestFit="1" customWidth="1"/>
    <col min="5" max="5" width="5.6328125" bestFit="1" customWidth="1"/>
    <col min="6" max="6" width="23" bestFit="1" customWidth="1"/>
  </cols>
  <sheetData>
    <row r="3" spans="2:6" x14ac:dyDescent="0.35">
      <c r="B3" t="s">
        <v>72</v>
      </c>
      <c r="E3" t="s">
        <v>17</v>
      </c>
      <c r="F3" t="s">
        <v>73</v>
      </c>
    </row>
    <row r="4" spans="2:6" x14ac:dyDescent="0.35">
      <c r="E4" t="s">
        <v>74</v>
      </c>
      <c r="F4" t="s">
        <v>99</v>
      </c>
    </row>
    <row r="5" spans="2:6" x14ac:dyDescent="0.35">
      <c r="E5" t="s">
        <v>75</v>
      </c>
      <c r="F5" t="s">
        <v>76</v>
      </c>
    </row>
    <row r="6" spans="2:6" x14ac:dyDescent="0.35">
      <c r="E6" t="s">
        <v>77</v>
      </c>
      <c r="F6" t="s">
        <v>78</v>
      </c>
    </row>
    <row r="8" spans="2:6" x14ac:dyDescent="0.35">
      <c r="B8" t="s">
        <v>79</v>
      </c>
      <c r="E8" t="s">
        <v>80</v>
      </c>
    </row>
    <row r="9" spans="2:6" x14ac:dyDescent="0.35">
      <c r="E9" t="s">
        <v>81</v>
      </c>
      <c r="F9" t="s">
        <v>82</v>
      </c>
    </row>
    <row r="10" spans="2:6" x14ac:dyDescent="0.35">
      <c r="E10" t="s">
        <v>83</v>
      </c>
      <c r="F10" t="s">
        <v>100</v>
      </c>
    </row>
    <row r="11" spans="2:6" x14ac:dyDescent="0.35">
      <c r="E11" t="s">
        <v>84</v>
      </c>
      <c r="F11" t="s">
        <v>85</v>
      </c>
    </row>
    <row r="12" spans="2:6" x14ac:dyDescent="0.35">
      <c r="E12" t="s">
        <v>86</v>
      </c>
      <c r="F12" t="s">
        <v>87</v>
      </c>
    </row>
    <row r="13" spans="2:6" x14ac:dyDescent="0.35">
      <c r="E13" t="s">
        <v>88</v>
      </c>
      <c r="F13" t="s">
        <v>89</v>
      </c>
    </row>
    <row r="15" spans="2:6" x14ac:dyDescent="0.35">
      <c r="B15" t="s">
        <v>90</v>
      </c>
      <c r="E15" t="s">
        <v>91</v>
      </c>
      <c r="F15" t="s">
        <v>92</v>
      </c>
    </row>
    <row r="16" spans="2:6" x14ac:dyDescent="0.35">
      <c r="E16" t="s">
        <v>93</v>
      </c>
      <c r="F16" t="s">
        <v>94</v>
      </c>
    </row>
    <row r="18" spans="2:6" x14ac:dyDescent="0.35">
      <c r="B18" t="s">
        <v>95</v>
      </c>
      <c r="E18" t="s">
        <v>96</v>
      </c>
      <c r="F18" t="s">
        <v>98</v>
      </c>
    </row>
    <row r="19" spans="2:6" x14ac:dyDescent="0.35">
      <c r="E19" t="s">
        <v>75</v>
      </c>
      <c r="F19" t="s">
        <v>76</v>
      </c>
    </row>
    <row r="20" spans="2:6" x14ac:dyDescent="0.35">
      <c r="E20" t="s">
        <v>77</v>
      </c>
      <c r="F20" t="s">
        <v>78</v>
      </c>
    </row>
  </sheetData>
  <pageMargins left="0.7" right="0.7" top="0.75" bottom="0.75" header="0.3" footer="0.3"/>
  <pageSetup orientation="portrait" horizontalDpi="1200" verticalDpi="1200" r:id="rId1"/>
  <headerFooter>
    <oddFooter>&amp;RSchedule JNG-D7.G</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C000"/>
  </sheetPr>
  <dimension ref="A1:AW109"/>
  <sheetViews>
    <sheetView topLeftCell="G1" zoomScaleNormal="100" workbookViewId="0">
      <selection activeCell="Z10" sqref="Z10"/>
    </sheetView>
  </sheetViews>
  <sheetFormatPr defaultRowHeight="14.5" x14ac:dyDescent="0.35"/>
  <cols>
    <col min="1" max="1" width="13.36328125" customWidth="1"/>
    <col min="2" max="2" width="19.36328125" bestFit="1" customWidth="1"/>
    <col min="3" max="7" width="13.453125" customWidth="1"/>
    <col min="8" max="9" width="14.453125" customWidth="1"/>
    <col min="10" max="11" width="15.36328125" customWidth="1"/>
    <col min="12" max="13" width="14.453125" customWidth="1"/>
    <col min="14" max="14" width="14.54296875" customWidth="1"/>
    <col min="15" max="15" width="14.36328125" customWidth="1"/>
    <col min="16" max="27" width="15.08984375" customWidth="1"/>
    <col min="28" max="28" width="15.6328125" bestFit="1" customWidth="1"/>
    <col min="29" max="46" width="12.36328125" customWidth="1"/>
    <col min="49" max="49" width="12.36328125" customWidth="1"/>
  </cols>
  <sheetData>
    <row r="1" spans="1:28" ht="26" x14ac:dyDescent="0.6">
      <c r="A1" s="262" t="s">
        <v>245</v>
      </c>
      <c r="L1" s="566" t="s">
        <v>298</v>
      </c>
      <c r="M1" s="566"/>
      <c r="N1" s="566"/>
      <c r="O1" s="567"/>
    </row>
    <row r="2" spans="1:28" x14ac:dyDescent="0.35">
      <c r="L2" s="566" t="s">
        <v>296</v>
      </c>
      <c r="M2" s="566"/>
      <c r="N2" s="566"/>
      <c r="O2" s="566"/>
    </row>
    <row r="3" spans="1:28" x14ac:dyDescent="0.35">
      <c r="A3" s="608" t="s">
        <v>38</v>
      </c>
      <c r="B3" s="608"/>
      <c r="N3" s="193"/>
    </row>
    <row r="4" spans="1:28" ht="15" thickBot="1" x14ac:dyDescent="0.4">
      <c r="A4" s="608"/>
      <c r="B4" s="608"/>
      <c r="C4" s="150" t="s">
        <v>246</v>
      </c>
      <c r="D4" s="150" t="s">
        <v>246</v>
      </c>
      <c r="E4" s="150" t="s">
        <v>246</v>
      </c>
      <c r="F4" s="150" t="s">
        <v>246</v>
      </c>
      <c r="G4" s="150" t="s">
        <v>246</v>
      </c>
      <c r="H4" s="150" t="s">
        <v>246</v>
      </c>
      <c r="I4" s="150" t="s">
        <v>246</v>
      </c>
      <c r="J4" s="150" t="s">
        <v>246</v>
      </c>
      <c r="K4" s="150" t="s">
        <v>246</v>
      </c>
      <c r="L4" s="150" t="s">
        <v>246</v>
      </c>
      <c r="M4" s="150" t="s">
        <v>246</v>
      </c>
      <c r="N4" s="150" t="s">
        <v>246</v>
      </c>
      <c r="O4" s="150" t="s">
        <v>246</v>
      </c>
      <c r="P4" s="150" t="s">
        <v>246</v>
      </c>
      <c r="Q4" s="150" t="s">
        <v>246</v>
      </c>
      <c r="R4" s="150" t="s">
        <v>246</v>
      </c>
      <c r="S4" s="150" t="s">
        <v>246</v>
      </c>
      <c r="T4" s="150" t="s">
        <v>246</v>
      </c>
      <c r="U4" s="150" t="s">
        <v>246</v>
      </c>
      <c r="V4" s="150" t="s">
        <v>246</v>
      </c>
      <c r="W4" s="150" t="s">
        <v>246</v>
      </c>
      <c r="X4" s="150" t="s">
        <v>246</v>
      </c>
      <c r="Y4" s="150" t="s">
        <v>246</v>
      </c>
      <c r="Z4" s="150" t="s">
        <v>246</v>
      </c>
      <c r="AA4" s="150" t="s">
        <v>246</v>
      </c>
    </row>
    <row r="5" spans="1:28" ht="15" thickBot="1" x14ac:dyDescent="0.4">
      <c r="B5" s="148" t="s">
        <v>35</v>
      </c>
      <c r="C5" s="145">
        <v>44927</v>
      </c>
      <c r="D5" s="145">
        <f>EDATE(C5,1)</f>
        <v>44958</v>
      </c>
      <c r="E5" s="145">
        <f t="shared" ref="E5:AA5" si="0">EDATE(D5,1)</f>
        <v>44986</v>
      </c>
      <c r="F5" s="145">
        <f t="shared" si="0"/>
        <v>45017</v>
      </c>
      <c r="G5" s="145">
        <f t="shared" si="0"/>
        <v>45047</v>
      </c>
      <c r="H5" s="145">
        <f t="shared" si="0"/>
        <v>45078</v>
      </c>
      <c r="I5" s="145">
        <f t="shared" si="0"/>
        <v>45108</v>
      </c>
      <c r="J5" s="145">
        <f t="shared" si="0"/>
        <v>45139</v>
      </c>
      <c r="K5" s="145">
        <f t="shared" si="0"/>
        <v>45170</v>
      </c>
      <c r="L5" s="145">
        <f t="shared" si="0"/>
        <v>45200</v>
      </c>
      <c r="M5" s="145">
        <f t="shared" si="0"/>
        <v>45231</v>
      </c>
      <c r="N5" s="145">
        <f t="shared" si="0"/>
        <v>45261</v>
      </c>
      <c r="O5" s="145">
        <f t="shared" si="0"/>
        <v>45292</v>
      </c>
      <c r="P5" s="145">
        <f t="shared" si="0"/>
        <v>45323</v>
      </c>
      <c r="Q5" s="145">
        <f t="shared" si="0"/>
        <v>45352</v>
      </c>
      <c r="R5" s="145">
        <f t="shared" si="0"/>
        <v>45383</v>
      </c>
      <c r="S5" s="145">
        <f t="shared" si="0"/>
        <v>45413</v>
      </c>
      <c r="T5" s="145">
        <f t="shared" si="0"/>
        <v>45444</v>
      </c>
      <c r="U5" s="145">
        <f t="shared" si="0"/>
        <v>45474</v>
      </c>
      <c r="V5" s="145">
        <f t="shared" si="0"/>
        <v>45505</v>
      </c>
      <c r="W5" s="145">
        <f t="shared" si="0"/>
        <v>45536</v>
      </c>
      <c r="X5" s="145">
        <f t="shared" si="0"/>
        <v>45566</v>
      </c>
      <c r="Y5" s="145">
        <f t="shared" si="0"/>
        <v>45597</v>
      </c>
      <c r="Z5" s="145">
        <f t="shared" si="0"/>
        <v>45627</v>
      </c>
      <c r="AA5" s="145">
        <f t="shared" si="0"/>
        <v>45658</v>
      </c>
    </row>
    <row r="6" spans="1:28" x14ac:dyDescent="0.35">
      <c r="B6" s="58" t="s">
        <v>29</v>
      </c>
      <c r="C6" s="46">
        <f t="shared" ref="C6:R10" si="1">IF(C$4="X",C14+C22,0)</f>
        <v>577.1347627563614</v>
      </c>
      <c r="D6" s="46">
        <f t="shared" si="1"/>
        <v>6895.6257800778667</v>
      </c>
      <c r="E6" s="46">
        <f t="shared" si="1"/>
        <v>23116.759173993214</v>
      </c>
      <c r="F6" s="46">
        <f t="shared" si="1"/>
        <v>44027.788559679</v>
      </c>
      <c r="G6" s="46">
        <f t="shared" si="1"/>
        <v>86856.239430519272</v>
      </c>
      <c r="H6" s="46">
        <f t="shared" si="1"/>
        <v>342320.85782235867</v>
      </c>
      <c r="I6" s="46">
        <f t="shared" si="1"/>
        <v>796967.70329440176</v>
      </c>
      <c r="J6" s="46">
        <f t="shared" si="1"/>
        <v>1340019.0028228494</v>
      </c>
      <c r="K6" s="46">
        <f t="shared" si="1"/>
        <v>1684830.4046189887</v>
      </c>
      <c r="L6" s="46">
        <f t="shared" si="1"/>
        <v>1775578.6999698782</v>
      </c>
      <c r="M6" s="46">
        <f t="shared" si="1"/>
        <v>1905735.8972496632</v>
      </c>
      <c r="N6" s="46">
        <f t="shared" si="1"/>
        <v>2133105.512944988</v>
      </c>
      <c r="O6" s="46">
        <f t="shared" si="1"/>
        <v>2385033.1432900797</v>
      </c>
      <c r="P6" s="46">
        <f t="shared" si="1"/>
        <v>2596971.2597474838</v>
      </c>
      <c r="Q6" s="46">
        <f t="shared" si="1"/>
        <v>2775750.7009224538</v>
      </c>
      <c r="R6" s="46">
        <f t="shared" si="1"/>
        <v>2905843.9569312399</v>
      </c>
      <c r="S6" s="46">
        <f t="shared" ref="S6:AA6" si="2">IF(S$4="X",S14+S22,0)</f>
        <v>3078357.9654297126</v>
      </c>
      <c r="T6" s="46">
        <f t="shared" si="2"/>
        <v>3877459.0738531202</v>
      </c>
      <c r="U6" s="46">
        <f t="shared" si="2"/>
        <v>4926982.5275789546</v>
      </c>
      <c r="V6" s="46">
        <f t="shared" si="2"/>
        <v>5930951.6654501995</v>
      </c>
      <c r="W6" s="46">
        <f t="shared" si="2"/>
        <v>6464272.6757756472</v>
      </c>
      <c r="X6" s="46">
        <f t="shared" si="2"/>
        <v>6589188.0942813251</v>
      </c>
      <c r="Y6" s="46">
        <f t="shared" si="2"/>
        <v>6759049.4043195639</v>
      </c>
      <c r="Z6" s="46">
        <f t="shared" si="2"/>
        <v>7013067.3698823359</v>
      </c>
      <c r="AA6" s="46">
        <f t="shared" si="2"/>
        <v>7264995.0002274271</v>
      </c>
    </row>
    <row r="7" spans="1:28" x14ac:dyDescent="0.35">
      <c r="B7" s="51" t="s">
        <v>30</v>
      </c>
      <c r="C7" s="46">
        <f t="shared" si="1"/>
        <v>0</v>
      </c>
      <c r="D7" s="46">
        <f t="shared" ref="D7:AA10" si="3">IF(D$4="X",D15+D23,0)</f>
        <v>882.69251349748833</v>
      </c>
      <c r="E7" s="46">
        <f t="shared" si="3"/>
        <v>6226.2050831682636</v>
      </c>
      <c r="F7" s="46">
        <f t="shared" si="3"/>
        <v>17987.783192631086</v>
      </c>
      <c r="G7" s="46">
        <f t="shared" si="3"/>
        <v>40316.515561345317</v>
      </c>
      <c r="H7" s="46">
        <f t="shared" si="3"/>
        <v>80393.568509328165</v>
      </c>
      <c r="I7" s="46">
        <f t="shared" si="3"/>
        <v>146563.43672299001</v>
      </c>
      <c r="J7" s="46">
        <f t="shared" si="3"/>
        <v>208407.32607853386</v>
      </c>
      <c r="K7" s="46">
        <f t="shared" si="3"/>
        <v>277460.20654832543</v>
      </c>
      <c r="L7" s="46">
        <f t="shared" si="3"/>
        <v>334097.12565165455</v>
      </c>
      <c r="M7" s="46">
        <f t="shared" si="3"/>
        <v>392005.7043202924</v>
      </c>
      <c r="N7" s="46">
        <f t="shared" si="3"/>
        <v>472065.15205628693</v>
      </c>
      <c r="O7" s="46">
        <f t="shared" si="3"/>
        <v>568485.20431857777</v>
      </c>
      <c r="P7" s="46">
        <f t="shared" si="3"/>
        <v>641927.8675649846</v>
      </c>
      <c r="Q7" s="46">
        <f t="shared" si="3"/>
        <v>722544.78834352992</v>
      </c>
      <c r="R7" s="46">
        <f t="shared" si="3"/>
        <v>808774.08454454085</v>
      </c>
      <c r="S7" s="46">
        <f t="shared" si="3"/>
        <v>920286.8370033768</v>
      </c>
      <c r="T7" s="46">
        <f t="shared" si="3"/>
        <v>1073633.4860107847</v>
      </c>
      <c r="U7" s="46">
        <f t="shared" si="3"/>
        <v>1270577.8539508882</v>
      </c>
      <c r="V7" s="46">
        <f t="shared" si="3"/>
        <v>1435072.2256865473</v>
      </c>
      <c r="W7" s="46">
        <f t="shared" si="3"/>
        <v>1581665.0879024577</v>
      </c>
      <c r="X7" s="46">
        <f t="shared" si="3"/>
        <v>1680450.4239380429</v>
      </c>
      <c r="Y7" s="46">
        <f t="shared" si="3"/>
        <v>1767750.1321617563</v>
      </c>
      <c r="Z7" s="46">
        <f t="shared" si="3"/>
        <v>1861546.651134992</v>
      </c>
      <c r="AA7" s="46">
        <f t="shared" si="3"/>
        <v>1957966.7033972829</v>
      </c>
    </row>
    <row r="8" spans="1:28" x14ac:dyDescent="0.35">
      <c r="B8" s="51" t="s">
        <v>31</v>
      </c>
      <c r="C8" s="46">
        <f t="shared" si="1"/>
        <v>0</v>
      </c>
      <c r="D8" s="46">
        <f t="shared" si="3"/>
        <v>333.20011437393242</v>
      </c>
      <c r="E8" s="46">
        <f t="shared" si="3"/>
        <v>5327.4513696474241</v>
      </c>
      <c r="F8" s="46">
        <f t="shared" si="3"/>
        <v>19010.455077963987</v>
      </c>
      <c r="G8" s="46">
        <f t="shared" si="3"/>
        <v>58814.811495075664</v>
      </c>
      <c r="H8" s="46">
        <f t="shared" si="3"/>
        <v>182568.65308887642</v>
      </c>
      <c r="I8" s="46">
        <f t="shared" si="3"/>
        <v>372155.09915950487</v>
      </c>
      <c r="J8" s="46">
        <f t="shared" si="3"/>
        <v>569127.55650598637</v>
      </c>
      <c r="K8" s="46">
        <f t="shared" si="3"/>
        <v>737533.00729952857</v>
      </c>
      <c r="L8" s="46">
        <f t="shared" si="3"/>
        <v>839582.90130989486</v>
      </c>
      <c r="M8" s="46">
        <f t="shared" si="3"/>
        <v>949730.35691389616</v>
      </c>
      <c r="N8" s="46">
        <f t="shared" si="3"/>
        <v>1121945.7220941954</v>
      </c>
      <c r="O8" s="46">
        <f t="shared" si="3"/>
        <v>1345561.3901071867</v>
      </c>
      <c r="P8" s="46">
        <f t="shared" si="3"/>
        <v>1526515.685067144</v>
      </c>
      <c r="Q8" s="46">
        <f t="shared" si="3"/>
        <v>1715997.3009594269</v>
      </c>
      <c r="R8" s="46">
        <f t="shared" si="3"/>
        <v>1888209.5467916818</v>
      </c>
      <c r="S8" s="46">
        <f t="shared" si="3"/>
        <v>2111155.8605042598</v>
      </c>
      <c r="T8" s="46">
        <f t="shared" si="3"/>
        <v>2671794.8782626381</v>
      </c>
      <c r="U8" s="46">
        <f t="shared" si="3"/>
        <v>3353294.0738910381</v>
      </c>
      <c r="V8" s="46">
        <f t="shared" si="3"/>
        <v>3966795.0340055656</v>
      </c>
      <c r="W8" s="46">
        <f t="shared" si="3"/>
        <v>4386189.1588332057</v>
      </c>
      <c r="X8" s="46">
        <f t="shared" si="3"/>
        <v>4585536.4032193264</v>
      </c>
      <c r="Y8" s="46">
        <f t="shared" si="3"/>
        <v>4771281.3581197252</v>
      </c>
      <c r="Z8" s="46">
        <f t="shared" si="3"/>
        <v>4981611.7296567857</v>
      </c>
      <c r="AA8" s="46">
        <f t="shared" si="3"/>
        <v>5205227.3976697782</v>
      </c>
    </row>
    <row r="9" spans="1:28" x14ac:dyDescent="0.35">
      <c r="B9" s="51" t="s">
        <v>32</v>
      </c>
      <c r="C9" s="46">
        <f t="shared" si="1"/>
        <v>0</v>
      </c>
      <c r="D9" s="46">
        <f t="shared" si="3"/>
        <v>773.0724746858923</v>
      </c>
      <c r="E9" s="46">
        <f t="shared" si="3"/>
        <v>2676.1377429604395</v>
      </c>
      <c r="F9" s="46">
        <f t="shared" si="3"/>
        <v>5986.4677394195041</v>
      </c>
      <c r="G9" s="46">
        <f t="shared" si="3"/>
        <v>13060.609166706634</v>
      </c>
      <c r="H9" s="46">
        <f t="shared" si="3"/>
        <v>33616.607400107023</v>
      </c>
      <c r="I9" s="46">
        <f t="shared" si="3"/>
        <v>64463.320805912837</v>
      </c>
      <c r="J9" s="46">
        <f t="shared" si="3"/>
        <v>102118.94350354647</v>
      </c>
      <c r="K9" s="46">
        <f t="shared" si="3"/>
        <v>137064.1596266292</v>
      </c>
      <c r="L9" s="46">
        <f t="shared" si="3"/>
        <v>157236.40725835381</v>
      </c>
      <c r="M9" s="46">
        <f t="shared" si="3"/>
        <v>181156.48799815431</v>
      </c>
      <c r="N9" s="46">
        <f t="shared" si="3"/>
        <v>223115.88285764004</v>
      </c>
      <c r="O9" s="46">
        <f t="shared" si="3"/>
        <v>278911.70592887572</v>
      </c>
      <c r="P9" s="46">
        <f t="shared" si="3"/>
        <v>324814.74100441305</v>
      </c>
      <c r="Q9" s="46">
        <f t="shared" si="3"/>
        <v>369954.10053495958</v>
      </c>
      <c r="R9" s="46">
        <f t="shared" si="3"/>
        <v>409738.13328447152</v>
      </c>
      <c r="S9" s="46">
        <f t="shared" si="3"/>
        <v>465686.1004565559</v>
      </c>
      <c r="T9" s="46">
        <f t="shared" si="3"/>
        <v>636088.11914061196</v>
      </c>
      <c r="U9" s="46">
        <f t="shared" si="3"/>
        <v>836816.07670904137</v>
      </c>
      <c r="V9" s="46">
        <f t="shared" si="3"/>
        <v>1027450.1885497342</v>
      </c>
      <c r="W9" s="46">
        <f t="shared" si="3"/>
        <v>1140353.8314051356</v>
      </c>
      <c r="X9" s="46">
        <f t="shared" si="3"/>
        <v>1185261.369759948</v>
      </c>
      <c r="Y9" s="46">
        <f t="shared" si="3"/>
        <v>1229105.1261910284</v>
      </c>
      <c r="Z9" s="46">
        <f t="shared" si="3"/>
        <v>1280795.6516008123</v>
      </c>
      <c r="AA9" s="46">
        <f t="shared" si="3"/>
        <v>1336591.4746720481</v>
      </c>
    </row>
    <row r="10" spans="1:28" ht="15" thickBot="1" x14ac:dyDescent="0.4">
      <c r="B10" s="29" t="s">
        <v>33</v>
      </c>
      <c r="C10" s="140">
        <f t="shared" si="1"/>
        <v>0</v>
      </c>
      <c r="D10" s="140">
        <f t="shared" si="3"/>
        <v>0</v>
      </c>
      <c r="E10" s="140">
        <f t="shared" si="3"/>
        <v>114.67939048859617</v>
      </c>
      <c r="F10" s="140">
        <f t="shared" si="3"/>
        <v>345.7030739496106</v>
      </c>
      <c r="G10" s="140">
        <f t="shared" si="3"/>
        <v>716.59627295832513</v>
      </c>
      <c r="H10" s="140">
        <f t="shared" si="3"/>
        <v>8376.2616375182624</v>
      </c>
      <c r="I10" s="140">
        <f t="shared" si="3"/>
        <v>25843.45760781649</v>
      </c>
      <c r="J10" s="140">
        <f t="shared" si="3"/>
        <v>43939.766301403477</v>
      </c>
      <c r="K10" s="140">
        <f t="shared" si="3"/>
        <v>53864.707918875007</v>
      </c>
      <c r="L10" s="140">
        <f t="shared" si="3"/>
        <v>56328.18264287155</v>
      </c>
      <c r="M10" s="140">
        <f t="shared" si="3"/>
        <v>57869.813445320542</v>
      </c>
      <c r="N10" s="140">
        <f t="shared" si="3"/>
        <v>59597.11651855852</v>
      </c>
      <c r="O10" s="140">
        <f t="shared" si="3"/>
        <v>61814.978276399328</v>
      </c>
      <c r="P10" s="140">
        <f t="shared" si="3"/>
        <v>63483.291355700894</v>
      </c>
      <c r="Q10" s="140">
        <f t="shared" si="3"/>
        <v>65555.627863179703</v>
      </c>
      <c r="R10" s="140">
        <f t="shared" si="3"/>
        <v>68721.676406691433</v>
      </c>
      <c r="S10" s="140">
        <f t="shared" si="3"/>
        <v>76694.098406172561</v>
      </c>
      <c r="T10" s="140">
        <f t="shared" si="3"/>
        <v>106930.68277863605</v>
      </c>
      <c r="U10" s="140">
        <f t="shared" si="3"/>
        <v>140365.50280984468</v>
      </c>
      <c r="V10" s="140">
        <f t="shared" si="3"/>
        <v>173693.55745384624</v>
      </c>
      <c r="W10" s="140">
        <f t="shared" si="3"/>
        <v>191262.93385187638</v>
      </c>
      <c r="X10" s="140">
        <f t="shared" si="3"/>
        <v>195128.44848583438</v>
      </c>
      <c r="Y10" s="140">
        <f t="shared" si="3"/>
        <v>197325.5056255169</v>
      </c>
      <c r="Z10" s="140">
        <f t="shared" si="3"/>
        <v>199315.55306274092</v>
      </c>
      <c r="AA10" s="140">
        <f t="shared" si="3"/>
        <v>201533.41482058173</v>
      </c>
      <c r="AB10" s="301" t="s">
        <v>202</v>
      </c>
    </row>
    <row r="11" spans="1:28" ht="15" thickBot="1" x14ac:dyDescent="0.4">
      <c r="A11" s="1"/>
      <c r="B11" s="52" t="s">
        <v>34</v>
      </c>
      <c r="C11" s="141">
        <f>SUM(C6:C10)</f>
        <v>577.1347627563614</v>
      </c>
      <c r="D11" s="142">
        <f t="shared" ref="D11:AA11" si="4">SUM(D6:D10)</f>
        <v>8884.5908826351806</v>
      </c>
      <c r="E11" s="142">
        <f t="shared" si="4"/>
        <v>37461.232760257932</v>
      </c>
      <c r="F11" s="142">
        <f t="shared" si="4"/>
        <v>87358.197643643187</v>
      </c>
      <c r="G11" s="142">
        <f t="shared" si="4"/>
        <v>199764.7719266052</v>
      </c>
      <c r="H11" s="142">
        <f t="shared" si="4"/>
        <v>647275.94845818856</v>
      </c>
      <c r="I11" s="142">
        <f t="shared" si="4"/>
        <v>1405993.0175906259</v>
      </c>
      <c r="J11" s="142">
        <f t="shared" si="4"/>
        <v>2263612.5952123194</v>
      </c>
      <c r="K11" s="142">
        <f t="shared" si="4"/>
        <v>2890752.486012347</v>
      </c>
      <c r="L11" s="565">
        <f t="shared" si="4"/>
        <v>3162823.3168326528</v>
      </c>
      <c r="M11" s="568">
        <f t="shared" si="4"/>
        <v>3486498.2599273268</v>
      </c>
      <c r="N11" s="568">
        <f t="shared" si="4"/>
        <v>4009829.3864716687</v>
      </c>
      <c r="O11" s="568">
        <f t="shared" si="4"/>
        <v>4639806.4219211191</v>
      </c>
      <c r="P11" s="568">
        <f t="shared" si="4"/>
        <v>5153712.8447397267</v>
      </c>
      <c r="Q11" s="568">
        <f t="shared" si="4"/>
        <v>5649802.5186235504</v>
      </c>
      <c r="R11" s="568">
        <f t="shared" si="4"/>
        <v>6081287.397958626</v>
      </c>
      <c r="S11" s="568">
        <f t="shared" si="4"/>
        <v>6652180.8618000774</v>
      </c>
      <c r="T11" s="568">
        <f t="shared" si="4"/>
        <v>8365906.2400457906</v>
      </c>
      <c r="U11" s="568">
        <f t="shared" si="4"/>
        <v>10528036.034939768</v>
      </c>
      <c r="V11" s="568">
        <f t="shared" si="4"/>
        <v>12533962.671145894</v>
      </c>
      <c r="W11" s="568">
        <f t="shared" si="4"/>
        <v>13763743.687768321</v>
      </c>
      <c r="X11" s="568">
        <f t="shared" si="4"/>
        <v>14235564.739684476</v>
      </c>
      <c r="Y11" s="568">
        <f t="shared" si="4"/>
        <v>14724511.526417591</v>
      </c>
      <c r="Z11" s="568">
        <f t="shared" si="4"/>
        <v>15336336.955337666</v>
      </c>
      <c r="AA11" s="568">
        <f t="shared" si="4"/>
        <v>15966313.990787117</v>
      </c>
      <c r="AB11" s="303">
        <f>AB93</f>
        <v>15966313.990787115</v>
      </c>
    </row>
    <row r="12" spans="1:28" s="290" customFormat="1" ht="15" thickBot="1" x14ac:dyDescent="0.4">
      <c r="B12" s="291" t="s">
        <v>181</v>
      </c>
      <c r="C12" s="304">
        <f>IF(C4="x",' 1M - RES'!C62+'2M - SGS'!C74+'3M - LGS'!C74+'4M - SPS'!C74+'11M - LPS'!C74+' LI 1M - RES'!C62+'LI 2M - SGS'!C74+'LI 3M - LGS'!C74+'LI 4M - SPS'!C74+'LI 11M - LPS'!C74+'Biz DRENE'!C82+'Biz DRENE'!C83+'Biz DRENE'!C84+'Biz DRENE'!C85,0)</f>
        <v>577.1347627563614</v>
      </c>
      <c r="D12" s="304">
        <f>IF(D4="x",' 1M - RES'!D62+'2M - SGS'!D74+'3M - LGS'!D74+'4M - SPS'!D74+'11M - LPS'!D74+' LI 1M - RES'!D62+'LI 2M - SGS'!D74+'LI 3M - LGS'!D74+'LI 4M - SPS'!D74+'LI 11M - LPS'!D74+'Biz DRENE'!D82+'Biz DRENE'!D83+'Biz DRENE'!D84+'Biz DRENE'!D85,0)</f>
        <v>8884.5908826351806</v>
      </c>
      <c r="E12" s="304">
        <f>IF(E4="x",' 1M - RES'!E62+'2M - SGS'!E74+'3M - LGS'!E74+'4M - SPS'!E74+'11M - LPS'!E74+' LI 1M - RES'!E62+'LI 2M - SGS'!E74+'LI 3M - LGS'!E74+'LI 4M - SPS'!E74+'LI 11M - LPS'!E74+'Biz DRENE'!E82+'Biz DRENE'!E83+'Biz DRENE'!E84+'Biz DRENE'!E85,0)</f>
        <v>37461.232760257939</v>
      </c>
      <c r="F12" s="304">
        <f>IF(F4="x",' 1M - RES'!F62+'2M - SGS'!F74+'3M - LGS'!F74+'4M - SPS'!F74+'11M - LPS'!F74+' LI 1M - RES'!F62+'LI 2M - SGS'!F74+'LI 3M - LGS'!F74+'LI 4M - SPS'!F74+'LI 11M - LPS'!F74+'Biz DRENE'!F82+'Biz DRENE'!F83+'Biz DRENE'!F84+'Biz DRENE'!F85,0)</f>
        <v>87358.197643643187</v>
      </c>
      <c r="G12" s="304">
        <f>IF(G4="x",' 1M - RES'!G62+'2M - SGS'!G74+'3M - LGS'!G74+'4M - SPS'!G74+'11M - LPS'!G74+' LI 1M - RES'!G62+'LI 2M - SGS'!G74+'LI 3M - LGS'!G74+'LI 4M - SPS'!G74+'LI 11M - LPS'!G74+'Biz DRENE'!G82+'Biz DRENE'!G83+'Biz DRENE'!G84+'Biz DRENE'!G85,0)</f>
        <v>199764.7719266052</v>
      </c>
      <c r="H12" s="304">
        <f>IF(H4="x",' 1M - RES'!H62+'2M - SGS'!H74+'3M - LGS'!H74+'4M - SPS'!H74+'11M - LPS'!H74+' LI 1M - RES'!H62+'LI 2M - SGS'!H74+'LI 3M - LGS'!H74+'LI 4M - SPS'!H74+'LI 11M - LPS'!H74+'Biz DRENE'!H82+'Biz DRENE'!H83+'Biz DRENE'!H84+'Biz DRENE'!H85,0)</f>
        <v>647275.94845818856</v>
      </c>
      <c r="I12" s="304">
        <f>IF(I4="x",' 1M - RES'!I62+'2M - SGS'!I74+'3M - LGS'!I74+'4M - SPS'!I74+'11M - LPS'!I74+' LI 1M - RES'!I62+'LI 2M - SGS'!I74+'LI 3M - LGS'!I74+'LI 4M - SPS'!I74+'LI 11M - LPS'!I74+'Biz DRENE'!I82+'Biz DRENE'!I83+'Biz DRENE'!I84+'Biz DRENE'!I85,0)</f>
        <v>1405993.0175906261</v>
      </c>
      <c r="J12" s="304">
        <f>IF(J4="x",' 1M - RES'!J62+'2M - SGS'!J74+'3M - LGS'!J74+'4M - SPS'!J74+'11M - LPS'!J74+' LI 1M - RES'!J62+'LI 2M - SGS'!J74+'LI 3M - LGS'!J74+'LI 4M - SPS'!J74+'LI 11M - LPS'!J74+'Biz DRENE'!J82+'Biz DRENE'!J83+'Biz DRENE'!J84+'Biz DRENE'!J85,0)</f>
        <v>2263612.5952123194</v>
      </c>
      <c r="K12" s="304">
        <f>IF(K4="x",' 1M - RES'!K62+'2M - SGS'!K74+'3M - LGS'!K74+'4M - SPS'!K74+'11M - LPS'!K74+' LI 1M - RES'!K62+'LI 2M - SGS'!K74+'LI 3M - LGS'!K74+'LI 4M - SPS'!K74+'LI 11M - LPS'!K74+'Biz DRENE'!K82+'Biz DRENE'!K83+'Biz DRENE'!K84+'Biz DRENE'!K85,0)</f>
        <v>2890752.486012347</v>
      </c>
      <c r="L12" s="304">
        <f>IF(L4="x",' 1M - RES'!L62+'2M - SGS'!L74+'3M - LGS'!L74+'4M - SPS'!L74+'11M - LPS'!L74+' LI 1M - RES'!L62+'LI 2M - SGS'!L74+'LI 3M - LGS'!L74+'LI 4M - SPS'!L74+'LI 11M - LPS'!L74+'Biz DRENE'!L82+'Biz DRENE'!L83+'Biz DRENE'!L84+'Biz DRENE'!L85,0)</f>
        <v>3162823.3168326532</v>
      </c>
      <c r="M12" s="304">
        <f>IF(M4="x",' 1M - RES'!M62+'2M - SGS'!M74+'3M - LGS'!M74+'4M - SPS'!M74+'11M - LPS'!M74+' LI 1M - RES'!M62+'LI 2M - SGS'!M74+'LI 3M - LGS'!M74+'LI 4M - SPS'!M74+'LI 11M - LPS'!M74+'Biz DRENE'!M82+'Biz DRENE'!M83+'Biz DRENE'!M84+'Biz DRENE'!M85,0)</f>
        <v>3486498.2599273268</v>
      </c>
      <c r="N12" s="304">
        <f>IF(N4="x",' 1M - RES'!N62+'2M - SGS'!N74+'3M - LGS'!N74+'4M - SPS'!N74+'11M - LPS'!N74+' LI 1M - RES'!N62+'LI 2M - SGS'!N74+'LI 3M - LGS'!N74+'LI 4M - SPS'!N74+'LI 11M - LPS'!N74+'Biz DRENE'!N82+'Biz DRENE'!N83+'Biz DRENE'!N84+'Biz DRENE'!N85,0)</f>
        <v>4009829.3864716692</v>
      </c>
      <c r="O12" s="304">
        <f>IF(O4="x",' 1M - RES'!O62+'2M - SGS'!O74+'3M - LGS'!O74+'4M - SPS'!O74+'11M - LPS'!O74+' LI 1M - RES'!O62+'LI 2M - SGS'!O74+'LI 3M - LGS'!O74+'LI 4M - SPS'!O74+'LI 11M - LPS'!O74+'Biz DRENE'!O82+'Biz DRENE'!O83+'Biz DRENE'!O84+'Biz DRENE'!O85,0)</f>
        <v>4639806.42192112</v>
      </c>
      <c r="P12" s="304">
        <f>IF(P4="x",' 1M - RES'!P62+'2M - SGS'!P74+'3M - LGS'!P74+'4M - SPS'!P74+'11M - LPS'!P74+' LI 1M - RES'!P62+'LI 2M - SGS'!P74+'LI 3M - LGS'!P74+'LI 4M - SPS'!P74+'LI 11M - LPS'!P74+'Biz DRENE'!P82+'Biz DRENE'!P83+'Biz DRENE'!P84+'Biz DRENE'!P85,0)</f>
        <v>5153712.8447397267</v>
      </c>
      <c r="Q12" s="304">
        <f>IF(Q4="x",' 1M - RES'!Q62+'2M - SGS'!Q74+'3M - LGS'!Q74+'4M - SPS'!Q74+'11M - LPS'!Q74+' LI 1M - RES'!Q62+'LI 2M - SGS'!Q74+'LI 3M - LGS'!Q74+'LI 4M - SPS'!Q74+'LI 11M - LPS'!Q74+'Biz DRENE'!Q82+'Biz DRENE'!Q83+'Biz DRENE'!Q84+'Biz DRENE'!Q85,0)</f>
        <v>5649802.5186235514</v>
      </c>
      <c r="R12" s="304">
        <f>IF(R4="x",' 1M - RES'!R62+'2M - SGS'!R74+'3M - LGS'!R74+'4M - SPS'!R74+'11M - LPS'!R74+' LI 1M - RES'!R62+'LI 2M - SGS'!R74+'LI 3M - LGS'!R74+'LI 4M - SPS'!R74+'LI 11M - LPS'!R74+'Biz DRENE'!R82+'Biz DRENE'!R83+'Biz DRENE'!R84+'Biz DRENE'!R85,0)</f>
        <v>6081287.397958626</v>
      </c>
      <c r="S12" s="304">
        <f>IF(S4="x",' 1M - RES'!S62+'2M - SGS'!S74+'3M - LGS'!S74+'4M - SPS'!S74+'11M - LPS'!S74+' LI 1M - RES'!S62+'LI 2M - SGS'!S74+'LI 3M - LGS'!S74+'LI 4M - SPS'!S74+'LI 11M - LPS'!S74+'Biz DRENE'!S82+'Biz DRENE'!S83+'Biz DRENE'!S84+'Biz DRENE'!S85,0)</f>
        <v>6652180.8618000802</v>
      </c>
      <c r="T12" s="304">
        <f>IF(T4="x",' 1M - RES'!T62+'2M - SGS'!T74+'3M - LGS'!T74+'4M - SPS'!T74+'11M - LPS'!T74+' LI 1M - RES'!T62+'LI 2M - SGS'!T74+'LI 3M - LGS'!T74+'LI 4M - SPS'!T74+'LI 11M - LPS'!T74+'Biz DRENE'!T82+'Biz DRENE'!T83+'Biz DRENE'!T84+'Biz DRENE'!T85,0)</f>
        <v>8365906.2400457924</v>
      </c>
      <c r="U12" s="304">
        <f>IF(U4="x",' 1M - RES'!U62+'2M - SGS'!U74+'3M - LGS'!U74+'4M - SPS'!U74+'11M - LPS'!U74+' LI 1M - RES'!U62+'LI 2M - SGS'!U74+'LI 3M - LGS'!U74+'LI 4M - SPS'!U74+'LI 11M - LPS'!U74+'Biz DRENE'!U82+'Biz DRENE'!U83+'Biz DRENE'!U84+'Biz DRENE'!U85,0)</f>
        <v>10528036.034939768</v>
      </c>
      <c r="V12" s="304">
        <f>IF(V4="x",' 1M - RES'!V62+'2M - SGS'!V74+'3M - LGS'!V74+'4M - SPS'!V74+'11M - LPS'!V74+' LI 1M - RES'!V62+'LI 2M - SGS'!V74+'LI 3M - LGS'!V74+'LI 4M - SPS'!V74+'LI 11M - LPS'!V74+'Biz DRENE'!V82+'Biz DRENE'!V83+'Biz DRENE'!V84+'Biz DRENE'!V85,0)</f>
        <v>12533962.67114589</v>
      </c>
      <c r="W12" s="304">
        <f>IF(W4="x",' 1M - RES'!W62+'2M - SGS'!W74+'3M - LGS'!W74+'4M - SPS'!W74+'11M - LPS'!W74+' LI 1M - RES'!W62+'LI 2M - SGS'!W74+'LI 3M - LGS'!W74+'LI 4M - SPS'!W74+'LI 11M - LPS'!W74+'Biz DRENE'!W82+'Biz DRENE'!W83+'Biz DRENE'!W84+'Biz DRENE'!W85,0)</f>
        <v>13763743.687768321</v>
      </c>
      <c r="X12" s="304">
        <f>IF(X4="x",' 1M - RES'!X62+'2M - SGS'!X74+'3M - LGS'!X74+'4M - SPS'!X74+'11M - LPS'!X74+' LI 1M - RES'!X62+'LI 2M - SGS'!X74+'LI 3M - LGS'!X74+'LI 4M - SPS'!X74+'LI 11M - LPS'!X74+'Biz DRENE'!X82+'Biz DRENE'!X83+'Biz DRENE'!X84+'Biz DRENE'!X85,0)</f>
        <v>14235564.739684476</v>
      </c>
      <c r="Y12" s="304">
        <f>IF(Y4="x",' 1M - RES'!Y62+'2M - SGS'!Y74+'3M - LGS'!Y74+'4M - SPS'!Y74+'11M - LPS'!Y74+' LI 1M - RES'!Y62+'LI 2M - SGS'!Y74+'LI 3M - LGS'!Y74+'LI 4M - SPS'!Y74+'LI 11M - LPS'!Y74+'Biz DRENE'!Y82+'Biz DRENE'!Y83+'Biz DRENE'!Y84+'Biz DRENE'!Y85,0)</f>
        <v>14724511.526417589</v>
      </c>
      <c r="Z12" s="304">
        <f>IF(Z4="x",' 1M - RES'!Z62+'2M - SGS'!Z74+'3M - LGS'!Z74+'4M - SPS'!Z74+'11M - LPS'!Z74+' LI 1M - RES'!Z62+'LI 2M - SGS'!Z74+'LI 3M - LGS'!Z74+'LI 4M - SPS'!Z74+'LI 11M - LPS'!Z74+'Biz DRENE'!Z82+'Biz DRENE'!Z83+'Biz DRENE'!Z84+'Biz DRENE'!Z85,0)</f>
        <v>15336336.955337664</v>
      </c>
      <c r="AA12" s="304">
        <f>IF(AA4="x",' 1M - RES'!AA62+'2M - SGS'!AA74+'3M - LGS'!AA74+'4M - SPS'!AA74+'11M - LPS'!AA74+' LI 1M - RES'!AA62+'LI 2M - SGS'!AA74+'LI 3M - LGS'!AA74+'LI 4M - SPS'!AA74+'LI 11M - LPS'!AA74+'Biz DRENE'!AA82+'Biz DRENE'!AA83+'Biz DRENE'!AA84+'Biz DRENE'!AA85,0)</f>
        <v>15966313.990787115</v>
      </c>
    </row>
    <row r="13" spans="1:28" ht="15" thickBot="1" x14ac:dyDescent="0.4">
      <c r="B13" s="149" t="s">
        <v>159</v>
      </c>
      <c r="C13" s="133">
        <f t="shared" ref="C13:AA13" si="5">C5</f>
        <v>44927</v>
      </c>
      <c r="D13" s="146">
        <f t="shared" si="5"/>
        <v>44958</v>
      </c>
      <c r="E13" s="146">
        <f t="shared" si="5"/>
        <v>44986</v>
      </c>
      <c r="F13" s="146">
        <f t="shared" si="5"/>
        <v>45017</v>
      </c>
      <c r="G13" s="146">
        <f t="shared" si="5"/>
        <v>45047</v>
      </c>
      <c r="H13" s="146">
        <f t="shared" si="5"/>
        <v>45078</v>
      </c>
      <c r="I13" s="146">
        <f t="shared" si="5"/>
        <v>45108</v>
      </c>
      <c r="J13" s="146">
        <f t="shared" si="5"/>
        <v>45139</v>
      </c>
      <c r="K13" s="146">
        <f t="shared" si="5"/>
        <v>45170</v>
      </c>
      <c r="L13" s="146">
        <f t="shared" si="5"/>
        <v>45200</v>
      </c>
      <c r="M13" s="146">
        <f t="shared" si="5"/>
        <v>45231</v>
      </c>
      <c r="N13" s="146">
        <f t="shared" si="5"/>
        <v>45261</v>
      </c>
      <c r="O13" s="146">
        <f t="shared" si="5"/>
        <v>45292</v>
      </c>
      <c r="P13" s="146">
        <f t="shared" si="5"/>
        <v>45323</v>
      </c>
      <c r="Q13" s="146">
        <f t="shared" si="5"/>
        <v>45352</v>
      </c>
      <c r="R13" s="146">
        <f t="shared" si="5"/>
        <v>45383</v>
      </c>
      <c r="S13" s="146">
        <f t="shared" si="5"/>
        <v>45413</v>
      </c>
      <c r="T13" s="146">
        <f t="shared" si="5"/>
        <v>45444</v>
      </c>
      <c r="U13" s="146">
        <f t="shared" si="5"/>
        <v>45474</v>
      </c>
      <c r="V13" s="146">
        <f t="shared" si="5"/>
        <v>45505</v>
      </c>
      <c r="W13" s="146">
        <f t="shared" si="5"/>
        <v>45536</v>
      </c>
      <c r="X13" s="146">
        <f t="shared" si="5"/>
        <v>45566</v>
      </c>
      <c r="Y13" s="146">
        <f t="shared" si="5"/>
        <v>45597</v>
      </c>
      <c r="Z13" s="146">
        <f t="shared" si="5"/>
        <v>45627</v>
      </c>
      <c r="AA13" s="146">
        <f t="shared" si="5"/>
        <v>45658</v>
      </c>
    </row>
    <row r="14" spans="1:28" x14ac:dyDescent="0.35">
      <c r="B14" s="50" t="s">
        <v>29</v>
      </c>
      <c r="C14" s="45">
        <f>IF(C$4="X",' 1M - RES'!C$62,0)</f>
        <v>376.2435091308256</v>
      </c>
      <c r="D14" s="45">
        <f>IF(D$4="X",' 1M - RES'!D$62,0)</f>
        <v>5134.3001854890817</v>
      </c>
      <c r="E14" s="45">
        <f>IF(E$4="X",' 1M - RES'!E$62,0)</f>
        <v>17640.46908256568</v>
      </c>
      <c r="F14" s="45">
        <f>IF(F$4="X",' 1M - RES'!F$62,0)</f>
        <v>30352.498615463541</v>
      </c>
      <c r="G14" s="45">
        <f>IF(G$4="X",' 1M - RES'!G$62,0)</f>
        <v>55317.881467289204</v>
      </c>
      <c r="H14" s="45">
        <f>IF(H$4="X",' 1M - RES'!H$62,0)</f>
        <v>235819.96601928232</v>
      </c>
      <c r="I14" s="45">
        <f>IF(I$4="X",' 1M - RES'!I$62,0)</f>
        <v>576663.32768154365</v>
      </c>
      <c r="J14" s="45">
        <f>IF(J$4="X",' 1M - RES'!J$62,0)</f>
        <v>994391.75255641411</v>
      </c>
      <c r="K14" s="45">
        <f>IF(K$4="X",' 1M - RES'!K$62,0)</f>
        <v>1240235.3601252623</v>
      </c>
      <c r="L14" s="45">
        <f>IF(L$4="X",' 1M - RES'!L$62,0)</f>
        <v>1288599.0730533486</v>
      </c>
      <c r="M14" s="45">
        <f>IF(M$4="X",' 1M - RES'!M$62,0)</f>
        <v>1363939.5972499885</v>
      </c>
      <c r="N14" s="45">
        <f>IF(N$4="X",' 1M - RES'!N$62,0)</f>
        <v>1517847.3553871443</v>
      </c>
      <c r="O14" s="45">
        <f>IF(O$4="X",' 1M - RES'!O$62,0)</f>
        <v>1692375.7759286989</v>
      </c>
      <c r="P14" s="45">
        <f>IF(P$4="X",' 1M - RES'!P$62,0)</f>
        <v>1838074.2504881346</v>
      </c>
      <c r="Q14" s="45">
        <f>IF(Q$4="X",' 1M - RES'!Q$62,0)</f>
        <v>1953490.800288154</v>
      </c>
      <c r="R14" s="45">
        <f>IF(R$4="X",' 1M - RES'!R$62,0)</f>
        <v>2029889.1230966863</v>
      </c>
      <c r="S14" s="45">
        <f>IF(S$4="X",' 1M - RES'!S$62,0)</f>
        <v>2148727.0512214736</v>
      </c>
      <c r="T14" s="45">
        <f>IF(T$4="X",' 1M - RES'!T$62,0)</f>
        <v>2807775.2003326821</v>
      </c>
      <c r="U14" s="45">
        <f>IF(U$4="X",' 1M - RES'!U$62,0)</f>
        <v>3693707.1633984298</v>
      </c>
      <c r="V14" s="45">
        <f>IF(V$4="X",' 1M - RES'!V$62,0)</f>
        <v>4536109.2753021698</v>
      </c>
      <c r="W14" s="45">
        <f>IF(W$4="X",' 1M - RES'!W$62,0)</f>
        <v>4949356.1828320147</v>
      </c>
      <c r="X14" s="45">
        <f>IF(X$4="X",' 1M - RES'!X$62,0)</f>
        <v>5023538.3959141029</v>
      </c>
      <c r="Y14" s="45">
        <f>IF(Y$4="X",' 1M - RES'!Y$62,0)</f>
        <v>5129551.6324755289</v>
      </c>
      <c r="Z14" s="45">
        <f>IF(Z$4="X",' 1M - RES'!Z$62,0)</f>
        <v>5305193.5486626262</v>
      </c>
      <c r="AA14" s="45">
        <f>IF(AA$4="X",' 1M - RES'!AA$62,0)</f>
        <v>5479721.9692041809</v>
      </c>
    </row>
    <row r="15" spans="1:28" x14ac:dyDescent="0.35">
      <c r="B15" s="51" t="s">
        <v>30</v>
      </c>
      <c r="C15" s="46">
        <f>IF(C$4="X",'2M - SGS'!C74+'Biz DRENE'!C82,0)</f>
        <v>0</v>
      </c>
      <c r="D15" s="46">
        <f>IF(D$4="X",'2M - SGS'!D74+'Biz DRENE'!D82,0)</f>
        <v>882.69251349748833</v>
      </c>
      <c r="E15" s="46">
        <f>IF(E$4="X",'2M - SGS'!E74+'Biz DRENE'!E82,0)</f>
        <v>5957.8831555104753</v>
      </c>
      <c r="F15" s="46">
        <f>IF(F$4="X",'2M - SGS'!F74+'Biz DRENE'!F82,0)</f>
        <v>16781.345045929742</v>
      </c>
      <c r="G15" s="46">
        <f>IF(G$4="X",'2M - SGS'!G74+'Biz DRENE'!G82,0)</f>
        <v>36405.509713759326</v>
      </c>
      <c r="H15" s="46">
        <f>IF(H$4="X",'2M - SGS'!H74+'Biz DRENE'!H82,0)</f>
        <v>69900.590138518339</v>
      </c>
      <c r="I15" s="46">
        <f>IF(I$4="X",'2M - SGS'!I74+'Biz DRENE'!I82,0)</f>
        <v>125168.68028427369</v>
      </c>
      <c r="J15" s="46">
        <f>IF(J$4="X",'2M - SGS'!J74+'Biz DRENE'!J82,0)</f>
        <v>174395.32055025833</v>
      </c>
      <c r="K15" s="46">
        <f>IF(K$4="X",'2M - SGS'!K74+'Biz DRENE'!K82,0)</f>
        <v>232228.02340700716</v>
      </c>
      <c r="L15" s="46">
        <f>IF(L$4="X",'2M - SGS'!L74+'Biz DRENE'!L82,0)</f>
        <v>281678.26218261133</v>
      </c>
      <c r="M15" s="46">
        <f>IF(M$4="X",'2M - SGS'!M74+'Biz DRENE'!M82,0)</f>
        <v>331306.69979275297</v>
      </c>
      <c r="N15" s="46">
        <f>IF(N$4="X",'2M - SGS'!N74+'Biz DRENE'!N82,0)</f>
        <v>399711.65977140079</v>
      </c>
      <c r="O15" s="46">
        <f>IF(O$4="X",'2M - SGS'!O74+'Biz DRENE'!O82,0)</f>
        <v>483537.61383396067</v>
      </c>
      <c r="P15" s="46">
        <f>IF(P$4="X",'2M - SGS'!P74+'Biz DRENE'!P82,0)</f>
        <v>547121.25566157594</v>
      </c>
      <c r="Q15" s="46">
        <f>IF(Q$4="X",'2M - SGS'!Q74+'Biz DRENE'!Q82,0)</f>
        <v>618032.44367651793</v>
      </c>
      <c r="R15" s="46">
        <f>IF(R$4="X",'2M - SGS'!R74+'Biz DRENE'!R82,0)</f>
        <v>695184.64398251602</v>
      </c>
      <c r="S15" s="46">
        <f>IF(S$4="X",'2M - SGS'!S74+'Biz DRENE'!S82,0)</f>
        <v>795254.4570467273</v>
      </c>
      <c r="T15" s="46">
        <f>IF(T$4="X",'2M - SGS'!T74+'Biz DRENE'!T82,0)</f>
        <v>927866.4935918327</v>
      </c>
      <c r="U15" s="46">
        <f>IF(U$4="X",'2M - SGS'!U74+'Biz DRENE'!U82,0)</f>
        <v>1097608.0625377425</v>
      </c>
      <c r="V15" s="46">
        <f>IF(V$4="X",'2M - SGS'!V74+'Biz DRENE'!V82,0)</f>
        <v>1238315.2244680224</v>
      </c>
      <c r="W15" s="46">
        <f>IF(W$4="X",'2M - SGS'!W74+'Biz DRENE'!W82,0)</f>
        <v>1368475.8948026935</v>
      </c>
      <c r="X15" s="46">
        <f>IF(X$4="X",'2M - SGS'!X74+'Biz DRENE'!X82,0)</f>
        <v>1457371.5023071014</v>
      </c>
      <c r="Y15" s="46">
        <f>IF(Y$4="X",'2M - SGS'!Y74+'Biz DRENE'!Y82,0)</f>
        <v>1534467.8103024997</v>
      </c>
      <c r="Z15" s="46">
        <f>IF(Z$4="X",'2M - SGS'!Z74+'Biz DRENE'!Z82,0)</f>
        <v>1615741.9219112422</v>
      </c>
      <c r="AA15" s="46">
        <f>IF(AA$4="X",'2M - SGS'!AA74+'Biz DRENE'!AA82,0)</f>
        <v>1699567.8759738021</v>
      </c>
    </row>
    <row r="16" spans="1:28" x14ac:dyDescent="0.35">
      <c r="B16" s="51" t="s">
        <v>31</v>
      </c>
      <c r="C16" s="46">
        <f>IF(C$4="X",'3M - LGS'!C74+'Biz DRENE'!C83,0)</f>
        <v>0</v>
      </c>
      <c r="D16" s="46">
        <f>IF(D$4="X",'3M - LGS'!D74+'Biz DRENE'!D83,0)</f>
        <v>333.20011437393242</v>
      </c>
      <c r="E16" s="46">
        <f>IF(E$4="X",'3M - LGS'!E74+'Biz DRENE'!E83,0)</f>
        <v>5256.0609984543389</v>
      </c>
      <c r="F16" s="46">
        <f>IF(F$4="X",'3M - LGS'!F74+'Biz DRENE'!F83,0)</f>
        <v>18773.925221681104</v>
      </c>
      <c r="G16" s="46">
        <f>IF(G$4="X",'3M - LGS'!G74+'Biz DRENE'!G83,0)</f>
        <v>58219.397256816635</v>
      </c>
      <c r="H16" s="46">
        <f>IF(H$4="X",'3M - LGS'!H74+'Biz DRENE'!H83,0)</f>
        <v>181133.99337878218</v>
      </c>
      <c r="I16" s="46">
        <f>IF(I$4="X",'3M - LGS'!I74+'Biz DRENE'!I83,0)</f>
        <v>368870.4078004394</v>
      </c>
      <c r="J16" s="46">
        <f>IF(J$4="X",'3M - LGS'!J74+'Biz DRENE'!J83,0)</f>
        <v>563455.73710541462</v>
      </c>
      <c r="K16" s="46">
        <f>IF(K$4="X",'3M - LGS'!K74+'Biz DRENE'!K83,0)</f>
        <v>729245.09269556985</v>
      </c>
      <c r="L16" s="46">
        <f>IF(L$4="X",'3M - LGS'!L74+'Biz DRENE'!L83,0)</f>
        <v>829200.89857319661</v>
      </c>
      <c r="M16" s="46">
        <f>IF(M$4="X",'3M - LGS'!M74+'Biz DRENE'!M83,0)</f>
        <v>937052.33640847448</v>
      </c>
      <c r="N16" s="46">
        <f>IF(N$4="X",'3M - LGS'!N74+'Biz DRENE'!N83,0)</f>
        <v>1105428.8730966651</v>
      </c>
      <c r="O16" s="46">
        <f>IF(O$4="X",'3M - LGS'!O74+'Biz DRENE'!O83,0)</f>
        <v>1323723.4034016025</v>
      </c>
      <c r="P16" s="46">
        <f>IF(P$4="X",'3M - LGS'!P74+'Biz DRENE'!P83,0)</f>
        <v>1500556.4701197466</v>
      </c>
      <c r="Q16" s="46">
        <f>IF(Q$4="X",'3M - LGS'!Q74+'Biz DRENE'!Q83,0)</f>
        <v>1685516.5332357187</v>
      </c>
      <c r="R16" s="46">
        <f>IF(R$4="X",'3M - LGS'!R74+'Biz DRENE'!R83,0)</f>
        <v>1853376.7716949068</v>
      </c>
      <c r="S16" s="46">
        <f>IF(S$4="X",'3M - LGS'!S74+'Biz DRENE'!S83,0)</f>
        <v>2070871.2512108439</v>
      </c>
      <c r="T16" s="46">
        <f>IF(T$4="X",'3M - LGS'!T74+'Biz DRENE'!T83,0)</f>
        <v>2622221.1263581752</v>
      </c>
      <c r="U16" s="46">
        <f>IF(U$4="X",'3M - LGS'!U74+'Biz DRENE'!U83,0)</f>
        <v>3292375.244455772</v>
      </c>
      <c r="V16" s="46">
        <f>IF(V$4="X",'3M - LGS'!V74+'Biz DRENE'!V83,0)</f>
        <v>3896520.1239513117</v>
      </c>
      <c r="W16" s="46">
        <f>IF(W$4="X",'3M - LGS'!W74+'Biz DRENE'!W83,0)</f>
        <v>4307222.3862505965</v>
      </c>
      <c r="X16" s="46">
        <f>IF(X$4="X",'3M - LGS'!X74+'Biz DRENE'!X83,0)</f>
        <v>4501253.7025346747</v>
      </c>
      <c r="Y16" s="46">
        <f>IF(Y$4="X",'3M - LGS'!Y74+'Biz DRENE'!Y83,0)</f>
        <v>4682462.7895218953</v>
      </c>
      <c r="Z16" s="46">
        <f>IF(Z$4="X",'3M - LGS'!Z74+'Biz DRENE'!Z83,0)</f>
        <v>4887933.1650660746</v>
      </c>
      <c r="AA16" s="46">
        <f>IF(AA$4="X",'3M - LGS'!AA74+'Biz DRENE'!AA83,0)</f>
        <v>5106227.6953710122</v>
      </c>
    </row>
    <row r="17" spans="1:40" x14ac:dyDescent="0.35">
      <c r="B17" s="51" t="s">
        <v>32</v>
      </c>
      <c r="C17" s="46">
        <f>IF(C$4="X",'4M - SPS'!C74+'Biz DRENE'!C84,0)</f>
        <v>0</v>
      </c>
      <c r="D17" s="46">
        <f>IF(D$4="X",'4M - SPS'!D74+'Biz DRENE'!D84,0)</f>
        <v>773.0724746858923</v>
      </c>
      <c r="E17" s="46">
        <f>IF(E$4="X",'4M - SPS'!E74+'Biz DRENE'!E84,0)</f>
        <v>2676.1377429604395</v>
      </c>
      <c r="F17" s="46">
        <f>IF(F$4="X",'4M - SPS'!F74+'Biz DRENE'!F84,0)</f>
        <v>5986.4677394195041</v>
      </c>
      <c r="G17" s="46">
        <f>IF(G$4="X",'4M - SPS'!G74+'Biz DRENE'!G84,0)</f>
        <v>13060.609166706634</v>
      </c>
      <c r="H17" s="46">
        <f>IF(H$4="X",'4M - SPS'!H74+'Biz DRENE'!H84,0)</f>
        <v>33616.607400107023</v>
      </c>
      <c r="I17" s="46">
        <f>IF(I$4="X",'4M - SPS'!I74+'Biz DRENE'!I84,0)</f>
        <v>64463.320805912837</v>
      </c>
      <c r="J17" s="46">
        <f>IF(J$4="X",'4M - SPS'!J74+'Biz DRENE'!J84,0)</f>
        <v>102118.94350354647</v>
      </c>
      <c r="K17" s="46">
        <f>IF(K$4="X",'4M - SPS'!K74+'Biz DRENE'!K84,0)</f>
        <v>137064.1596266292</v>
      </c>
      <c r="L17" s="46">
        <f>IF(L$4="X",'4M - SPS'!L74+'Biz DRENE'!L84,0)</f>
        <v>157236.40725835381</v>
      </c>
      <c r="M17" s="46">
        <f>IF(M$4="X",'4M - SPS'!M74+'Biz DRENE'!M84,0)</f>
        <v>181156.48799815431</v>
      </c>
      <c r="N17" s="46">
        <f>IF(N$4="X",'4M - SPS'!N74+'Biz DRENE'!N84,0)</f>
        <v>223115.88285764004</v>
      </c>
      <c r="O17" s="46">
        <f>IF(O$4="X",'4M - SPS'!O74+'Biz DRENE'!O84,0)</f>
        <v>278911.70592887572</v>
      </c>
      <c r="P17" s="46">
        <f>IF(P$4="X",'4M - SPS'!P74+'Biz DRENE'!P84,0)</f>
        <v>324814.74100441305</v>
      </c>
      <c r="Q17" s="46">
        <f>IF(Q$4="X",'4M - SPS'!Q74+'Biz DRENE'!Q84,0)</f>
        <v>369954.10053495958</v>
      </c>
      <c r="R17" s="46">
        <f>IF(R$4="X",'4M - SPS'!R74+'Biz DRENE'!R84,0)</f>
        <v>409738.13328447152</v>
      </c>
      <c r="S17" s="46">
        <f>IF(S$4="X",'4M - SPS'!S74+'Biz DRENE'!S84,0)</f>
        <v>465686.1004565559</v>
      </c>
      <c r="T17" s="46">
        <f>IF(T$4="X",'4M - SPS'!T74+'Biz DRENE'!T84,0)</f>
        <v>636088.11914061196</v>
      </c>
      <c r="U17" s="46">
        <f>IF(U$4="X",'4M - SPS'!U74+'Biz DRENE'!U84,0)</f>
        <v>836816.07670904137</v>
      </c>
      <c r="V17" s="46">
        <f>IF(V$4="X",'4M - SPS'!V74+'Biz DRENE'!V84,0)</f>
        <v>1027450.1885497342</v>
      </c>
      <c r="W17" s="46">
        <f>IF(W$4="X",'4M - SPS'!W74+'Biz DRENE'!W84,0)</f>
        <v>1140353.8314051356</v>
      </c>
      <c r="X17" s="46">
        <f>IF(X$4="X",'4M - SPS'!X74+'Biz DRENE'!X84,0)</f>
        <v>1185261.369759948</v>
      </c>
      <c r="Y17" s="46">
        <f>IF(Y$4="X",'4M - SPS'!Y74+'Biz DRENE'!Y84,0)</f>
        <v>1229105.1261910284</v>
      </c>
      <c r="Z17" s="46">
        <f>IF(Z$4="X",'4M - SPS'!Z74+'Biz DRENE'!Z84,0)</f>
        <v>1280795.6516008123</v>
      </c>
      <c r="AA17" s="46">
        <f>IF(AA$4="X",'4M - SPS'!AA74+'Biz DRENE'!AA84,0)</f>
        <v>1336591.4746720481</v>
      </c>
    </row>
    <row r="18" spans="1:40" ht="15" thickBot="1" x14ac:dyDescent="0.4">
      <c r="B18" s="29" t="s">
        <v>33</v>
      </c>
      <c r="C18" s="47">
        <f>IF(C$4="X",'11M - LPS'!C74+'Biz DRENE'!C85,0)</f>
        <v>0</v>
      </c>
      <c r="D18" s="47">
        <f>IF(D$4="X",'11M - LPS'!D74+'Biz DRENE'!D85,0)</f>
        <v>0</v>
      </c>
      <c r="E18" s="47">
        <f>IF(E$4="X",'11M - LPS'!E74+'Biz DRENE'!E85,0)</f>
        <v>114.67939048859617</v>
      </c>
      <c r="F18" s="47">
        <f>IF(F$4="X",'11M - LPS'!F74+'Biz DRENE'!F85,0)</f>
        <v>345.7030739496106</v>
      </c>
      <c r="G18" s="47">
        <f>IF(G$4="X",'11M - LPS'!G74+'Biz DRENE'!G85,0)</f>
        <v>716.59627295832513</v>
      </c>
      <c r="H18" s="47">
        <f>IF(H$4="X",'11M - LPS'!H74+'Biz DRENE'!H85,0)</f>
        <v>8376.2616375182624</v>
      </c>
      <c r="I18" s="47">
        <f>IF(I$4="X",'11M - LPS'!I74+'Biz DRENE'!I85,0)</f>
        <v>25843.45760781649</v>
      </c>
      <c r="J18" s="47">
        <f>IF(J$4="X",'11M - LPS'!J74+'Biz DRENE'!J85,0)</f>
        <v>43939.766301403477</v>
      </c>
      <c r="K18" s="47">
        <f>IF(K$4="X",'11M - LPS'!K74+'Biz DRENE'!K85,0)</f>
        <v>53864.707918875007</v>
      </c>
      <c r="L18" s="47">
        <f>IF(L$4="X",'11M - LPS'!L74+'Biz DRENE'!L85,0)</f>
        <v>56328.18264287155</v>
      </c>
      <c r="M18" s="47">
        <f>IF(M$4="X",'11M - LPS'!M74+'Biz DRENE'!M85,0)</f>
        <v>57869.813445320542</v>
      </c>
      <c r="N18" s="47">
        <f>IF(N$4="X",'11M - LPS'!N74+'Biz DRENE'!N85,0)</f>
        <v>59597.11651855852</v>
      </c>
      <c r="O18" s="47">
        <f>IF(O$4="X",'11M - LPS'!O74+'Biz DRENE'!O85,0)</f>
        <v>61814.978276399328</v>
      </c>
      <c r="P18" s="47">
        <f>IF(P$4="X",'11M - LPS'!P74+'Biz DRENE'!P85,0)</f>
        <v>63483.291355700894</v>
      </c>
      <c r="Q18" s="47">
        <f>IF(Q$4="X",'11M - LPS'!Q74+'Biz DRENE'!Q85,0)</f>
        <v>65555.627863179703</v>
      </c>
      <c r="R18" s="47">
        <f>IF(R$4="X",'11M - LPS'!R74+'Biz DRENE'!R85,0)</f>
        <v>68721.676406691433</v>
      </c>
      <c r="S18" s="47">
        <f>IF(S$4="X",'11M - LPS'!S74+'Biz DRENE'!S85,0)</f>
        <v>76694.098406172561</v>
      </c>
      <c r="T18" s="47">
        <f>IF(T$4="X",'11M - LPS'!T74+'Biz DRENE'!T85,0)</f>
        <v>106930.68277863605</v>
      </c>
      <c r="U18" s="47">
        <f>IF(U$4="X",'11M - LPS'!U74+'Biz DRENE'!U85,0)</f>
        <v>140365.50280984468</v>
      </c>
      <c r="V18" s="47">
        <f>IF(V$4="X",'11M - LPS'!V74+'Biz DRENE'!V85,0)</f>
        <v>173693.55745384624</v>
      </c>
      <c r="W18" s="47">
        <f>IF(W$4="X",'11M - LPS'!W74+'Biz DRENE'!W85,0)</f>
        <v>191262.93385187638</v>
      </c>
      <c r="X18" s="47">
        <f>IF(X$4="X",'11M - LPS'!X74+'Biz DRENE'!X85,0)</f>
        <v>195128.44848583438</v>
      </c>
      <c r="Y18" s="47">
        <f>IF(Y$4="X",'11M - LPS'!Y74+'Biz DRENE'!Y85,0)</f>
        <v>197325.5056255169</v>
      </c>
      <c r="Z18" s="47">
        <f>IF(Z$4="X",'11M - LPS'!Z74+'Biz DRENE'!Z85,0)</f>
        <v>199315.55306274092</v>
      </c>
      <c r="AA18" s="47">
        <f>IF(AA$4="X",'11M - LPS'!AA74+'Biz DRENE'!AA85,0)</f>
        <v>201533.41482058173</v>
      </c>
    </row>
    <row r="19" spans="1:40" ht="15" thickBot="1" x14ac:dyDescent="0.4">
      <c r="A19" s="1"/>
      <c r="B19" s="52" t="s">
        <v>34</v>
      </c>
      <c r="C19" s="53">
        <f>SUM(C14:C18)</f>
        <v>376.2435091308256</v>
      </c>
      <c r="D19" s="42">
        <f t="shared" ref="D19:AA19" si="6">SUM(D14:D18)</f>
        <v>7123.2652880463947</v>
      </c>
      <c r="E19" s="42">
        <f t="shared" si="6"/>
        <v>31645.230369979534</v>
      </c>
      <c r="F19" s="42">
        <f t="shared" si="6"/>
        <v>72239.9396964435</v>
      </c>
      <c r="G19" s="42">
        <f t="shared" si="6"/>
        <v>163719.9938775301</v>
      </c>
      <c r="H19" s="42">
        <f t="shared" si="6"/>
        <v>528847.41857420816</v>
      </c>
      <c r="I19" s="42">
        <f t="shared" si="6"/>
        <v>1161009.1941799861</v>
      </c>
      <c r="J19" s="42">
        <f t="shared" si="6"/>
        <v>1878301.5200170369</v>
      </c>
      <c r="K19" s="42">
        <f t="shared" si="6"/>
        <v>2392637.3437733436</v>
      </c>
      <c r="L19" s="42">
        <f t="shared" si="6"/>
        <v>2613042.8237103815</v>
      </c>
      <c r="M19" s="42">
        <f t="shared" si="6"/>
        <v>2871324.9348946908</v>
      </c>
      <c r="N19" s="42">
        <f t="shared" si="6"/>
        <v>3305700.8876314084</v>
      </c>
      <c r="O19" s="42">
        <f t="shared" si="6"/>
        <v>3840363.4773695371</v>
      </c>
      <c r="P19" s="42">
        <f t="shared" si="6"/>
        <v>4274050.0086295716</v>
      </c>
      <c r="Q19" s="42">
        <f t="shared" si="6"/>
        <v>4692549.5055985302</v>
      </c>
      <c r="R19" s="42">
        <f t="shared" si="6"/>
        <v>5056910.3484652732</v>
      </c>
      <c r="S19" s="42">
        <f t="shared" si="6"/>
        <v>5557232.9583417736</v>
      </c>
      <c r="T19" s="42">
        <f t="shared" si="6"/>
        <v>7100881.6222019382</v>
      </c>
      <c r="U19" s="42">
        <f t="shared" si="6"/>
        <v>9060872.0499108303</v>
      </c>
      <c r="V19" s="42">
        <f t="shared" si="6"/>
        <v>10872088.369725086</v>
      </c>
      <c r="W19" s="42">
        <f t="shared" si="6"/>
        <v>11956671.229142316</v>
      </c>
      <c r="X19" s="42">
        <f t="shared" si="6"/>
        <v>12362553.419001659</v>
      </c>
      <c r="Y19" s="42">
        <f t="shared" si="6"/>
        <v>12772912.864116468</v>
      </c>
      <c r="Z19" s="42">
        <f t="shared" si="6"/>
        <v>13288979.840303496</v>
      </c>
      <c r="AA19" s="42">
        <f t="shared" si="6"/>
        <v>13823642.430041624</v>
      </c>
    </row>
    <row r="20" spans="1:40" ht="15" thickBot="1" x14ac:dyDescent="0.4">
      <c r="B20" s="139"/>
    </row>
    <row r="21" spans="1:40" ht="15" thickBot="1" x14ac:dyDescent="0.4">
      <c r="B21" s="147" t="s">
        <v>169</v>
      </c>
      <c r="C21" s="133">
        <f>C13</f>
        <v>44927</v>
      </c>
      <c r="D21" s="146">
        <f>D5</f>
        <v>44958</v>
      </c>
      <c r="E21" s="146">
        <f t="shared" ref="E21:AA21" si="7">E5</f>
        <v>44986</v>
      </c>
      <c r="F21" s="146">
        <f t="shared" si="7"/>
        <v>45017</v>
      </c>
      <c r="G21" s="146">
        <f t="shared" si="7"/>
        <v>45047</v>
      </c>
      <c r="H21" s="146">
        <f t="shared" si="7"/>
        <v>45078</v>
      </c>
      <c r="I21" s="146">
        <f t="shared" si="7"/>
        <v>45108</v>
      </c>
      <c r="J21" s="146">
        <f t="shared" si="7"/>
        <v>45139</v>
      </c>
      <c r="K21" s="146">
        <f t="shared" si="7"/>
        <v>45170</v>
      </c>
      <c r="L21" s="146">
        <f t="shared" si="7"/>
        <v>45200</v>
      </c>
      <c r="M21" s="146">
        <f t="shared" si="7"/>
        <v>45231</v>
      </c>
      <c r="N21" s="146">
        <f t="shared" si="7"/>
        <v>45261</v>
      </c>
      <c r="O21" s="146">
        <f t="shared" si="7"/>
        <v>45292</v>
      </c>
      <c r="P21" s="146">
        <f t="shared" si="7"/>
        <v>45323</v>
      </c>
      <c r="Q21" s="146">
        <f t="shared" si="7"/>
        <v>45352</v>
      </c>
      <c r="R21" s="146">
        <f t="shared" si="7"/>
        <v>45383</v>
      </c>
      <c r="S21" s="146">
        <f t="shared" si="7"/>
        <v>45413</v>
      </c>
      <c r="T21" s="146">
        <f t="shared" si="7"/>
        <v>45444</v>
      </c>
      <c r="U21" s="146">
        <f t="shared" si="7"/>
        <v>45474</v>
      </c>
      <c r="V21" s="146">
        <f t="shared" si="7"/>
        <v>45505</v>
      </c>
      <c r="W21" s="146">
        <f t="shared" si="7"/>
        <v>45536</v>
      </c>
      <c r="X21" s="146">
        <f t="shared" si="7"/>
        <v>45566</v>
      </c>
      <c r="Y21" s="146">
        <f t="shared" si="7"/>
        <v>45597</v>
      </c>
      <c r="Z21" s="146">
        <f t="shared" si="7"/>
        <v>45627</v>
      </c>
      <c r="AA21" s="146">
        <f t="shared" si="7"/>
        <v>45658</v>
      </c>
    </row>
    <row r="22" spans="1:40" x14ac:dyDescent="0.35">
      <c r="B22" s="58" t="s">
        <v>29</v>
      </c>
      <c r="C22" s="55">
        <f>IF(C$4="X",' LI 1M - RES'!C62,0)</f>
        <v>200.89125362553585</v>
      </c>
      <c r="D22" s="55">
        <f>IF(D$4="X",' LI 1M - RES'!D62,0)</f>
        <v>1761.325594588785</v>
      </c>
      <c r="E22" s="55">
        <f>IF(E$4="X",' LI 1M - RES'!E62,0)</f>
        <v>5476.2900914275342</v>
      </c>
      <c r="F22" s="55">
        <f>IF(F$4="X",' LI 1M - RES'!F62,0)</f>
        <v>13675.289944215463</v>
      </c>
      <c r="G22" s="55">
        <f>IF(G$4="X",' LI 1M - RES'!G62,0)</f>
        <v>31538.357963230072</v>
      </c>
      <c r="H22" s="55">
        <f>IF(H$4="X",' LI 1M - RES'!H62,0)</f>
        <v>106500.89180307636</v>
      </c>
      <c r="I22" s="55">
        <f>IF(I$4="X",' LI 1M - RES'!I62,0)</f>
        <v>220304.37561285816</v>
      </c>
      <c r="J22" s="55">
        <f>IF(J$4="X",' LI 1M - RES'!J62,0)</f>
        <v>345627.25026643538</v>
      </c>
      <c r="K22" s="55">
        <f>IF(K$4="X",' LI 1M - RES'!K62,0)</f>
        <v>444595.04449372657</v>
      </c>
      <c r="L22" s="55">
        <f>IF(L$4="X",' LI 1M - RES'!L62,0)</f>
        <v>486979.62691652967</v>
      </c>
      <c r="M22" s="55">
        <f>IF(M$4="X",' LI 1M - RES'!M62,0)</f>
        <v>541796.2999996749</v>
      </c>
      <c r="N22" s="55">
        <f>IF(N$4="X",' LI 1M - RES'!N62,0)</f>
        <v>615258.15755784395</v>
      </c>
      <c r="O22" s="55">
        <f>IF(O$4="X",' LI 1M - RES'!O62,0)</f>
        <v>692657.36736138084</v>
      </c>
      <c r="P22" s="55">
        <f>IF(P$4="X",' LI 1M - RES'!P62,0)</f>
        <v>758897.00925934897</v>
      </c>
      <c r="Q22" s="55">
        <f>IF(Q$4="X",' LI 1M - RES'!Q62,0)</f>
        <v>822259.9006342995</v>
      </c>
      <c r="R22" s="55">
        <f>IF(R$4="X",' LI 1M - RES'!R62,0)</f>
        <v>875954.83383455349</v>
      </c>
      <c r="S22" s="55">
        <f>IF(S$4="X",' LI 1M - RES'!S62,0)</f>
        <v>929630.91420823894</v>
      </c>
      <c r="T22" s="55">
        <f>IF(T$4="X",' LI 1M - RES'!T62,0)</f>
        <v>1069683.8735204383</v>
      </c>
      <c r="U22" s="55">
        <f>IF(U$4="X",' LI 1M - RES'!U62,0)</f>
        <v>1233275.3641805248</v>
      </c>
      <c r="V22" s="55">
        <f>IF(V$4="X",' LI 1M - RES'!V62,0)</f>
        <v>1394842.3901480294</v>
      </c>
      <c r="W22" s="55">
        <f>IF(W$4="X",' LI 1M - RES'!W62,0)</f>
        <v>1514916.4929436326</v>
      </c>
      <c r="X22" s="55">
        <f>IF(X$4="X",' LI 1M - RES'!X62,0)</f>
        <v>1565649.698367222</v>
      </c>
      <c r="Y22" s="55">
        <f>IF(Y$4="X",' LI 1M - RES'!Y62,0)</f>
        <v>1629497.7718440355</v>
      </c>
      <c r="Z22" s="55">
        <f>IF(Z$4="X",' LI 1M - RES'!Z62,0)</f>
        <v>1707873.8212197095</v>
      </c>
      <c r="AA22" s="55">
        <f>IF(AA$4="X",' LI 1M - RES'!AA62,0)</f>
        <v>1785273.0310232462</v>
      </c>
    </row>
    <row r="23" spans="1:40" x14ac:dyDescent="0.35">
      <c r="B23" s="51" t="s">
        <v>30</v>
      </c>
      <c r="C23" s="46">
        <f>IF(C$4="X",'LI 2M - SGS'!C74,0)</f>
        <v>0</v>
      </c>
      <c r="D23" s="46">
        <f>IF(D$4="X",'LI 2M - SGS'!D74,0)</f>
        <v>0</v>
      </c>
      <c r="E23" s="46">
        <f>IF(E$4="X",'LI 2M - SGS'!E74,0)</f>
        <v>268.32192765778808</v>
      </c>
      <c r="F23" s="46">
        <f>IF(F$4="X",'LI 2M - SGS'!F74,0)</f>
        <v>1206.4381467013457</v>
      </c>
      <c r="G23" s="46">
        <f>IF(G$4="X",'LI 2M - SGS'!G74,0)</f>
        <v>3911.0058475859905</v>
      </c>
      <c r="H23" s="46">
        <f>IF(H$4="X",'LI 2M - SGS'!H74,0)</f>
        <v>10492.978370809826</v>
      </c>
      <c r="I23" s="46">
        <f>IF(I$4="X",'LI 2M - SGS'!I74,0)</f>
        <v>21394.7564387163</v>
      </c>
      <c r="J23" s="46">
        <f>IF(J$4="X",'LI 2M - SGS'!J74,0)</f>
        <v>34012.005528275542</v>
      </c>
      <c r="K23" s="46">
        <f>IF(K$4="X",'LI 2M - SGS'!K74,0)</f>
        <v>45232.183141318252</v>
      </c>
      <c r="L23" s="46">
        <f>IF(L$4="X",'LI 2M - SGS'!L74,0)</f>
        <v>52418.863469043223</v>
      </c>
      <c r="M23" s="46">
        <f>IF(M$4="X",'LI 2M - SGS'!M74,0)</f>
        <v>60699.004527539408</v>
      </c>
      <c r="N23" s="46">
        <f>IF(N$4="X",'LI 2M - SGS'!N74,0)</f>
        <v>72353.492284886132</v>
      </c>
      <c r="O23" s="46">
        <f>IF(O$4="X",'LI 2M - SGS'!O74,0)</f>
        <v>84947.590484617118</v>
      </c>
      <c r="P23" s="46">
        <f>IF(P$4="X",'LI 2M - SGS'!P74,0)</f>
        <v>94806.6119034086</v>
      </c>
      <c r="Q23" s="46">
        <f>IF(Q$4="X",'LI 2M - SGS'!Q74,0)</f>
        <v>104512.34466701194</v>
      </c>
      <c r="R23" s="46">
        <f>IF(R$4="X",'LI 2M - SGS'!R74,0)</f>
        <v>113589.44056202479</v>
      </c>
      <c r="S23" s="46">
        <f>IF(S$4="X",'LI 2M - SGS'!S74,0)</f>
        <v>125032.37995664956</v>
      </c>
      <c r="T23" s="46">
        <f>IF(T$4="X",'LI 2M - SGS'!T74,0)</f>
        <v>145766.99241895208</v>
      </c>
      <c r="U23" s="46">
        <f>IF(U$4="X",'LI 2M - SGS'!U74,0)</f>
        <v>172969.79141314561</v>
      </c>
      <c r="V23" s="46">
        <f>IF(V$4="X",'LI 2M - SGS'!V74,0)</f>
        <v>196757.00121852505</v>
      </c>
      <c r="W23" s="46">
        <f>IF(W$4="X",'LI 2M - SGS'!W74,0)</f>
        <v>213189.19309976418</v>
      </c>
      <c r="X23" s="46">
        <f>IF(X$4="X",'LI 2M - SGS'!X74,0)</f>
        <v>223078.92163094145</v>
      </c>
      <c r="Y23" s="46">
        <f>IF(Y$4="X",'LI 2M - SGS'!Y74,0)</f>
        <v>233282.32185925663</v>
      </c>
      <c r="Z23" s="46">
        <f>IF(Z$4="X",'LI 2M - SGS'!Z74,0)</f>
        <v>245804.72922374972</v>
      </c>
      <c r="AA23" s="46">
        <f>IF(AA$4="X",'LI 2M - SGS'!AA74,0)</f>
        <v>258398.82742348069</v>
      </c>
    </row>
    <row r="24" spans="1:40" x14ac:dyDescent="0.35">
      <c r="B24" s="51" t="s">
        <v>31</v>
      </c>
      <c r="C24" s="46">
        <f>IF(C$4="X",'LI 3M - LGS'!C74,0)</f>
        <v>0</v>
      </c>
      <c r="D24" s="46">
        <f>IF(D$4="X",'LI 3M - LGS'!D74,0)</f>
        <v>0</v>
      </c>
      <c r="E24" s="46">
        <f>IF(E$4="X",'LI 3M - LGS'!E74,0)</f>
        <v>71.390371193085031</v>
      </c>
      <c r="F24" s="46">
        <f>IF(F$4="X",'LI 3M - LGS'!F74,0)</f>
        <v>236.52985628288158</v>
      </c>
      <c r="G24" s="46">
        <f>IF(G$4="X",'LI 3M - LGS'!G74,0)</f>
        <v>595.4142382590295</v>
      </c>
      <c r="H24" s="46">
        <f>IF(H$4="X",'LI 3M - LGS'!H74,0)</f>
        <v>1434.6597100942572</v>
      </c>
      <c r="I24" s="46">
        <f>IF(I$4="X",'LI 3M - LGS'!I74,0)</f>
        <v>3284.6913590654772</v>
      </c>
      <c r="J24" s="46">
        <f>IF(J$4="X",'LI 3M - LGS'!J74,0)</f>
        <v>5671.819400571776</v>
      </c>
      <c r="K24" s="46">
        <f>IF(K$4="X",'LI 3M - LGS'!K74,0)</f>
        <v>8287.9146039587577</v>
      </c>
      <c r="L24" s="46">
        <f>IF(L$4="X",'LI 3M - LGS'!L74,0)</f>
        <v>10382.002736698214</v>
      </c>
      <c r="M24" s="46">
        <f>IF(M$4="X",'LI 3M - LGS'!M74,0)</f>
        <v>12678.020505421642</v>
      </c>
      <c r="N24" s="46">
        <f>IF(N$4="X",'LI 3M - LGS'!N74,0)</f>
        <v>16516.848997530251</v>
      </c>
      <c r="O24" s="46">
        <f>IF(O$4="X",'LI 3M - LGS'!O74,0)</f>
        <v>21837.986705584281</v>
      </c>
      <c r="P24" s="46">
        <f>IF(P$4="X",'LI 3M - LGS'!P74,0)</f>
        <v>25959.214947397431</v>
      </c>
      <c r="Q24" s="46">
        <f>IF(Q$4="X",'LI 3M - LGS'!Q74,0)</f>
        <v>30480.76772370809</v>
      </c>
      <c r="R24" s="46">
        <f>IF(R$4="X",'LI 3M - LGS'!R74,0)</f>
        <v>34832.775096775098</v>
      </c>
      <c r="S24" s="46">
        <f>IF(S$4="X",'LI 3M - LGS'!S74,0)</f>
        <v>40284.609293415735</v>
      </c>
      <c r="T24" s="46">
        <f>IF(T$4="X",'LI 3M - LGS'!T74,0)</f>
        <v>49573.751904463075</v>
      </c>
      <c r="U24" s="46">
        <f>IF(U$4="X",'LI 3M - LGS'!U74,0)</f>
        <v>60918.829435266089</v>
      </c>
      <c r="V24" s="46">
        <f>IF(V$4="X",'LI 3M - LGS'!V74,0)</f>
        <v>70274.910054254055</v>
      </c>
      <c r="W24" s="46">
        <f>IF(W$4="X",'LI 3M - LGS'!W74,0)</f>
        <v>78966.772582609628</v>
      </c>
      <c r="X24" s="46">
        <f>IF(X$4="X",'LI 3M - LGS'!X74,0)</f>
        <v>84282.700684651398</v>
      </c>
      <c r="Y24" s="46">
        <f>IF(Y$4="X",'LI 3M - LGS'!Y74,0)</f>
        <v>88818.568597830192</v>
      </c>
      <c r="Z24" s="46">
        <f>IF(Z$4="X",'LI 3M - LGS'!Z74,0)</f>
        <v>93678.564590711525</v>
      </c>
      <c r="AA24" s="46">
        <f>IF(AA$4="X",'LI 3M - LGS'!AA74,0)</f>
        <v>98999.702298765551</v>
      </c>
    </row>
    <row r="25" spans="1:40" x14ac:dyDescent="0.35">
      <c r="B25" s="51" t="s">
        <v>32</v>
      </c>
      <c r="C25" s="46">
        <f>IF(C$4="X",'LI 4M - SPS'!C74,0)</f>
        <v>0</v>
      </c>
      <c r="D25" s="46">
        <f>IF(D$4="X",'LI 4M - SPS'!D74,0)</f>
        <v>0</v>
      </c>
      <c r="E25" s="46">
        <f>IF(E$4="X",'LI 4M - SPS'!E74,0)</f>
        <v>0</v>
      </c>
      <c r="F25" s="46">
        <f>IF(F$4="X",'LI 4M - SPS'!F74,0)</f>
        <v>0</v>
      </c>
      <c r="G25" s="46">
        <f>IF(G$4="X",'LI 4M - SPS'!G74,0)</f>
        <v>0</v>
      </c>
      <c r="H25" s="46">
        <f>IF(H$4="X",'LI 4M - SPS'!H74,0)</f>
        <v>0</v>
      </c>
      <c r="I25" s="46">
        <f>IF(I$4="X",'LI 4M - SPS'!I74,0)</f>
        <v>0</v>
      </c>
      <c r="J25" s="46">
        <f>IF(J$4="X",'LI 4M - SPS'!J74,0)</f>
        <v>0</v>
      </c>
      <c r="K25" s="46">
        <f>IF(K$4="X",'LI 4M - SPS'!K74,0)</f>
        <v>0</v>
      </c>
      <c r="L25" s="46">
        <f>IF(L$4="X",'LI 4M - SPS'!L74,0)</f>
        <v>0</v>
      </c>
      <c r="M25" s="46">
        <f>IF(M$4="X",'LI 4M - SPS'!M74,0)</f>
        <v>0</v>
      </c>
      <c r="N25" s="46">
        <f>IF(N$4="X",'LI 4M - SPS'!N74,0)</f>
        <v>0</v>
      </c>
      <c r="O25" s="46">
        <f>IF(O$4="X",'LI 4M - SPS'!O74,0)</f>
        <v>0</v>
      </c>
      <c r="P25" s="46">
        <f>IF(P$4="X",'LI 4M - SPS'!P74,0)</f>
        <v>0</v>
      </c>
      <c r="Q25" s="46">
        <f>IF(Q$4="X",'LI 4M - SPS'!Q74,0)</f>
        <v>0</v>
      </c>
      <c r="R25" s="46">
        <f>IF(R$4="X",'LI 4M - SPS'!R74,0)</f>
        <v>0</v>
      </c>
      <c r="S25" s="46">
        <f>IF(S$4="X",'LI 4M - SPS'!S74,0)</f>
        <v>0</v>
      </c>
      <c r="T25" s="46">
        <f>IF(T$4="X",'LI 4M - SPS'!T74,0)</f>
        <v>0</v>
      </c>
      <c r="U25" s="46">
        <f>IF(U$4="X",'LI 4M - SPS'!U74,0)</f>
        <v>0</v>
      </c>
      <c r="V25" s="46">
        <f>IF(V$4="X",'LI 4M - SPS'!V74,0)</f>
        <v>0</v>
      </c>
      <c r="W25" s="46">
        <f>IF(W$4="X",'LI 4M - SPS'!W74,0)</f>
        <v>0</v>
      </c>
      <c r="X25" s="46">
        <f>IF(X$4="X",'LI 4M - SPS'!X74,0)</f>
        <v>0</v>
      </c>
      <c r="Y25" s="46">
        <f>IF(Y$4="X",'LI 4M - SPS'!Y74,0)</f>
        <v>0</v>
      </c>
      <c r="Z25" s="46">
        <f>IF(Z$4="X",'LI 4M - SPS'!Z74,0)</f>
        <v>0</v>
      </c>
      <c r="AA25" s="46">
        <f>IF(AA$4="X",'LI 4M - SPS'!AA74,0)</f>
        <v>0</v>
      </c>
    </row>
    <row r="26" spans="1:40" ht="15" thickBot="1" x14ac:dyDescent="0.4">
      <c r="B26" s="29" t="s">
        <v>33</v>
      </c>
      <c r="C26" s="56">
        <f>IF(C$4="X",'LI 11M - LPS'!C74,0)</f>
        <v>0</v>
      </c>
      <c r="D26" s="56">
        <f>IF(D$4="X",'LI 11M - LPS'!D74,0)</f>
        <v>0</v>
      </c>
      <c r="E26" s="56">
        <f>IF(E$4="X",'LI 11M - LPS'!E74,0)</f>
        <v>0</v>
      </c>
      <c r="F26" s="56">
        <f>IF(F$4="X",'LI 11M - LPS'!F74,0)</f>
        <v>0</v>
      </c>
      <c r="G26" s="56">
        <f>IF(G$4="X",'LI 11M - LPS'!G74,0)</f>
        <v>0</v>
      </c>
      <c r="H26" s="56">
        <f>IF(H$4="X",'LI 11M - LPS'!H74,0)</f>
        <v>0</v>
      </c>
      <c r="I26" s="56">
        <f>IF(I$4="X",'LI 11M - LPS'!I74,0)</f>
        <v>0</v>
      </c>
      <c r="J26" s="56">
        <f>IF(J$4="X",'LI 11M - LPS'!J74,0)</f>
        <v>0</v>
      </c>
      <c r="K26" s="56">
        <f>IF(K$4="X",'LI 11M - LPS'!K74,0)</f>
        <v>0</v>
      </c>
      <c r="L26" s="56">
        <f>IF(L$4="X",'LI 11M - LPS'!L74,0)</f>
        <v>0</v>
      </c>
      <c r="M26" s="56">
        <f>IF(M$4="X",'LI 11M - LPS'!M74,0)</f>
        <v>0</v>
      </c>
      <c r="N26" s="56">
        <f>IF(N$4="X",'LI 11M - LPS'!N74,0)</f>
        <v>0</v>
      </c>
      <c r="O26" s="56">
        <f>IF(O$4="X",'LI 11M - LPS'!O74,0)</f>
        <v>0</v>
      </c>
      <c r="P26" s="56">
        <f>IF(P$4="X",'LI 11M - LPS'!P74,0)</f>
        <v>0</v>
      </c>
      <c r="Q26" s="56">
        <f>IF(Q$4="X",'LI 11M - LPS'!Q74,0)</f>
        <v>0</v>
      </c>
      <c r="R26" s="56">
        <f>IF(R$4="X",'LI 11M - LPS'!R74,0)</f>
        <v>0</v>
      </c>
      <c r="S26" s="56">
        <f>IF(S$4="X",'LI 11M - LPS'!S74,0)</f>
        <v>0</v>
      </c>
      <c r="T26" s="56">
        <f>IF(T$4="X",'LI 11M - LPS'!T74,0)</f>
        <v>0</v>
      </c>
      <c r="U26" s="56">
        <f>IF(U$4="X",'LI 11M - LPS'!U74,0)</f>
        <v>0</v>
      </c>
      <c r="V26" s="56">
        <f>IF(V$4="X",'LI 11M - LPS'!V74,0)</f>
        <v>0</v>
      </c>
      <c r="W26" s="56">
        <f>IF(W$4="X",'LI 11M - LPS'!W74,0)</f>
        <v>0</v>
      </c>
      <c r="X26" s="56">
        <f>IF(X$4="X",'LI 11M - LPS'!X74,0)</f>
        <v>0</v>
      </c>
      <c r="Y26" s="56">
        <f>IF(Y$4="X",'LI 11M - LPS'!Y74,0)</f>
        <v>0</v>
      </c>
      <c r="Z26" s="56">
        <f>IF(Z$4="X",'LI 11M - LPS'!Z74,0)</f>
        <v>0</v>
      </c>
      <c r="AA26" s="56">
        <f>IF(AA$4="X",'LI 11M - LPS'!AA74,0)</f>
        <v>0</v>
      </c>
    </row>
    <row r="27" spans="1:40" ht="15" thickBot="1" x14ac:dyDescent="0.4">
      <c r="A27" s="1"/>
      <c r="B27" s="52" t="s">
        <v>34</v>
      </c>
      <c r="C27" s="48">
        <f>SUM(C22:C26)</f>
        <v>200.89125362553585</v>
      </c>
      <c r="D27" s="43">
        <f t="shared" ref="D27:AA27" si="8">SUM(D22:D26)</f>
        <v>1761.325594588785</v>
      </c>
      <c r="E27" s="43">
        <f t="shared" si="8"/>
        <v>5816.0023902784078</v>
      </c>
      <c r="F27" s="43">
        <f t="shared" si="8"/>
        <v>15118.257947199691</v>
      </c>
      <c r="G27" s="43">
        <f t="shared" si="8"/>
        <v>36044.778049075088</v>
      </c>
      <c r="H27" s="43">
        <f t="shared" si="8"/>
        <v>118428.52988398045</v>
      </c>
      <c r="I27" s="43">
        <f t="shared" si="8"/>
        <v>244983.82341063995</v>
      </c>
      <c r="J27" s="43">
        <f t="shared" si="8"/>
        <v>385311.0751952827</v>
      </c>
      <c r="K27" s="43">
        <f t="shared" si="8"/>
        <v>498115.14223900362</v>
      </c>
      <c r="L27" s="43">
        <f t="shared" si="8"/>
        <v>549780.49312227115</v>
      </c>
      <c r="M27" s="43">
        <f t="shared" si="8"/>
        <v>615173.32503263594</v>
      </c>
      <c r="N27" s="43">
        <f t="shared" si="8"/>
        <v>704128.49884026032</v>
      </c>
      <c r="O27" s="43">
        <f t="shared" si="8"/>
        <v>799442.94455158233</v>
      </c>
      <c r="P27" s="43">
        <f t="shared" si="8"/>
        <v>879662.83611015498</v>
      </c>
      <c r="Q27" s="43">
        <f t="shared" si="8"/>
        <v>957253.01302501955</v>
      </c>
      <c r="R27" s="43">
        <f t="shared" si="8"/>
        <v>1024377.0494933535</v>
      </c>
      <c r="S27" s="43">
        <f t="shared" si="8"/>
        <v>1094947.9034583042</v>
      </c>
      <c r="T27" s="43">
        <f t="shared" si="8"/>
        <v>1265024.6178438535</v>
      </c>
      <c r="U27" s="43">
        <f t="shared" si="8"/>
        <v>1467163.9850289365</v>
      </c>
      <c r="V27" s="43">
        <f t="shared" si="8"/>
        <v>1661874.3014208085</v>
      </c>
      <c r="W27" s="43">
        <f t="shared" si="8"/>
        <v>1807072.4586260065</v>
      </c>
      <c r="X27" s="43">
        <f t="shared" si="8"/>
        <v>1873011.320682815</v>
      </c>
      <c r="Y27" s="43">
        <f t="shared" si="8"/>
        <v>1951598.6623011222</v>
      </c>
      <c r="Z27" s="43">
        <f t="shared" si="8"/>
        <v>2047357.1150341709</v>
      </c>
      <c r="AA27" s="43">
        <f t="shared" si="8"/>
        <v>2142671.5607454926</v>
      </c>
    </row>
    <row r="28" spans="1:40" x14ac:dyDescent="0.35">
      <c r="A28" s="1"/>
      <c r="B28" s="1"/>
      <c r="C28" s="65"/>
      <c r="D28" s="65"/>
      <c r="E28" s="65"/>
      <c r="F28" s="65"/>
      <c r="G28" s="65"/>
      <c r="H28" s="65"/>
      <c r="I28" s="65"/>
      <c r="J28" s="65"/>
      <c r="K28" s="65"/>
      <c r="L28" s="65"/>
      <c r="M28" s="65"/>
      <c r="N28" s="65"/>
      <c r="O28" s="65"/>
      <c r="P28" s="65"/>
      <c r="Q28" s="65"/>
      <c r="R28" s="65"/>
      <c r="S28" s="65"/>
      <c r="T28" s="65"/>
      <c r="U28" s="65"/>
      <c r="V28" s="65"/>
      <c r="W28" s="65"/>
      <c r="X28" s="65"/>
      <c r="Y28" s="65"/>
      <c r="Z28" s="65"/>
      <c r="AA28" s="65"/>
    </row>
    <row r="29" spans="1:40" x14ac:dyDescent="0.35">
      <c r="A29" s="1"/>
      <c r="B29" s="1"/>
      <c r="C29" s="65"/>
      <c r="D29" s="65"/>
      <c r="E29" s="163"/>
      <c r="F29" s="65"/>
      <c r="G29" s="65"/>
      <c r="H29" s="65"/>
      <c r="I29" s="65"/>
      <c r="J29" s="65"/>
      <c r="K29" s="65"/>
      <c r="L29" s="65"/>
      <c r="M29" s="65"/>
      <c r="N29" s="65"/>
      <c r="O29" s="65"/>
      <c r="P29" s="65"/>
      <c r="Q29" s="65"/>
      <c r="R29" s="65"/>
      <c r="S29" s="65"/>
      <c r="T29" s="65"/>
      <c r="U29" s="65"/>
      <c r="V29" s="65"/>
      <c r="W29" s="65"/>
      <c r="X29" s="65"/>
      <c r="Y29" s="65"/>
      <c r="Z29" s="65"/>
      <c r="AA29" s="65"/>
    </row>
    <row r="30" spans="1:40" x14ac:dyDescent="0.35">
      <c r="A30" s="1"/>
      <c r="B30" s="1"/>
      <c r="C30" s="65"/>
      <c r="D30" s="65"/>
      <c r="E30" s="165"/>
      <c r="F30" s="166"/>
      <c r="G30" s="166"/>
      <c r="H30" s="166"/>
      <c r="I30" s="166"/>
      <c r="J30" s="65"/>
      <c r="K30" s="65"/>
      <c r="L30" s="65"/>
      <c r="M30" s="65"/>
      <c r="N30" s="65"/>
      <c r="O30" s="65"/>
      <c r="P30" s="65"/>
      <c r="Q30" s="65"/>
      <c r="R30" s="65"/>
      <c r="S30" s="65"/>
      <c r="T30" s="65"/>
      <c r="U30" s="65"/>
      <c r="V30" s="65"/>
      <c r="W30" s="65"/>
      <c r="X30" s="65"/>
      <c r="Y30" s="65"/>
      <c r="Z30" s="65"/>
      <c r="AA30" s="65"/>
    </row>
    <row r="31" spans="1:40" x14ac:dyDescent="0.35">
      <c r="A31" s="1"/>
      <c r="B31" s="1"/>
      <c r="C31" s="65"/>
      <c r="D31" s="65"/>
      <c r="E31" s="65"/>
      <c r="F31" s="65"/>
      <c r="G31" s="65"/>
      <c r="H31" s="65"/>
      <c r="I31" s="65"/>
      <c r="J31" s="65"/>
      <c r="K31" s="65"/>
      <c r="L31" s="65"/>
      <c r="M31" s="65"/>
      <c r="N31" s="65"/>
      <c r="O31" s="65"/>
      <c r="P31" s="65"/>
      <c r="Q31" s="65"/>
      <c r="R31" s="65"/>
      <c r="S31" s="65"/>
      <c r="T31" s="65"/>
      <c r="U31" s="65"/>
      <c r="V31" s="65"/>
      <c r="W31" s="65"/>
      <c r="X31" s="65"/>
      <c r="Y31" s="65"/>
      <c r="Z31" s="65"/>
      <c r="AA31" s="65"/>
    </row>
    <row r="32" spans="1:40" ht="15" customHeight="1" x14ac:dyDescent="0.35">
      <c r="A32" s="608" t="s">
        <v>41</v>
      </c>
      <c r="B32" s="608"/>
      <c r="C32" s="169" t="s">
        <v>237</v>
      </c>
      <c r="I32" s="170" t="s">
        <v>178</v>
      </c>
      <c r="AC32" s="169" t="s">
        <v>176</v>
      </c>
      <c r="AN32" s="169" t="s">
        <v>236</v>
      </c>
    </row>
    <row r="33" spans="1:49" ht="15" customHeight="1" thickBot="1" x14ac:dyDescent="0.4">
      <c r="A33" s="608"/>
      <c r="B33" s="608"/>
    </row>
    <row r="34" spans="1:49" ht="15.75" customHeight="1" thickBot="1" x14ac:dyDescent="0.4">
      <c r="A34" s="609"/>
      <c r="B34" s="609"/>
      <c r="C34" s="144">
        <f t="shared" ref="C34:AA34" si="9">C21</f>
        <v>44927</v>
      </c>
      <c r="D34" s="54">
        <f t="shared" si="9"/>
        <v>44958</v>
      </c>
      <c r="E34" s="41">
        <f t="shared" si="9"/>
        <v>44986</v>
      </c>
      <c r="F34" s="41">
        <f t="shared" si="9"/>
        <v>45017</v>
      </c>
      <c r="G34" s="41">
        <f t="shared" si="9"/>
        <v>45047</v>
      </c>
      <c r="H34" s="41">
        <f t="shared" si="9"/>
        <v>45078</v>
      </c>
      <c r="I34" s="41">
        <f t="shared" si="9"/>
        <v>45108</v>
      </c>
      <c r="J34" s="41">
        <f t="shared" si="9"/>
        <v>45139</v>
      </c>
      <c r="K34" s="41">
        <f t="shared" si="9"/>
        <v>45170</v>
      </c>
      <c r="L34" s="41">
        <f t="shared" si="9"/>
        <v>45200</v>
      </c>
      <c r="M34" s="41">
        <f t="shared" si="9"/>
        <v>45231</v>
      </c>
      <c r="N34" s="41">
        <f t="shared" si="9"/>
        <v>45261</v>
      </c>
      <c r="O34" s="41">
        <f t="shared" si="9"/>
        <v>45292</v>
      </c>
      <c r="P34" s="41">
        <f t="shared" si="9"/>
        <v>45323</v>
      </c>
      <c r="Q34" s="41">
        <f t="shared" si="9"/>
        <v>45352</v>
      </c>
      <c r="R34" s="41">
        <f t="shared" si="9"/>
        <v>45383</v>
      </c>
      <c r="S34" s="41">
        <f t="shared" si="9"/>
        <v>45413</v>
      </c>
      <c r="T34" s="41">
        <f t="shared" si="9"/>
        <v>45444</v>
      </c>
      <c r="U34" s="41">
        <f t="shared" si="9"/>
        <v>45474</v>
      </c>
      <c r="V34" s="41">
        <f t="shared" si="9"/>
        <v>45505</v>
      </c>
      <c r="W34" s="41">
        <f t="shared" si="9"/>
        <v>45536</v>
      </c>
      <c r="X34" s="41">
        <f t="shared" si="9"/>
        <v>45566</v>
      </c>
      <c r="Y34" s="41">
        <f t="shared" si="9"/>
        <v>45597</v>
      </c>
      <c r="Z34" s="41">
        <f t="shared" si="9"/>
        <v>45627</v>
      </c>
      <c r="AA34" s="41">
        <f t="shared" si="9"/>
        <v>45658</v>
      </c>
      <c r="AC34" s="40">
        <f t="shared" ref="AC34:AT34" si="10">C34</f>
        <v>44927</v>
      </c>
      <c r="AD34" s="40">
        <f t="shared" si="10"/>
        <v>44958</v>
      </c>
      <c r="AE34" s="40">
        <f t="shared" si="10"/>
        <v>44986</v>
      </c>
      <c r="AF34" s="40">
        <f t="shared" si="10"/>
        <v>45017</v>
      </c>
      <c r="AG34" s="40">
        <f t="shared" si="10"/>
        <v>45047</v>
      </c>
      <c r="AH34" s="40">
        <f t="shared" si="10"/>
        <v>45078</v>
      </c>
      <c r="AI34" s="40">
        <f t="shared" si="10"/>
        <v>45108</v>
      </c>
      <c r="AJ34" s="40">
        <f t="shared" si="10"/>
        <v>45139</v>
      </c>
      <c r="AK34" s="40">
        <f t="shared" si="10"/>
        <v>45170</v>
      </c>
      <c r="AL34" s="40">
        <f t="shared" si="10"/>
        <v>45200</v>
      </c>
      <c r="AM34" s="40">
        <f t="shared" si="10"/>
        <v>45231</v>
      </c>
      <c r="AN34" s="40">
        <f t="shared" si="10"/>
        <v>45261</v>
      </c>
      <c r="AO34" s="40">
        <f t="shared" si="10"/>
        <v>45292</v>
      </c>
      <c r="AP34" s="40">
        <f t="shared" si="10"/>
        <v>45323</v>
      </c>
      <c r="AQ34" s="40">
        <f t="shared" si="10"/>
        <v>45352</v>
      </c>
      <c r="AR34" s="40">
        <f t="shared" si="10"/>
        <v>45383</v>
      </c>
      <c r="AS34" s="40">
        <f t="shared" si="10"/>
        <v>45413</v>
      </c>
      <c r="AT34" s="40">
        <f t="shared" si="10"/>
        <v>45444</v>
      </c>
      <c r="AW34" t="s">
        <v>34</v>
      </c>
    </row>
    <row r="35" spans="1:49" x14ac:dyDescent="0.35">
      <c r="A35" s="611" t="s">
        <v>30</v>
      </c>
      <c r="B35" s="66" t="s">
        <v>39</v>
      </c>
      <c r="C35" s="174">
        <f>IF(AC38=0,0,AC35/SUM(AC35:AC36))</f>
        <v>0</v>
      </c>
      <c r="D35" s="174">
        <f t="shared" ref="D35:M35" si="11">IF(AD38=0,0,AD35/SUM(AD35:AD36))</f>
        <v>1</v>
      </c>
      <c r="E35" s="174">
        <f t="shared" si="11"/>
        <v>0.99260448628514097</v>
      </c>
      <c r="F35" s="174">
        <f t="shared" si="11"/>
        <v>0.96116156984953527</v>
      </c>
      <c r="G35" s="174">
        <f t="shared" si="11"/>
        <v>0.96344558439300121</v>
      </c>
      <c r="H35" s="174">
        <f t="shared" si="11"/>
        <v>0.97393770293863302</v>
      </c>
      <c r="I35" s="174">
        <f t="shared" si="11"/>
        <v>1</v>
      </c>
      <c r="J35" s="174">
        <f t="shared" si="11"/>
        <v>0.92565977137786037</v>
      </c>
      <c r="K35" s="174">
        <f t="shared" si="11"/>
        <v>0.94165666657480773</v>
      </c>
      <c r="L35" s="174">
        <f t="shared" si="11"/>
        <v>0</v>
      </c>
      <c r="M35" s="174">
        <f t="shared" si="11"/>
        <v>0</v>
      </c>
      <c r="N35" s="174">
        <f>IF(SUM(AN38:AT38)=0,0,SUM(AN35:AT35)/SUM(AN35:AT36))</f>
        <v>0</v>
      </c>
      <c r="O35" s="171"/>
      <c r="P35" s="171"/>
      <c r="Q35" s="171"/>
      <c r="R35" s="171"/>
      <c r="S35" s="171"/>
      <c r="T35" s="171"/>
      <c r="U35" s="171"/>
      <c r="V35" s="171"/>
      <c r="W35" s="171"/>
      <c r="X35" s="171"/>
      <c r="Y35" s="171"/>
      <c r="Z35" s="171"/>
      <c r="AA35" s="171"/>
      <c r="AC35" s="177"/>
      <c r="AD35" s="177">
        <v>450952</v>
      </c>
      <c r="AE35" s="177">
        <v>749871</v>
      </c>
      <c r="AF35" s="177">
        <v>815486</v>
      </c>
      <c r="AG35" s="177">
        <v>875404</v>
      </c>
      <c r="AH35" s="177">
        <v>1492243</v>
      </c>
      <c r="AI35" s="177">
        <v>544041</v>
      </c>
      <c r="AJ35" s="177">
        <v>438087</v>
      </c>
      <c r="AK35" s="177">
        <v>751749</v>
      </c>
      <c r="AL35" s="177"/>
      <c r="AM35" s="177"/>
      <c r="AN35" s="183"/>
      <c r="AO35" s="177"/>
      <c r="AP35" s="177"/>
      <c r="AQ35" s="177"/>
      <c r="AR35" s="177"/>
      <c r="AS35" s="177"/>
      <c r="AT35" s="177"/>
      <c r="AW35" s="177">
        <f>SUM(AC35:AT35)</f>
        <v>6117833</v>
      </c>
    </row>
    <row r="36" spans="1:49" x14ac:dyDescent="0.35">
      <c r="A36" s="611"/>
      <c r="B36" s="63" t="s">
        <v>37</v>
      </c>
      <c r="C36" s="175">
        <f>IF(AC38=0,0,AC36/SUM(AC35:AC36))</f>
        <v>0</v>
      </c>
      <c r="D36" s="175">
        <f t="shared" ref="D36:M36" si="12">IF(AD38=0,0,AD36/SUM(AD35:AD36))</f>
        <v>0</v>
      </c>
      <c r="E36" s="175">
        <f t="shared" si="12"/>
        <v>7.3955137148590654E-3</v>
      </c>
      <c r="F36" s="175">
        <f t="shared" si="12"/>
        <v>3.8838430150464738E-2</v>
      </c>
      <c r="G36" s="175">
        <f t="shared" si="12"/>
        <v>3.6554415606998764E-2</v>
      </c>
      <c r="H36" s="175">
        <f t="shared" si="12"/>
        <v>2.606229706136701E-2</v>
      </c>
      <c r="I36" s="175">
        <f t="shared" si="12"/>
        <v>0</v>
      </c>
      <c r="J36" s="175">
        <f t="shared" si="12"/>
        <v>7.4340228622139584E-2</v>
      </c>
      <c r="K36" s="175">
        <f t="shared" si="12"/>
        <v>5.8343333425192212E-2</v>
      </c>
      <c r="L36" s="175">
        <f t="shared" si="12"/>
        <v>0</v>
      </c>
      <c r="M36" s="175">
        <f t="shared" si="12"/>
        <v>0</v>
      </c>
      <c r="N36" s="175">
        <f>IF(SUM(AN38:AT38)=0,0,SUM(AN36:AT36)/SUM(AN35:AT36))</f>
        <v>0</v>
      </c>
      <c r="O36" s="172"/>
      <c r="P36" s="172"/>
      <c r="Q36" s="172"/>
      <c r="R36" s="172"/>
      <c r="S36" s="172"/>
      <c r="T36" s="172"/>
      <c r="U36" s="172"/>
      <c r="V36" s="172"/>
      <c r="W36" s="172"/>
      <c r="X36" s="172"/>
      <c r="Y36" s="172"/>
      <c r="Z36" s="172"/>
      <c r="AA36" s="172"/>
      <c r="AC36" s="177"/>
      <c r="AD36" s="177"/>
      <c r="AE36" s="177">
        <v>5587</v>
      </c>
      <c r="AF36" s="177">
        <v>32952</v>
      </c>
      <c r="AG36" s="177">
        <v>33214</v>
      </c>
      <c r="AH36" s="177">
        <v>39932</v>
      </c>
      <c r="AI36" s="177">
        <v>0</v>
      </c>
      <c r="AJ36" s="177">
        <v>35183</v>
      </c>
      <c r="AK36" s="177">
        <v>46577</v>
      </c>
      <c r="AL36" s="177"/>
      <c r="AM36" s="177"/>
      <c r="AN36" s="183"/>
      <c r="AO36" s="177"/>
      <c r="AP36" s="177"/>
      <c r="AQ36" s="177"/>
      <c r="AR36" s="177"/>
      <c r="AS36" s="177"/>
      <c r="AT36" s="177"/>
      <c r="AW36" s="177">
        <f t="shared" ref="AW36:AW54" si="13">SUM(AC36:AT36)</f>
        <v>193445</v>
      </c>
    </row>
    <row r="37" spans="1:49" x14ac:dyDescent="0.35">
      <c r="A37" s="611"/>
      <c r="B37" s="182" t="s">
        <v>177</v>
      </c>
      <c r="C37" s="176"/>
      <c r="D37" s="176"/>
      <c r="E37" s="176"/>
      <c r="F37" s="176"/>
      <c r="G37" s="176"/>
      <c r="H37" s="176"/>
      <c r="I37" s="176"/>
      <c r="J37" s="176"/>
      <c r="K37" s="176"/>
      <c r="L37" s="176"/>
      <c r="M37" s="176"/>
      <c r="N37" s="176"/>
      <c r="O37" s="181"/>
      <c r="P37" s="181"/>
      <c r="Q37" s="181"/>
      <c r="R37" s="181"/>
      <c r="S37" s="181"/>
      <c r="T37" s="181"/>
      <c r="U37" s="181"/>
      <c r="V37" s="181"/>
      <c r="W37" s="181"/>
      <c r="X37" s="181"/>
      <c r="Y37" s="181"/>
      <c r="Z37" s="181"/>
      <c r="AA37" s="181"/>
      <c r="AC37" s="177"/>
      <c r="AD37" s="177">
        <v>86069</v>
      </c>
      <c r="AE37" s="177">
        <v>612794</v>
      </c>
      <c r="AF37" s="177">
        <v>246462</v>
      </c>
      <c r="AG37" s="177">
        <v>316525</v>
      </c>
      <c r="AH37" s="177">
        <v>478147</v>
      </c>
      <c r="AI37" s="177">
        <v>100436</v>
      </c>
      <c r="AJ37" s="177">
        <v>241678</v>
      </c>
      <c r="AK37" s="177">
        <v>991741</v>
      </c>
      <c r="AL37" s="177"/>
      <c r="AM37" s="177"/>
      <c r="AN37" s="183"/>
      <c r="AO37" s="177"/>
      <c r="AP37" s="177"/>
      <c r="AQ37" s="177"/>
      <c r="AR37" s="177"/>
      <c r="AS37" s="177"/>
      <c r="AT37" s="177"/>
      <c r="AW37" s="177">
        <f t="shared" si="13"/>
        <v>3073852</v>
      </c>
    </row>
    <row r="38" spans="1:49" s="67" customFormat="1" ht="15" thickBot="1" x14ac:dyDescent="0.4">
      <c r="A38" s="612"/>
      <c r="B38" s="180" t="s">
        <v>34</v>
      </c>
      <c r="C38" s="164">
        <f t="shared" ref="C38" si="14">SUM(C35:C36)</f>
        <v>0</v>
      </c>
      <c r="D38" s="164">
        <f t="shared" ref="D38:M38" si="15">SUM(D35:D36)</f>
        <v>1</v>
      </c>
      <c r="E38" s="164">
        <f t="shared" si="15"/>
        <v>1</v>
      </c>
      <c r="F38" s="164">
        <f t="shared" si="15"/>
        <v>1</v>
      </c>
      <c r="G38" s="164">
        <f t="shared" si="15"/>
        <v>1</v>
      </c>
      <c r="H38" s="164">
        <f t="shared" si="15"/>
        <v>1</v>
      </c>
      <c r="I38" s="164">
        <f t="shared" si="15"/>
        <v>1</v>
      </c>
      <c r="J38" s="164">
        <f t="shared" si="15"/>
        <v>1</v>
      </c>
      <c r="K38" s="164">
        <f t="shared" si="15"/>
        <v>1</v>
      </c>
      <c r="L38" s="164">
        <f t="shared" si="15"/>
        <v>0</v>
      </c>
      <c r="M38" s="164">
        <f t="shared" si="15"/>
        <v>0</v>
      </c>
      <c r="N38" s="164">
        <f>SUM(N35:N36)</f>
        <v>0</v>
      </c>
      <c r="O38" s="173"/>
      <c r="P38" s="173"/>
      <c r="Q38" s="173"/>
      <c r="R38" s="173"/>
      <c r="S38" s="173"/>
      <c r="T38" s="173"/>
      <c r="U38" s="173"/>
      <c r="V38" s="173"/>
      <c r="W38" s="173"/>
      <c r="X38" s="173"/>
      <c r="Y38" s="173"/>
      <c r="Z38" s="173"/>
      <c r="AA38" s="173"/>
      <c r="AC38" s="178">
        <f t="shared" ref="AC38:AM38" si="16">SUM(AC35:AC37)</f>
        <v>0</v>
      </c>
      <c r="AD38" s="178">
        <f t="shared" si="16"/>
        <v>537021</v>
      </c>
      <c r="AE38" s="178">
        <f t="shared" si="16"/>
        <v>1368252</v>
      </c>
      <c r="AF38" s="178">
        <f t="shared" si="16"/>
        <v>1094900</v>
      </c>
      <c r="AG38" s="178">
        <f t="shared" si="16"/>
        <v>1225143</v>
      </c>
      <c r="AH38" s="178">
        <f t="shared" si="16"/>
        <v>2010322</v>
      </c>
      <c r="AI38" s="178">
        <f t="shared" si="16"/>
        <v>644477</v>
      </c>
      <c r="AJ38" s="178">
        <f t="shared" si="16"/>
        <v>714948</v>
      </c>
      <c r="AK38" s="178">
        <f t="shared" si="16"/>
        <v>1790067</v>
      </c>
      <c r="AL38" s="178">
        <f t="shared" si="16"/>
        <v>0</v>
      </c>
      <c r="AM38" s="178">
        <f t="shared" si="16"/>
        <v>0</v>
      </c>
      <c r="AN38" s="179">
        <f>SUM(AN35:AN37)</f>
        <v>0</v>
      </c>
      <c r="AO38" s="178">
        <f t="shared" ref="AO38:AT38" si="17">SUM(AO35:AO37)</f>
        <v>0</v>
      </c>
      <c r="AP38" s="178">
        <f t="shared" si="17"/>
        <v>0</v>
      </c>
      <c r="AQ38" s="178">
        <f t="shared" si="17"/>
        <v>0</v>
      </c>
      <c r="AR38" s="178">
        <f t="shared" si="17"/>
        <v>0</v>
      </c>
      <c r="AS38" s="178">
        <f t="shared" si="17"/>
        <v>0</v>
      </c>
      <c r="AT38" s="178">
        <f t="shared" si="17"/>
        <v>0</v>
      </c>
      <c r="AW38" s="178">
        <f t="shared" si="13"/>
        <v>9385130</v>
      </c>
    </row>
    <row r="39" spans="1:49" x14ac:dyDescent="0.35">
      <c r="A39" s="610" t="s">
        <v>31</v>
      </c>
      <c r="B39" s="64" t="s">
        <v>39</v>
      </c>
      <c r="C39" s="174">
        <f>IF(AC42=0,0,AC39/SUM(AC39:AC40))</f>
        <v>0</v>
      </c>
      <c r="D39" s="174">
        <f t="shared" ref="D39:M39" si="18">IF(AD42=0,0,AD39/SUM(AD39:AD40))</f>
        <v>0.97847102945115894</v>
      </c>
      <c r="E39" s="174">
        <f t="shared" si="18"/>
        <v>0.88077273434663073</v>
      </c>
      <c r="F39" s="174">
        <f t="shared" si="18"/>
        <v>0.91156112731917249</v>
      </c>
      <c r="G39" s="174">
        <f t="shared" si="18"/>
        <v>0.93038962715689677</v>
      </c>
      <c r="H39" s="174">
        <f t="shared" si="18"/>
        <v>0.75017646759587087</v>
      </c>
      <c r="I39" s="174">
        <f t="shared" si="18"/>
        <v>0.90213498635577571</v>
      </c>
      <c r="J39" s="174">
        <f t="shared" si="18"/>
        <v>0.78786427633296308</v>
      </c>
      <c r="K39" s="174">
        <f t="shared" si="18"/>
        <v>0.87539988323678708</v>
      </c>
      <c r="L39" s="174">
        <f t="shared" si="18"/>
        <v>0</v>
      </c>
      <c r="M39" s="174">
        <f t="shared" si="18"/>
        <v>0</v>
      </c>
      <c r="N39" s="174">
        <f>IF(SUM(AN42:AT42)=0,0,SUM(AN39:AT39)/SUM(AN39:AT40))</f>
        <v>0</v>
      </c>
      <c r="O39" s="171"/>
      <c r="P39" s="171"/>
      <c r="Q39" s="171"/>
      <c r="R39" s="171"/>
      <c r="S39" s="171"/>
      <c r="T39" s="171"/>
      <c r="U39" s="171"/>
      <c r="V39" s="171"/>
      <c r="W39" s="171"/>
      <c r="X39" s="171"/>
      <c r="Y39" s="171"/>
      <c r="Z39" s="171"/>
      <c r="AA39" s="171"/>
      <c r="AC39" s="177"/>
      <c r="AD39" s="177">
        <v>248379</v>
      </c>
      <c r="AE39" s="177">
        <v>2122332</v>
      </c>
      <c r="AF39" s="177">
        <v>2584284</v>
      </c>
      <c r="AG39" s="177">
        <v>4496721</v>
      </c>
      <c r="AH39" s="177">
        <v>2020322</v>
      </c>
      <c r="AI39" s="177">
        <v>1913468</v>
      </c>
      <c r="AJ39" s="177">
        <v>2115752</v>
      </c>
      <c r="AK39" s="177">
        <v>2276157</v>
      </c>
      <c r="AL39" s="177"/>
      <c r="AM39" s="177"/>
      <c r="AN39" s="183"/>
      <c r="AO39" s="177"/>
      <c r="AP39" s="177"/>
      <c r="AQ39" s="177"/>
      <c r="AR39" s="177"/>
      <c r="AS39" s="177"/>
      <c r="AT39" s="177"/>
      <c r="AW39" s="177">
        <f t="shared" si="13"/>
        <v>17777415</v>
      </c>
    </row>
    <row r="40" spans="1:49" x14ac:dyDescent="0.35">
      <c r="A40" s="611"/>
      <c r="B40" s="63" t="s">
        <v>37</v>
      </c>
      <c r="C40" s="175">
        <f>IF(AC42=0,0,AC40/SUM(AC39:AC40))</f>
        <v>0</v>
      </c>
      <c r="D40" s="175">
        <f t="shared" ref="D40:M40" si="19">IF(AD42=0,0,AD40/SUM(AD39:AD40))</f>
        <v>2.1528970548841019E-2</v>
      </c>
      <c r="E40" s="175">
        <f t="shared" si="19"/>
        <v>0.1192272656533693</v>
      </c>
      <c r="F40" s="175">
        <f t="shared" si="19"/>
        <v>8.8438872680827466E-2</v>
      </c>
      <c r="G40" s="175">
        <f t="shared" si="19"/>
        <v>6.9610372843103244E-2</v>
      </c>
      <c r="H40" s="175">
        <f t="shared" si="19"/>
        <v>0.24982353240412916</v>
      </c>
      <c r="I40" s="175">
        <f t="shared" si="19"/>
        <v>9.7865013644224258E-2</v>
      </c>
      <c r="J40" s="175">
        <f t="shared" si="19"/>
        <v>0.21213572366703692</v>
      </c>
      <c r="K40" s="175">
        <f t="shared" si="19"/>
        <v>0.12460011676321298</v>
      </c>
      <c r="L40" s="175">
        <f t="shared" si="19"/>
        <v>0</v>
      </c>
      <c r="M40" s="175">
        <f t="shared" si="19"/>
        <v>0</v>
      </c>
      <c r="N40" s="175">
        <f>IF(SUM(AN42:AT42)=0,0,SUM(AN40:AT40)/SUM(AN39:AT40))</f>
        <v>0</v>
      </c>
      <c r="O40" s="172"/>
      <c r="P40" s="172"/>
      <c r="Q40" s="172"/>
      <c r="R40" s="172"/>
      <c r="S40" s="172"/>
      <c r="T40" s="172"/>
      <c r="U40" s="172"/>
      <c r="V40" s="172"/>
      <c r="W40" s="172"/>
      <c r="X40" s="172"/>
      <c r="Y40" s="172"/>
      <c r="Z40" s="172"/>
      <c r="AA40" s="172"/>
      <c r="AC40" s="177"/>
      <c r="AD40" s="177">
        <v>5465</v>
      </c>
      <c r="AE40" s="177">
        <v>287293</v>
      </c>
      <c r="AF40" s="177">
        <v>250725</v>
      </c>
      <c r="AG40" s="177">
        <v>336438</v>
      </c>
      <c r="AH40" s="177">
        <v>672807</v>
      </c>
      <c r="AI40" s="177">
        <v>207576</v>
      </c>
      <c r="AJ40" s="177">
        <v>569675</v>
      </c>
      <c r="AK40" s="177">
        <v>323977</v>
      </c>
      <c r="AL40" s="177"/>
      <c r="AM40" s="177"/>
      <c r="AN40" s="183"/>
      <c r="AO40" s="177"/>
      <c r="AP40" s="177"/>
      <c r="AQ40" s="177"/>
      <c r="AR40" s="177"/>
      <c r="AS40" s="177"/>
      <c r="AT40" s="177"/>
      <c r="AW40" s="177">
        <f t="shared" si="13"/>
        <v>2653956</v>
      </c>
    </row>
    <row r="41" spans="1:49" x14ac:dyDescent="0.35">
      <c r="A41" s="611"/>
      <c r="B41" s="182" t="s">
        <v>177</v>
      </c>
      <c r="C41" s="176"/>
      <c r="D41" s="176"/>
      <c r="E41" s="176"/>
      <c r="F41" s="176"/>
      <c r="G41" s="176"/>
      <c r="H41" s="176"/>
      <c r="I41" s="176"/>
      <c r="J41" s="176"/>
      <c r="K41" s="176"/>
      <c r="L41" s="176"/>
      <c r="M41" s="176"/>
      <c r="N41" s="176"/>
      <c r="O41" s="181"/>
      <c r="P41" s="181"/>
      <c r="Q41" s="181"/>
      <c r="R41" s="181"/>
      <c r="S41" s="181"/>
      <c r="T41" s="181"/>
      <c r="U41" s="181"/>
      <c r="V41" s="181"/>
      <c r="W41" s="181"/>
      <c r="X41" s="181"/>
      <c r="Y41" s="181"/>
      <c r="Z41" s="181"/>
      <c r="AA41" s="181"/>
      <c r="AC41" s="177"/>
      <c r="AD41" s="177">
        <v>29647</v>
      </c>
      <c r="AE41" s="177">
        <v>1056776</v>
      </c>
      <c r="AF41" s="177">
        <v>841514</v>
      </c>
      <c r="AG41" s="177">
        <v>5088239</v>
      </c>
      <c r="AH41" s="177">
        <v>479635</v>
      </c>
      <c r="AI41" s="177">
        <v>934709</v>
      </c>
      <c r="AJ41" s="177">
        <v>484528</v>
      </c>
      <c r="AK41" s="177">
        <v>1615430</v>
      </c>
      <c r="AL41" s="177"/>
      <c r="AM41" s="177"/>
      <c r="AN41" s="183"/>
      <c r="AO41" s="177"/>
      <c r="AP41" s="177"/>
      <c r="AQ41" s="177"/>
      <c r="AR41" s="177"/>
      <c r="AS41" s="177"/>
      <c r="AT41" s="177"/>
      <c r="AW41" s="177">
        <f t="shared" si="13"/>
        <v>10530478</v>
      </c>
    </row>
    <row r="42" spans="1:49" s="67" customFormat="1" ht="15" thickBot="1" x14ac:dyDescent="0.4">
      <c r="A42" s="612"/>
      <c r="B42" s="180" t="s">
        <v>34</v>
      </c>
      <c r="C42" s="164">
        <f t="shared" ref="C42" si="20">SUM(C39:C40)</f>
        <v>0</v>
      </c>
      <c r="D42" s="164">
        <f t="shared" ref="D42:M42" si="21">SUM(D39:D40)</f>
        <v>1</v>
      </c>
      <c r="E42" s="164">
        <f t="shared" si="21"/>
        <v>1</v>
      </c>
      <c r="F42" s="164">
        <f t="shared" si="21"/>
        <v>1</v>
      </c>
      <c r="G42" s="164">
        <f t="shared" si="21"/>
        <v>1</v>
      </c>
      <c r="H42" s="164">
        <f t="shared" si="21"/>
        <v>1</v>
      </c>
      <c r="I42" s="164">
        <f t="shared" si="21"/>
        <v>1</v>
      </c>
      <c r="J42" s="164">
        <f t="shared" si="21"/>
        <v>1</v>
      </c>
      <c r="K42" s="164">
        <f t="shared" si="21"/>
        <v>1</v>
      </c>
      <c r="L42" s="164">
        <f t="shared" si="21"/>
        <v>0</v>
      </c>
      <c r="M42" s="164">
        <f t="shared" si="21"/>
        <v>0</v>
      </c>
      <c r="N42" s="164">
        <f>SUM(N39:N40)</f>
        <v>0</v>
      </c>
      <c r="O42" s="173"/>
      <c r="P42" s="173"/>
      <c r="Q42" s="173"/>
      <c r="R42" s="173"/>
      <c r="S42" s="173"/>
      <c r="T42" s="173"/>
      <c r="U42" s="173"/>
      <c r="V42" s="173"/>
      <c r="W42" s="173"/>
      <c r="X42" s="173"/>
      <c r="Y42" s="173"/>
      <c r="Z42" s="173"/>
      <c r="AA42" s="173"/>
      <c r="AC42" s="178">
        <f t="shared" ref="AC42:AM42" si="22">SUM(AC39:AC41)</f>
        <v>0</v>
      </c>
      <c r="AD42" s="178">
        <f t="shared" si="22"/>
        <v>283491</v>
      </c>
      <c r="AE42" s="178">
        <f t="shared" si="22"/>
        <v>3466401</v>
      </c>
      <c r="AF42" s="178">
        <f t="shared" si="22"/>
        <v>3676523</v>
      </c>
      <c r="AG42" s="178">
        <f t="shared" si="22"/>
        <v>9921398</v>
      </c>
      <c r="AH42" s="178">
        <f t="shared" si="22"/>
        <v>3172764</v>
      </c>
      <c r="AI42" s="178">
        <f t="shared" si="22"/>
        <v>3055753</v>
      </c>
      <c r="AJ42" s="178">
        <f t="shared" si="22"/>
        <v>3169955</v>
      </c>
      <c r="AK42" s="178">
        <f t="shared" si="22"/>
        <v>4215564</v>
      </c>
      <c r="AL42" s="178">
        <f t="shared" si="22"/>
        <v>0</v>
      </c>
      <c r="AM42" s="178">
        <f t="shared" si="22"/>
        <v>0</v>
      </c>
      <c r="AN42" s="179">
        <f>SUM(AN39:AN41)</f>
        <v>0</v>
      </c>
      <c r="AO42" s="178">
        <f t="shared" ref="AO42:AT42" si="23">SUM(AO39:AO41)</f>
        <v>0</v>
      </c>
      <c r="AP42" s="178">
        <f t="shared" si="23"/>
        <v>0</v>
      </c>
      <c r="AQ42" s="178">
        <f t="shared" si="23"/>
        <v>0</v>
      </c>
      <c r="AR42" s="178">
        <f t="shared" si="23"/>
        <v>0</v>
      </c>
      <c r="AS42" s="178">
        <f t="shared" si="23"/>
        <v>0</v>
      </c>
      <c r="AT42" s="178">
        <f t="shared" si="23"/>
        <v>0</v>
      </c>
      <c r="AW42" s="178">
        <f t="shared" si="13"/>
        <v>30961849</v>
      </c>
    </row>
    <row r="43" spans="1:49" x14ac:dyDescent="0.35">
      <c r="A43" s="610" t="s">
        <v>32</v>
      </c>
      <c r="B43" s="64" t="s">
        <v>39</v>
      </c>
      <c r="C43" s="174">
        <f>IF(AC46=0,0,AC43/SUM(AC43:AC44))</f>
        <v>0</v>
      </c>
      <c r="D43" s="174">
        <f t="shared" ref="D43:M43" si="24">IF(AD46=0,0,AD43/SUM(AD43:AD44))</f>
        <v>0.22363788475616134</v>
      </c>
      <c r="E43" s="174">
        <f t="shared" si="24"/>
        <v>4.7928317144054967E-2</v>
      </c>
      <c r="F43" s="174">
        <f t="shared" si="24"/>
        <v>0.28959951150503915</v>
      </c>
      <c r="G43" s="174">
        <f t="shared" si="24"/>
        <v>0.6969307481090915</v>
      </c>
      <c r="H43" s="174">
        <f t="shared" si="24"/>
        <v>1</v>
      </c>
      <c r="I43" s="174">
        <f t="shared" si="24"/>
        <v>0.96688555691686706</v>
      </c>
      <c r="J43" s="174">
        <f t="shared" si="24"/>
        <v>0.65920455591014082</v>
      </c>
      <c r="K43" s="174">
        <f t="shared" si="24"/>
        <v>0.75328252465785583</v>
      </c>
      <c r="L43" s="174">
        <f t="shared" si="24"/>
        <v>0</v>
      </c>
      <c r="M43" s="174">
        <f t="shared" si="24"/>
        <v>0</v>
      </c>
      <c r="N43" s="174">
        <f>IF(SUM(AN46:AT46)=0,0,SUM(AN43:AT43)/SUM(AN43:AT44))</f>
        <v>0</v>
      </c>
      <c r="O43" s="171"/>
      <c r="P43" s="171"/>
      <c r="Q43" s="171"/>
      <c r="R43" s="171"/>
      <c r="S43" s="171"/>
      <c r="T43" s="171"/>
      <c r="U43" s="171"/>
      <c r="V43" s="171"/>
      <c r="W43" s="171"/>
      <c r="X43" s="171"/>
      <c r="Y43" s="171"/>
      <c r="Z43" s="171"/>
      <c r="AA43" s="171"/>
      <c r="AC43" s="177"/>
      <c r="AD43" s="177">
        <v>141141</v>
      </c>
      <c r="AE43" s="177">
        <v>6745</v>
      </c>
      <c r="AF43" s="177">
        <v>276975</v>
      </c>
      <c r="AG43" s="177">
        <v>413719</v>
      </c>
      <c r="AH43" s="177">
        <v>83339</v>
      </c>
      <c r="AI43" s="177">
        <v>447464</v>
      </c>
      <c r="AJ43" s="177">
        <v>680632</v>
      </c>
      <c r="AK43" s="177">
        <v>157253</v>
      </c>
      <c r="AL43" s="177"/>
      <c r="AM43" s="177"/>
      <c r="AN43" s="183"/>
      <c r="AO43" s="177"/>
      <c r="AP43" s="177"/>
      <c r="AQ43" s="177"/>
      <c r="AR43" s="177"/>
      <c r="AS43" s="177"/>
      <c r="AT43" s="177"/>
      <c r="AW43" s="177">
        <f t="shared" si="13"/>
        <v>2207268</v>
      </c>
    </row>
    <row r="44" spans="1:49" x14ac:dyDescent="0.35">
      <c r="A44" s="611"/>
      <c r="B44" s="63" t="s">
        <v>37</v>
      </c>
      <c r="C44" s="175">
        <f>IF(AC46=0,0,AC44/SUM(AC43:AC44))</f>
        <v>0</v>
      </c>
      <c r="D44" s="175">
        <f t="shared" ref="D44:M44" si="25">IF(AD46=0,0,AD44/SUM(AD43:AD44))</f>
        <v>0.77636211524383869</v>
      </c>
      <c r="E44" s="175">
        <f t="shared" si="25"/>
        <v>0.95207168285594501</v>
      </c>
      <c r="F44" s="175">
        <f t="shared" si="25"/>
        <v>0.71040048849496085</v>
      </c>
      <c r="G44" s="175">
        <f t="shared" si="25"/>
        <v>0.3030692518909085</v>
      </c>
      <c r="H44" s="175">
        <f t="shared" si="25"/>
        <v>0</v>
      </c>
      <c r="I44" s="175">
        <f t="shared" si="25"/>
        <v>3.3114443083132918E-2</v>
      </c>
      <c r="J44" s="175">
        <f t="shared" si="25"/>
        <v>0.34079544408985912</v>
      </c>
      <c r="K44" s="175">
        <f t="shared" si="25"/>
        <v>0.24671747534214422</v>
      </c>
      <c r="L44" s="175">
        <f t="shared" si="25"/>
        <v>0</v>
      </c>
      <c r="M44" s="175">
        <f t="shared" si="25"/>
        <v>0</v>
      </c>
      <c r="N44" s="175">
        <f>IF(SUM(AN46:AT46)=0,0,SUM(AN44:AT44)/SUM(AN43:AT44))</f>
        <v>0</v>
      </c>
      <c r="O44" s="172"/>
      <c r="P44" s="172"/>
      <c r="Q44" s="172"/>
      <c r="R44" s="172"/>
      <c r="S44" s="172"/>
      <c r="T44" s="172"/>
      <c r="U44" s="172"/>
      <c r="V44" s="172"/>
      <c r="W44" s="172"/>
      <c r="X44" s="172"/>
      <c r="Y44" s="172"/>
      <c r="Z44" s="172"/>
      <c r="AA44" s="172"/>
      <c r="AC44" s="177"/>
      <c r="AD44" s="177">
        <v>489973</v>
      </c>
      <c r="AE44" s="177">
        <v>133986</v>
      </c>
      <c r="AF44" s="177">
        <v>679432</v>
      </c>
      <c r="AG44" s="177">
        <v>179911</v>
      </c>
      <c r="AH44" s="177"/>
      <c r="AI44" s="177">
        <v>15325</v>
      </c>
      <c r="AJ44" s="177">
        <v>351873</v>
      </c>
      <c r="AK44" s="177">
        <v>51504</v>
      </c>
      <c r="AL44" s="177"/>
      <c r="AM44" s="177"/>
      <c r="AN44" s="183"/>
      <c r="AO44" s="177"/>
      <c r="AP44" s="177"/>
      <c r="AQ44" s="177"/>
      <c r="AR44" s="177"/>
      <c r="AS44" s="177"/>
      <c r="AT44" s="177"/>
      <c r="AW44" s="177">
        <f t="shared" si="13"/>
        <v>1902004</v>
      </c>
    </row>
    <row r="45" spans="1:49" x14ac:dyDescent="0.35">
      <c r="A45" s="611"/>
      <c r="B45" s="182" t="s">
        <v>177</v>
      </c>
      <c r="C45" s="176"/>
      <c r="D45" s="176"/>
      <c r="E45" s="176"/>
      <c r="F45" s="176"/>
      <c r="G45" s="176"/>
      <c r="H45" s="176"/>
      <c r="I45" s="176"/>
      <c r="J45" s="176"/>
      <c r="K45" s="176"/>
      <c r="L45" s="176"/>
      <c r="M45" s="176"/>
      <c r="N45" s="176"/>
      <c r="O45" s="181"/>
      <c r="P45" s="181"/>
      <c r="Q45" s="181"/>
      <c r="R45" s="181"/>
      <c r="S45" s="181"/>
      <c r="T45" s="181"/>
      <c r="U45" s="181"/>
      <c r="V45" s="181"/>
      <c r="W45" s="181"/>
      <c r="X45" s="181"/>
      <c r="Y45" s="181"/>
      <c r="Z45" s="181"/>
      <c r="AA45" s="181"/>
      <c r="AC45" s="177"/>
      <c r="AD45" s="177"/>
      <c r="AE45" s="177"/>
      <c r="AF45" s="177"/>
      <c r="AG45" s="177">
        <v>587454</v>
      </c>
      <c r="AH45" s="177">
        <v>317971</v>
      </c>
      <c r="AI45" s="177">
        <v>43722</v>
      </c>
      <c r="AJ45" s="177">
        <v>21338</v>
      </c>
      <c r="AK45" s="177">
        <v>2260712</v>
      </c>
      <c r="AL45" s="177"/>
      <c r="AM45" s="177"/>
      <c r="AN45" s="183"/>
      <c r="AO45" s="177"/>
      <c r="AP45" s="177"/>
      <c r="AQ45" s="177"/>
      <c r="AR45" s="177"/>
      <c r="AS45" s="177"/>
      <c r="AT45" s="177"/>
      <c r="AW45" s="177">
        <f t="shared" si="13"/>
        <v>3231197</v>
      </c>
    </row>
    <row r="46" spans="1:49" s="67" customFormat="1" ht="15" thickBot="1" x14ac:dyDescent="0.4">
      <c r="A46" s="612"/>
      <c r="B46" s="180" t="s">
        <v>34</v>
      </c>
      <c r="C46" s="164">
        <f t="shared" ref="C46" si="26">SUM(C43:C44)</f>
        <v>0</v>
      </c>
      <c r="D46" s="164">
        <f t="shared" ref="D46:M46" si="27">SUM(D43:D44)</f>
        <v>1</v>
      </c>
      <c r="E46" s="164">
        <f t="shared" si="27"/>
        <v>1</v>
      </c>
      <c r="F46" s="164">
        <f t="shared" si="27"/>
        <v>1</v>
      </c>
      <c r="G46" s="164">
        <f t="shared" si="27"/>
        <v>1</v>
      </c>
      <c r="H46" s="164">
        <f t="shared" si="27"/>
        <v>1</v>
      </c>
      <c r="I46" s="164">
        <f t="shared" si="27"/>
        <v>1</v>
      </c>
      <c r="J46" s="164">
        <f t="shared" si="27"/>
        <v>1</v>
      </c>
      <c r="K46" s="164">
        <f t="shared" si="27"/>
        <v>1</v>
      </c>
      <c r="L46" s="164">
        <f t="shared" si="27"/>
        <v>0</v>
      </c>
      <c r="M46" s="164">
        <f t="shared" si="27"/>
        <v>0</v>
      </c>
      <c r="N46" s="164">
        <f>SUM(N43:N44)</f>
        <v>0</v>
      </c>
      <c r="O46" s="173"/>
      <c r="P46" s="173"/>
      <c r="Q46" s="173"/>
      <c r="R46" s="173"/>
      <c r="S46" s="173"/>
      <c r="T46" s="173"/>
      <c r="U46" s="173"/>
      <c r="V46" s="173"/>
      <c r="W46" s="173"/>
      <c r="X46" s="173"/>
      <c r="Y46" s="173"/>
      <c r="Z46" s="173"/>
      <c r="AA46" s="173"/>
      <c r="AC46" s="178">
        <f t="shared" ref="AC46:AM46" si="28">SUM(AC43:AC45)</f>
        <v>0</v>
      </c>
      <c r="AD46" s="178">
        <f t="shared" si="28"/>
        <v>631114</v>
      </c>
      <c r="AE46" s="178">
        <f t="shared" si="28"/>
        <v>140731</v>
      </c>
      <c r="AF46" s="178">
        <f t="shared" si="28"/>
        <v>956407</v>
      </c>
      <c r="AG46" s="178">
        <f t="shared" si="28"/>
        <v>1181084</v>
      </c>
      <c r="AH46" s="178">
        <f t="shared" si="28"/>
        <v>401310</v>
      </c>
      <c r="AI46" s="178">
        <f t="shared" si="28"/>
        <v>506511</v>
      </c>
      <c r="AJ46" s="178">
        <f t="shared" si="28"/>
        <v>1053843</v>
      </c>
      <c r="AK46" s="178">
        <f t="shared" si="28"/>
        <v>2469469</v>
      </c>
      <c r="AL46" s="178">
        <f t="shared" si="28"/>
        <v>0</v>
      </c>
      <c r="AM46" s="178">
        <f t="shared" si="28"/>
        <v>0</v>
      </c>
      <c r="AN46" s="179">
        <f>SUM(AN43:AN45)</f>
        <v>0</v>
      </c>
      <c r="AO46" s="178">
        <f t="shared" ref="AO46:AT46" si="29">SUM(AO43:AO45)</f>
        <v>0</v>
      </c>
      <c r="AP46" s="178">
        <f t="shared" si="29"/>
        <v>0</v>
      </c>
      <c r="AQ46" s="178">
        <f t="shared" si="29"/>
        <v>0</v>
      </c>
      <c r="AR46" s="178">
        <f t="shared" si="29"/>
        <v>0</v>
      </c>
      <c r="AS46" s="178">
        <f t="shared" si="29"/>
        <v>0</v>
      </c>
      <c r="AT46" s="178">
        <f t="shared" si="29"/>
        <v>0</v>
      </c>
      <c r="AW46" s="178">
        <f t="shared" si="13"/>
        <v>7340469</v>
      </c>
    </row>
    <row r="47" spans="1:49" x14ac:dyDescent="0.35">
      <c r="A47" s="610" t="s">
        <v>33</v>
      </c>
      <c r="B47" s="64" t="s">
        <v>39</v>
      </c>
      <c r="C47" s="174">
        <f>IF(AC50=0,0,AC47/SUM(AC47:AC48))</f>
        <v>0</v>
      </c>
      <c r="D47" s="174">
        <f t="shared" ref="D47:L47" si="30">IF(AD50=0,0,AD47/SUM(AD47:AD48))</f>
        <v>0</v>
      </c>
      <c r="E47" s="174">
        <f t="shared" si="30"/>
        <v>1</v>
      </c>
      <c r="F47" s="174">
        <f t="shared" si="30"/>
        <v>0</v>
      </c>
      <c r="G47" s="174">
        <f t="shared" si="30"/>
        <v>1</v>
      </c>
      <c r="H47" s="174">
        <f t="shared" si="30"/>
        <v>1</v>
      </c>
      <c r="I47" s="174">
        <f t="shared" si="30"/>
        <v>0</v>
      </c>
      <c r="J47" s="174">
        <f t="shared" si="30"/>
        <v>0</v>
      </c>
      <c r="K47" s="174">
        <f t="shared" si="30"/>
        <v>1</v>
      </c>
      <c r="L47" s="174">
        <f t="shared" si="30"/>
        <v>0</v>
      </c>
      <c r="M47" s="174">
        <f>IF(AM50=0,0,IF(AM47=0,0,AM47/SUM(AM47:AM48)))</f>
        <v>0</v>
      </c>
      <c r="N47" s="174">
        <f>IF(SUM(AN50:AT50)=0,0,SUM(AN47:AT47)/SUM(AN47:AT48))</f>
        <v>0</v>
      </c>
      <c r="O47" s="171"/>
      <c r="P47" s="171"/>
      <c r="Q47" s="171"/>
      <c r="R47" s="171"/>
      <c r="S47" s="171"/>
      <c r="T47" s="171"/>
      <c r="U47" s="171"/>
      <c r="V47" s="171"/>
      <c r="W47" s="171"/>
      <c r="X47" s="171"/>
      <c r="Y47" s="171"/>
      <c r="Z47" s="171"/>
      <c r="AA47" s="171"/>
      <c r="AC47" s="177"/>
      <c r="AD47" s="177"/>
      <c r="AE47" s="177">
        <v>113998</v>
      </c>
      <c r="AF47" s="177"/>
      <c r="AG47" s="177">
        <v>50615</v>
      </c>
      <c r="AH47" s="177">
        <v>1024126</v>
      </c>
      <c r="AI47" s="403">
        <v>0</v>
      </c>
      <c r="AJ47" s="177"/>
      <c r="AK47" s="177">
        <v>285088</v>
      </c>
      <c r="AL47" s="177"/>
      <c r="AM47" s="177"/>
      <c r="AN47" s="183"/>
      <c r="AO47" s="177"/>
      <c r="AP47" s="177"/>
      <c r="AQ47" s="177"/>
      <c r="AR47" s="177"/>
      <c r="AS47" s="177"/>
      <c r="AT47" s="177"/>
      <c r="AW47" s="177">
        <f t="shared" si="13"/>
        <v>1473827</v>
      </c>
    </row>
    <row r="48" spans="1:49" x14ac:dyDescent="0.35">
      <c r="A48" s="611"/>
      <c r="B48" s="63" t="s">
        <v>37</v>
      </c>
      <c r="C48" s="175">
        <f>IF(AC50=0,0,AC48/SUM(AC47:AC48))</f>
        <v>0</v>
      </c>
      <c r="D48" s="175">
        <f t="shared" ref="D48:L48" si="31">IF(AD50=0,0,AD48/SUM(AD47:AD48))</f>
        <v>0</v>
      </c>
      <c r="E48" s="175">
        <f t="shared" si="31"/>
        <v>0</v>
      </c>
      <c r="F48" s="175">
        <f t="shared" si="31"/>
        <v>0</v>
      </c>
      <c r="G48" s="175">
        <f t="shared" si="31"/>
        <v>0</v>
      </c>
      <c r="H48" s="175">
        <f t="shared" si="31"/>
        <v>0</v>
      </c>
      <c r="I48" s="175">
        <f t="shared" si="31"/>
        <v>1</v>
      </c>
      <c r="J48" s="175">
        <f t="shared" si="31"/>
        <v>1</v>
      </c>
      <c r="K48" s="175">
        <f t="shared" si="31"/>
        <v>0</v>
      </c>
      <c r="L48" s="175">
        <f t="shared" si="31"/>
        <v>0</v>
      </c>
      <c r="M48" s="175">
        <f>IF(AM50=0,0,IF(AM48=0,0,AM48/SUM(AM47:AM48)))</f>
        <v>0</v>
      </c>
      <c r="N48" s="175">
        <f>IF(SUM(AN50:AT50)=0,0,SUM(AN48:AT48)/SUM(AN47:AT48))</f>
        <v>0</v>
      </c>
      <c r="O48" s="172"/>
      <c r="P48" s="172"/>
      <c r="Q48" s="172"/>
      <c r="R48" s="172"/>
      <c r="S48" s="172"/>
      <c r="T48" s="172"/>
      <c r="U48" s="172"/>
      <c r="V48" s="172"/>
      <c r="W48" s="172"/>
      <c r="X48" s="172"/>
      <c r="Y48" s="172"/>
      <c r="Z48" s="172"/>
      <c r="AA48" s="172"/>
      <c r="AC48" s="177"/>
      <c r="AD48" s="177"/>
      <c r="AE48" s="177"/>
      <c r="AF48" s="177"/>
      <c r="AG48" s="177"/>
      <c r="AH48" s="177"/>
      <c r="AI48" s="403">
        <v>9369</v>
      </c>
      <c r="AJ48" s="177">
        <v>181195</v>
      </c>
      <c r="AK48" s="177"/>
      <c r="AL48" s="177"/>
      <c r="AM48" s="177"/>
      <c r="AN48" s="183"/>
      <c r="AO48" s="177"/>
      <c r="AP48" s="177"/>
      <c r="AQ48" s="177"/>
      <c r="AR48" s="177"/>
      <c r="AS48" s="177"/>
      <c r="AT48" s="177"/>
      <c r="AW48" s="177">
        <f t="shared" si="13"/>
        <v>190564</v>
      </c>
    </row>
    <row r="49" spans="1:49" x14ac:dyDescent="0.35">
      <c r="A49" s="611"/>
      <c r="B49" s="182" t="s">
        <v>177</v>
      </c>
      <c r="C49" s="176"/>
      <c r="D49" s="176"/>
      <c r="E49" s="176"/>
      <c r="F49" s="176"/>
      <c r="G49" s="176"/>
      <c r="H49" s="176"/>
      <c r="I49" s="176"/>
      <c r="J49" s="176"/>
      <c r="K49" s="176"/>
      <c r="L49" s="176"/>
      <c r="M49" s="176"/>
      <c r="N49" s="176"/>
      <c r="O49" s="181"/>
      <c r="P49" s="181"/>
      <c r="Q49" s="181"/>
      <c r="R49" s="181"/>
      <c r="S49" s="181"/>
      <c r="T49" s="181"/>
      <c r="U49" s="181"/>
      <c r="V49" s="181"/>
      <c r="W49" s="181"/>
      <c r="X49" s="181"/>
      <c r="Y49" s="181"/>
      <c r="Z49" s="181"/>
      <c r="AA49" s="181"/>
      <c r="AC49" s="177"/>
      <c r="AD49" s="177"/>
      <c r="AE49" s="177"/>
      <c r="AF49" s="177"/>
      <c r="AG49" s="177"/>
      <c r="AH49" s="177"/>
      <c r="AI49" s="403"/>
      <c r="AJ49" s="177"/>
      <c r="AK49" s="177"/>
      <c r="AL49" s="177"/>
      <c r="AM49" s="177"/>
      <c r="AN49" s="183"/>
      <c r="AO49" s="177"/>
      <c r="AP49" s="177"/>
      <c r="AQ49" s="177"/>
      <c r="AR49" s="177"/>
      <c r="AS49" s="177"/>
      <c r="AT49" s="177"/>
      <c r="AW49" s="177">
        <f t="shared" si="13"/>
        <v>0</v>
      </c>
    </row>
    <row r="50" spans="1:49" s="67" customFormat="1" ht="15" thickBot="1" x14ac:dyDescent="0.4">
      <c r="A50" s="612"/>
      <c r="B50" s="180" t="s">
        <v>34</v>
      </c>
      <c r="C50" s="164">
        <f t="shared" ref="C50" si="32">SUM(C47:C48)</f>
        <v>0</v>
      </c>
      <c r="D50" s="164">
        <f t="shared" ref="D50:M50" si="33">SUM(D47:D48)</f>
        <v>0</v>
      </c>
      <c r="E50" s="164">
        <f t="shared" si="33"/>
        <v>1</v>
      </c>
      <c r="F50" s="164">
        <f t="shared" si="33"/>
        <v>0</v>
      </c>
      <c r="G50" s="164">
        <f t="shared" si="33"/>
        <v>1</v>
      </c>
      <c r="H50" s="164">
        <f t="shared" si="33"/>
        <v>1</v>
      </c>
      <c r="I50" s="164">
        <f t="shared" si="33"/>
        <v>1</v>
      </c>
      <c r="J50" s="164">
        <f t="shared" si="33"/>
        <v>1</v>
      </c>
      <c r="K50" s="164">
        <f t="shared" si="33"/>
        <v>1</v>
      </c>
      <c r="L50" s="164">
        <f t="shared" si="33"/>
        <v>0</v>
      </c>
      <c r="M50" s="164">
        <f t="shared" si="33"/>
        <v>0</v>
      </c>
      <c r="N50" s="164">
        <f>SUM(N47:N48)</f>
        <v>0</v>
      </c>
      <c r="O50" s="173"/>
      <c r="P50" s="173"/>
      <c r="Q50" s="173"/>
      <c r="R50" s="173"/>
      <c r="S50" s="173"/>
      <c r="T50" s="173"/>
      <c r="U50" s="173"/>
      <c r="V50" s="173"/>
      <c r="W50" s="173"/>
      <c r="X50" s="173"/>
      <c r="Y50" s="173"/>
      <c r="Z50" s="173"/>
      <c r="AA50" s="173"/>
      <c r="AC50" s="178">
        <f t="shared" ref="AC50:AM50" si="34">SUM(AC47:AC49)</f>
        <v>0</v>
      </c>
      <c r="AD50" s="178">
        <f t="shared" si="34"/>
        <v>0</v>
      </c>
      <c r="AE50" s="178">
        <f t="shared" si="34"/>
        <v>113998</v>
      </c>
      <c r="AF50" s="178">
        <f t="shared" si="34"/>
        <v>0</v>
      </c>
      <c r="AG50" s="178">
        <f t="shared" si="34"/>
        <v>50615</v>
      </c>
      <c r="AH50" s="178">
        <f t="shared" si="34"/>
        <v>1024126</v>
      </c>
      <c r="AI50" s="178">
        <f t="shared" si="34"/>
        <v>9369</v>
      </c>
      <c r="AJ50" s="178">
        <f t="shared" si="34"/>
        <v>181195</v>
      </c>
      <c r="AK50" s="178">
        <f t="shared" si="34"/>
        <v>285088</v>
      </c>
      <c r="AL50" s="178">
        <f t="shared" si="34"/>
        <v>0</v>
      </c>
      <c r="AM50" s="178">
        <f t="shared" si="34"/>
        <v>0</v>
      </c>
      <c r="AN50" s="179">
        <f>SUM(AN47:AN49)</f>
        <v>0</v>
      </c>
      <c r="AO50" s="178">
        <f t="shared" ref="AO50:AT50" si="35">SUM(AO47:AO49)</f>
        <v>0</v>
      </c>
      <c r="AP50" s="178">
        <f t="shared" si="35"/>
        <v>0</v>
      </c>
      <c r="AQ50" s="178">
        <f t="shared" si="35"/>
        <v>0</v>
      </c>
      <c r="AR50" s="178">
        <f t="shared" si="35"/>
        <v>0</v>
      </c>
      <c r="AS50" s="178">
        <f t="shared" si="35"/>
        <v>0</v>
      </c>
      <c r="AT50" s="178">
        <f t="shared" si="35"/>
        <v>0</v>
      </c>
      <c r="AW50" s="178">
        <f t="shared" si="13"/>
        <v>1664391</v>
      </c>
    </row>
    <row r="51" spans="1:49" x14ac:dyDescent="0.35">
      <c r="A51" s="613" t="s">
        <v>40</v>
      </c>
      <c r="B51" s="66" t="s">
        <v>39</v>
      </c>
      <c r="C51" s="174">
        <f>IF(AC54=0,0,AC51/SUM(AC51:AC52))</f>
        <v>0</v>
      </c>
      <c r="D51" s="174">
        <f t="shared" ref="D51:M51" si="36">IF(AD54=0,0,AD51/SUM(AD51:AD52))</f>
        <v>0.62913819044696129</v>
      </c>
      <c r="E51" s="174">
        <f t="shared" si="36"/>
        <v>0.87517851858523221</v>
      </c>
      <c r="F51" s="174">
        <f t="shared" si="36"/>
        <v>0.79242687377663179</v>
      </c>
      <c r="G51" s="174">
        <f t="shared" si="36"/>
        <v>0.91394282700560692</v>
      </c>
      <c r="H51" s="174">
        <f t="shared" si="36"/>
        <v>0.86634729537319166</v>
      </c>
      <c r="I51" s="174">
        <f t="shared" si="36"/>
        <v>0.92596365662462232</v>
      </c>
      <c r="J51" s="174">
        <f t="shared" si="36"/>
        <v>0.73974778593984036</v>
      </c>
      <c r="K51" s="174">
        <f t="shared" si="36"/>
        <v>0.8915660514784941</v>
      </c>
      <c r="L51" s="174">
        <f t="shared" si="36"/>
        <v>0</v>
      </c>
      <c r="M51" s="174">
        <f t="shared" si="36"/>
        <v>0</v>
      </c>
      <c r="N51" s="174">
        <f>IF(SUM(AN54:AT54)=0,0,SUM(AN51:AT51)/SUM(AN51:AT52))</f>
        <v>0</v>
      </c>
      <c r="O51" s="171"/>
      <c r="P51" s="171"/>
      <c r="Q51" s="171"/>
      <c r="R51" s="171"/>
      <c r="S51" s="171"/>
      <c r="T51" s="171"/>
      <c r="U51" s="171"/>
      <c r="V51" s="171"/>
      <c r="W51" s="171"/>
      <c r="X51" s="171"/>
      <c r="Y51" s="171"/>
      <c r="Z51" s="171"/>
      <c r="AA51" s="171"/>
      <c r="AC51" s="177">
        <f t="shared" ref="AC51:AN51" si="37">AC35+AC39+AC43+AC47</f>
        <v>0</v>
      </c>
      <c r="AD51" s="177">
        <f t="shared" si="37"/>
        <v>840472</v>
      </c>
      <c r="AE51" s="177">
        <f t="shared" si="37"/>
        <v>2992946</v>
      </c>
      <c r="AF51" s="177">
        <f t="shared" si="37"/>
        <v>3676745</v>
      </c>
      <c r="AG51" s="177">
        <f t="shared" si="37"/>
        <v>5836459</v>
      </c>
      <c r="AH51" s="177">
        <f t="shared" si="37"/>
        <v>4620030</v>
      </c>
      <c r="AI51" s="177">
        <f t="shared" si="37"/>
        <v>2904973</v>
      </c>
      <c r="AJ51" s="177">
        <f t="shared" si="37"/>
        <v>3234471</v>
      </c>
      <c r="AK51" s="177">
        <f t="shared" si="37"/>
        <v>3470247</v>
      </c>
      <c r="AL51" s="177">
        <f t="shared" si="37"/>
        <v>0</v>
      </c>
      <c r="AM51" s="177">
        <f t="shared" si="37"/>
        <v>0</v>
      </c>
      <c r="AN51" s="183">
        <f t="shared" si="37"/>
        <v>0</v>
      </c>
      <c r="AO51" s="177">
        <f t="shared" ref="AO51:AT51" si="38">AO35+AO39+AO43+AO47</f>
        <v>0</v>
      </c>
      <c r="AP51" s="177">
        <f t="shared" si="38"/>
        <v>0</v>
      </c>
      <c r="AQ51" s="177">
        <f t="shared" si="38"/>
        <v>0</v>
      </c>
      <c r="AR51" s="177">
        <f t="shared" si="38"/>
        <v>0</v>
      </c>
      <c r="AS51" s="177">
        <f t="shared" si="38"/>
        <v>0</v>
      </c>
      <c r="AT51" s="177">
        <f t="shared" si="38"/>
        <v>0</v>
      </c>
      <c r="AW51" s="177">
        <f t="shared" si="13"/>
        <v>27576343</v>
      </c>
    </row>
    <row r="52" spans="1:49" x14ac:dyDescent="0.35">
      <c r="A52" s="614"/>
      <c r="B52" s="63" t="s">
        <v>37</v>
      </c>
      <c r="C52" s="175">
        <f>IF(AC54=0,0,AC52/SUM(AC51:AC52))</f>
        <v>0</v>
      </c>
      <c r="D52" s="175">
        <f t="shared" ref="D52:M52" si="39">IF(AD54=0,0,AD52/SUM(AD51:AD52))</f>
        <v>0.37086180955303877</v>
      </c>
      <c r="E52" s="175">
        <f t="shared" si="39"/>
        <v>0.12482148141476783</v>
      </c>
      <c r="F52" s="175">
        <f t="shared" si="39"/>
        <v>0.20757312622336824</v>
      </c>
      <c r="G52" s="175">
        <f t="shared" si="39"/>
        <v>8.6057172994393069E-2</v>
      </c>
      <c r="H52" s="175">
        <f t="shared" si="39"/>
        <v>0.13365270462680831</v>
      </c>
      <c r="I52" s="175">
        <f t="shared" si="39"/>
        <v>7.4036343375377678E-2</v>
      </c>
      <c r="J52" s="175">
        <f t="shared" si="39"/>
        <v>0.26025221406015969</v>
      </c>
      <c r="K52" s="175">
        <f t="shared" si="39"/>
        <v>0.1084339485215059</v>
      </c>
      <c r="L52" s="175">
        <f t="shared" si="39"/>
        <v>0</v>
      </c>
      <c r="M52" s="175">
        <f t="shared" si="39"/>
        <v>0</v>
      </c>
      <c r="N52" s="175">
        <f>IF(SUM(AN54:AT54)=0,0,SUM(AN52:AT52)/SUM(AN51:AT52))</f>
        <v>0</v>
      </c>
      <c r="O52" s="172"/>
      <c r="P52" s="172"/>
      <c r="Q52" s="172"/>
      <c r="R52" s="172"/>
      <c r="S52" s="172"/>
      <c r="T52" s="172"/>
      <c r="U52" s="172"/>
      <c r="V52" s="172"/>
      <c r="W52" s="172"/>
      <c r="X52" s="172"/>
      <c r="Y52" s="172"/>
      <c r="Z52" s="172"/>
      <c r="AA52" s="172"/>
      <c r="AC52" s="177">
        <f t="shared" ref="AC52:AN52" si="40">AC36+AC40+AC44+AC48</f>
        <v>0</v>
      </c>
      <c r="AD52" s="177">
        <f t="shared" si="40"/>
        <v>495438</v>
      </c>
      <c r="AE52" s="177">
        <f t="shared" si="40"/>
        <v>426866</v>
      </c>
      <c r="AF52" s="177">
        <f t="shared" si="40"/>
        <v>963109</v>
      </c>
      <c r="AG52" s="177">
        <f t="shared" si="40"/>
        <v>549563</v>
      </c>
      <c r="AH52" s="177">
        <f t="shared" si="40"/>
        <v>712739</v>
      </c>
      <c r="AI52" s="177">
        <f t="shared" si="40"/>
        <v>232270</v>
      </c>
      <c r="AJ52" s="177">
        <f t="shared" si="40"/>
        <v>1137926</v>
      </c>
      <c r="AK52" s="177">
        <f t="shared" si="40"/>
        <v>422058</v>
      </c>
      <c r="AL52" s="177">
        <f t="shared" si="40"/>
        <v>0</v>
      </c>
      <c r="AM52" s="177">
        <f t="shared" si="40"/>
        <v>0</v>
      </c>
      <c r="AN52" s="183">
        <f t="shared" si="40"/>
        <v>0</v>
      </c>
      <c r="AO52" s="177">
        <f t="shared" ref="AO52:AT52" si="41">AO36+AO40+AO44+AO48</f>
        <v>0</v>
      </c>
      <c r="AP52" s="177">
        <f t="shared" si="41"/>
        <v>0</v>
      </c>
      <c r="AQ52" s="177">
        <f t="shared" si="41"/>
        <v>0</v>
      </c>
      <c r="AR52" s="177">
        <f t="shared" si="41"/>
        <v>0</v>
      </c>
      <c r="AS52" s="177">
        <f t="shared" si="41"/>
        <v>0</v>
      </c>
      <c r="AT52" s="177">
        <f t="shared" si="41"/>
        <v>0</v>
      </c>
      <c r="AW52" s="177">
        <f t="shared" si="13"/>
        <v>4939969</v>
      </c>
    </row>
    <row r="53" spans="1:49" x14ac:dyDescent="0.35">
      <c r="A53" s="614"/>
      <c r="B53" s="182" t="s">
        <v>177</v>
      </c>
      <c r="C53" s="176"/>
      <c r="D53" s="176"/>
      <c r="E53" s="176"/>
      <c r="F53" s="176"/>
      <c r="G53" s="176"/>
      <c r="H53" s="176"/>
      <c r="I53" s="176"/>
      <c r="J53" s="176"/>
      <c r="K53" s="176"/>
      <c r="L53" s="176"/>
      <c r="M53" s="176"/>
      <c r="N53" s="176"/>
      <c r="O53" s="181"/>
      <c r="P53" s="181"/>
      <c r="Q53" s="181"/>
      <c r="R53" s="181"/>
      <c r="S53" s="181"/>
      <c r="T53" s="181"/>
      <c r="U53" s="181"/>
      <c r="V53" s="181"/>
      <c r="W53" s="181"/>
      <c r="X53" s="181"/>
      <c r="Y53" s="181"/>
      <c r="Z53" s="181"/>
      <c r="AA53" s="181"/>
      <c r="AC53" s="177">
        <f t="shared" ref="AC53:AN53" si="42">AC37+AC41+AC45+AC49</f>
        <v>0</v>
      </c>
      <c r="AD53" s="177">
        <f t="shared" si="42"/>
        <v>115716</v>
      </c>
      <c r="AE53" s="177">
        <f t="shared" si="42"/>
        <v>1669570</v>
      </c>
      <c r="AF53" s="177">
        <f t="shared" si="42"/>
        <v>1087976</v>
      </c>
      <c r="AG53" s="177">
        <f t="shared" si="42"/>
        <v>5992218</v>
      </c>
      <c r="AH53" s="177">
        <f t="shared" si="42"/>
        <v>1275753</v>
      </c>
      <c r="AI53" s="177">
        <f t="shared" si="42"/>
        <v>1078867</v>
      </c>
      <c r="AJ53" s="177">
        <f t="shared" si="42"/>
        <v>747544</v>
      </c>
      <c r="AK53" s="177">
        <f t="shared" si="42"/>
        <v>4867883</v>
      </c>
      <c r="AL53" s="177">
        <f t="shared" si="42"/>
        <v>0</v>
      </c>
      <c r="AM53" s="177">
        <f t="shared" si="42"/>
        <v>0</v>
      </c>
      <c r="AN53" s="183">
        <f t="shared" si="42"/>
        <v>0</v>
      </c>
      <c r="AO53" s="177">
        <f t="shared" ref="AO53:AT53" si="43">AO37+AO41+AO45+AO49</f>
        <v>0</v>
      </c>
      <c r="AP53" s="177">
        <f t="shared" si="43"/>
        <v>0</v>
      </c>
      <c r="AQ53" s="177">
        <f t="shared" si="43"/>
        <v>0</v>
      </c>
      <c r="AR53" s="177">
        <f t="shared" si="43"/>
        <v>0</v>
      </c>
      <c r="AS53" s="177">
        <f t="shared" si="43"/>
        <v>0</v>
      </c>
      <c r="AT53" s="177">
        <f t="shared" si="43"/>
        <v>0</v>
      </c>
      <c r="AW53" s="177">
        <f t="shared" si="13"/>
        <v>16835527</v>
      </c>
    </row>
    <row r="54" spans="1:49" s="67" customFormat="1" ht="15" thickBot="1" x14ac:dyDescent="0.4">
      <c r="A54" s="615"/>
      <c r="B54" s="180" t="s">
        <v>34</v>
      </c>
      <c r="C54" s="164">
        <f t="shared" ref="C54" si="44">SUM(C51:C52)</f>
        <v>0</v>
      </c>
      <c r="D54" s="164">
        <f t="shared" ref="D54:M54" si="45">SUM(D51:D52)</f>
        <v>1</v>
      </c>
      <c r="E54" s="164">
        <f t="shared" si="45"/>
        <v>1</v>
      </c>
      <c r="F54" s="164">
        <f t="shared" si="45"/>
        <v>1</v>
      </c>
      <c r="G54" s="164">
        <f t="shared" si="45"/>
        <v>1</v>
      </c>
      <c r="H54" s="164">
        <f t="shared" si="45"/>
        <v>1</v>
      </c>
      <c r="I54" s="164">
        <f t="shared" si="45"/>
        <v>1</v>
      </c>
      <c r="J54" s="164">
        <f t="shared" si="45"/>
        <v>1</v>
      </c>
      <c r="K54" s="164">
        <f t="shared" si="45"/>
        <v>1</v>
      </c>
      <c r="L54" s="164">
        <f t="shared" si="45"/>
        <v>0</v>
      </c>
      <c r="M54" s="164">
        <f t="shared" si="45"/>
        <v>0</v>
      </c>
      <c r="N54" s="164">
        <f>SUM(N51:N52)</f>
        <v>0</v>
      </c>
      <c r="O54" s="173"/>
      <c r="P54" s="173"/>
      <c r="Q54" s="173"/>
      <c r="R54" s="173"/>
      <c r="S54" s="173"/>
      <c r="T54" s="173"/>
      <c r="U54" s="173"/>
      <c r="V54" s="173"/>
      <c r="W54" s="173"/>
      <c r="X54" s="173"/>
      <c r="Y54" s="173"/>
      <c r="Z54" s="173"/>
      <c r="AA54" s="173"/>
      <c r="AC54" s="178">
        <f t="shared" ref="AC54:AM54" si="46">SUM(AC51:AC53)</f>
        <v>0</v>
      </c>
      <c r="AD54" s="178">
        <f t="shared" si="46"/>
        <v>1451626</v>
      </c>
      <c r="AE54" s="178">
        <f t="shared" si="46"/>
        <v>5089382</v>
      </c>
      <c r="AF54" s="178">
        <f t="shared" si="46"/>
        <v>5727830</v>
      </c>
      <c r="AG54" s="178">
        <f t="shared" si="46"/>
        <v>12378240</v>
      </c>
      <c r="AH54" s="178">
        <f t="shared" si="46"/>
        <v>6608522</v>
      </c>
      <c r="AI54" s="178">
        <f t="shared" si="46"/>
        <v>4216110</v>
      </c>
      <c r="AJ54" s="178">
        <f t="shared" si="46"/>
        <v>5119941</v>
      </c>
      <c r="AK54" s="178">
        <f t="shared" si="46"/>
        <v>8760188</v>
      </c>
      <c r="AL54" s="178">
        <f t="shared" si="46"/>
        <v>0</v>
      </c>
      <c r="AM54" s="178">
        <f t="shared" si="46"/>
        <v>0</v>
      </c>
      <c r="AN54" s="179">
        <f>SUM(AN51:AN53)</f>
        <v>0</v>
      </c>
      <c r="AO54" s="178">
        <f t="shared" ref="AO54:AT54" si="47">SUM(AO51:AO53)</f>
        <v>0</v>
      </c>
      <c r="AP54" s="178">
        <f t="shared" si="47"/>
        <v>0</v>
      </c>
      <c r="AQ54" s="178">
        <f t="shared" si="47"/>
        <v>0</v>
      </c>
      <c r="AR54" s="178">
        <f t="shared" si="47"/>
        <v>0</v>
      </c>
      <c r="AS54" s="178">
        <f t="shared" si="47"/>
        <v>0</v>
      </c>
      <c r="AT54" s="178">
        <f t="shared" si="47"/>
        <v>0</v>
      </c>
      <c r="AW54" s="178">
        <f t="shared" si="13"/>
        <v>49351839</v>
      </c>
    </row>
    <row r="55" spans="1:49" x14ac:dyDescent="0.35">
      <c r="E55" s="84"/>
      <c r="F55" s="84"/>
      <c r="G55" s="84"/>
      <c r="H55" s="84"/>
    </row>
    <row r="56" spans="1:49" x14ac:dyDescent="0.35">
      <c r="AC56" s="177"/>
      <c r="AD56" s="177"/>
      <c r="AE56" s="177"/>
      <c r="AF56" s="177"/>
      <c r="AG56" s="177"/>
      <c r="AH56" s="177"/>
      <c r="AI56" s="177"/>
      <c r="AJ56" s="177"/>
      <c r="AK56" s="177"/>
      <c r="AL56" s="177"/>
      <c r="AM56" s="177"/>
    </row>
    <row r="57" spans="1:49" x14ac:dyDescent="0.35">
      <c r="A57" s="607" t="s">
        <v>36</v>
      </c>
      <c r="B57" s="607"/>
      <c r="C57" s="169" t="s">
        <v>179</v>
      </c>
      <c r="AC57" s="177"/>
      <c r="AD57" s="177"/>
      <c r="AE57" s="177"/>
      <c r="AF57" s="177"/>
      <c r="AG57" s="177"/>
      <c r="AH57" s="177"/>
      <c r="AI57" s="177"/>
      <c r="AJ57" s="177"/>
      <c r="AK57" s="177"/>
      <c r="AL57" s="177"/>
      <c r="AM57" s="177"/>
    </row>
    <row r="58" spans="1:49" ht="15" thickBot="1" x14ac:dyDescent="0.4">
      <c r="A58" s="607"/>
      <c r="B58" s="607"/>
      <c r="C58" s="193"/>
      <c r="D58" s="193"/>
      <c r="E58" s="193"/>
      <c r="F58" s="193"/>
      <c r="G58" s="193"/>
      <c r="H58" s="193"/>
      <c r="I58" s="193"/>
      <c r="J58" s="193"/>
      <c r="K58" s="193"/>
      <c r="L58" s="193"/>
      <c r="M58" s="193"/>
      <c r="N58" s="193"/>
      <c r="O58" s="193"/>
      <c r="P58" s="193"/>
      <c r="AC58" s="177"/>
      <c r="AD58" s="177"/>
      <c r="AE58" s="177"/>
      <c r="AF58" s="177"/>
      <c r="AG58" s="177"/>
      <c r="AH58" s="177"/>
      <c r="AI58" s="177"/>
      <c r="AJ58" s="177"/>
      <c r="AK58" s="177"/>
      <c r="AL58" s="177"/>
      <c r="AM58" s="177"/>
    </row>
    <row r="59" spans="1:49" ht="15" thickBot="1" x14ac:dyDescent="0.4">
      <c r="B59" s="49" t="s">
        <v>35</v>
      </c>
      <c r="C59" s="44">
        <f>C34</f>
        <v>44927</v>
      </c>
      <c r="D59" s="44">
        <f t="shared" ref="D59:AA59" si="48">D34</f>
        <v>44958</v>
      </c>
      <c r="E59" s="44">
        <f t="shared" si="48"/>
        <v>44986</v>
      </c>
      <c r="F59" s="44">
        <f t="shared" si="48"/>
        <v>45017</v>
      </c>
      <c r="G59" s="44">
        <f t="shared" si="48"/>
        <v>45047</v>
      </c>
      <c r="H59" s="44">
        <f t="shared" si="48"/>
        <v>45078</v>
      </c>
      <c r="I59" s="44">
        <f t="shared" si="48"/>
        <v>45108</v>
      </c>
      <c r="J59" s="44">
        <f t="shared" si="48"/>
        <v>45139</v>
      </c>
      <c r="K59" s="44">
        <f t="shared" si="48"/>
        <v>45170</v>
      </c>
      <c r="L59" s="44">
        <f t="shared" si="48"/>
        <v>45200</v>
      </c>
      <c r="M59" s="44">
        <f t="shared" si="48"/>
        <v>45231</v>
      </c>
      <c r="N59" s="44">
        <f t="shared" si="48"/>
        <v>45261</v>
      </c>
      <c r="O59" s="44">
        <f t="shared" si="48"/>
        <v>45292</v>
      </c>
      <c r="P59" s="44">
        <f t="shared" si="48"/>
        <v>45323</v>
      </c>
      <c r="Q59" s="44">
        <f t="shared" si="48"/>
        <v>45352</v>
      </c>
      <c r="R59" s="44">
        <f t="shared" si="48"/>
        <v>45383</v>
      </c>
      <c r="S59" s="44">
        <f t="shared" si="48"/>
        <v>45413</v>
      </c>
      <c r="T59" s="44">
        <f t="shared" si="48"/>
        <v>45444</v>
      </c>
      <c r="U59" s="44">
        <f t="shared" si="48"/>
        <v>45474</v>
      </c>
      <c r="V59" s="44">
        <f t="shared" si="48"/>
        <v>45505</v>
      </c>
      <c r="W59" s="44">
        <f t="shared" si="48"/>
        <v>45536</v>
      </c>
      <c r="X59" s="44">
        <f t="shared" si="48"/>
        <v>45566</v>
      </c>
      <c r="Y59" s="44">
        <f t="shared" si="48"/>
        <v>45597</v>
      </c>
      <c r="Z59" s="44">
        <f t="shared" si="48"/>
        <v>45627</v>
      </c>
      <c r="AA59" s="44">
        <f t="shared" si="48"/>
        <v>45658</v>
      </c>
      <c r="AC59" s="177"/>
      <c r="AD59" s="177"/>
      <c r="AE59" s="177"/>
      <c r="AF59" s="177"/>
      <c r="AG59" s="177"/>
      <c r="AH59" s="177"/>
      <c r="AI59" s="177"/>
      <c r="AJ59" s="177"/>
      <c r="AK59" s="177"/>
      <c r="AL59" s="177"/>
      <c r="AM59" s="177"/>
    </row>
    <row r="60" spans="1:49" x14ac:dyDescent="0.35">
      <c r="B60" s="50" t="s">
        <v>29</v>
      </c>
      <c r="C60" s="60">
        <f t="shared" ref="C60" si="49">SUM(C68,C76)</f>
        <v>235340.04000000004</v>
      </c>
      <c r="D60" s="60">
        <f t="shared" ref="D60:AA60" si="50">SUM(D68,D76)</f>
        <v>3503892.2300000004</v>
      </c>
      <c r="E60" s="60">
        <f t="shared" si="50"/>
        <v>4974462.83</v>
      </c>
      <c r="F60" s="60">
        <f t="shared" si="50"/>
        <v>5696746.3299999963</v>
      </c>
      <c r="G60" s="60">
        <f t="shared" si="50"/>
        <v>6042611.6699999906</v>
      </c>
      <c r="H60" s="60">
        <f t="shared" si="50"/>
        <v>6357998.7399999909</v>
      </c>
      <c r="I60" s="60">
        <f t="shared" si="50"/>
        <v>7042097.1082025142</v>
      </c>
      <c r="J60" s="60">
        <f t="shared" si="50"/>
        <v>5656692.2031219304</v>
      </c>
      <c r="K60" s="60">
        <f t="shared" si="50"/>
        <v>5578870.4032128844</v>
      </c>
      <c r="L60" s="60">
        <f t="shared" si="50"/>
        <v>4483142.8318072343</v>
      </c>
      <c r="M60" s="60">
        <f t="shared" si="50"/>
        <v>3673563.9627457848</v>
      </c>
      <c r="N60" s="60">
        <f t="shared" si="50"/>
        <v>12669482.765987927</v>
      </c>
      <c r="O60" s="60">
        <f t="shared" si="50"/>
        <v>0</v>
      </c>
      <c r="P60" s="60">
        <f t="shared" si="50"/>
        <v>0</v>
      </c>
      <c r="Q60" s="60">
        <f t="shared" si="50"/>
        <v>0</v>
      </c>
      <c r="R60" s="60">
        <f t="shared" si="50"/>
        <v>0</v>
      </c>
      <c r="S60" s="60">
        <f t="shared" si="50"/>
        <v>0</v>
      </c>
      <c r="T60" s="60">
        <f t="shared" si="50"/>
        <v>0</v>
      </c>
      <c r="U60" s="60">
        <f t="shared" si="50"/>
        <v>0</v>
      </c>
      <c r="V60" s="60">
        <f t="shared" si="50"/>
        <v>0</v>
      </c>
      <c r="W60" s="60">
        <f t="shared" si="50"/>
        <v>0</v>
      </c>
      <c r="X60" s="60">
        <f t="shared" si="50"/>
        <v>0</v>
      </c>
      <c r="Y60" s="60">
        <f t="shared" si="50"/>
        <v>0</v>
      </c>
      <c r="Z60" s="60">
        <f t="shared" si="50"/>
        <v>0</v>
      </c>
      <c r="AA60" s="60">
        <f t="shared" si="50"/>
        <v>0</v>
      </c>
    </row>
    <row r="61" spans="1:49" x14ac:dyDescent="0.35">
      <c r="B61" s="51" t="s">
        <v>30</v>
      </c>
      <c r="C61" s="60">
        <f t="shared" ref="C61" si="51">SUM(C69,C77)</f>
        <v>0</v>
      </c>
      <c r="D61" s="60">
        <f t="shared" ref="D61:AA61" si="52">SUM(D69,D77)</f>
        <v>537021</v>
      </c>
      <c r="E61" s="60">
        <f t="shared" si="52"/>
        <v>1833872.33</v>
      </c>
      <c r="F61" s="60">
        <f t="shared" si="52"/>
        <v>1174329.94</v>
      </c>
      <c r="G61" s="60">
        <f t="shared" si="52"/>
        <v>1476092.54</v>
      </c>
      <c r="H61" s="60">
        <f t="shared" si="52"/>
        <v>2027714.76</v>
      </c>
      <c r="I61" s="60">
        <f t="shared" si="52"/>
        <v>766548.41</v>
      </c>
      <c r="J61" s="60">
        <f t="shared" si="52"/>
        <v>977646</v>
      </c>
      <c r="K61" s="60">
        <f t="shared" si="52"/>
        <v>2293142.88</v>
      </c>
      <c r="L61" s="60">
        <f t="shared" si="52"/>
        <v>2104430.7111250004</v>
      </c>
      <c r="M61" s="60">
        <f t="shared" si="52"/>
        <v>1806552.5481147848</v>
      </c>
      <c r="N61" s="60">
        <f t="shared" si="52"/>
        <v>6254797.1681081699</v>
      </c>
      <c r="O61" s="60">
        <f t="shared" si="52"/>
        <v>0</v>
      </c>
      <c r="P61" s="60">
        <f t="shared" si="52"/>
        <v>0</v>
      </c>
      <c r="Q61" s="60">
        <f t="shared" si="52"/>
        <v>0</v>
      </c>
      <c r="R61" s="60">
        <f t="shared" si="52"/>
        <v>0</v>
      </c>
      <c r="S61" s="60">
        <f t="shared" si="52"/>
        <v>0</v>
      </c>
      <c r="T61" s="60">
        <f t="shared" si="52"/>
        <v>0</v>
      </c>
      <c r="U61" s="60">
        <f t="shared" si="52"/>
        <v>0</v>
      </c>
      <c r="V61" s="60">
        <f t="shared" si="52"/>
        <v>0</v>
      </c>
      <c r="W61" s="60">
        <f t="shared" si="52"/>
        <v>0</v>
      </c>
      <c r="X61" s="60">
        <f t="shared" si="52"/>
        <v>0</v>
      </c>
      <c r="Y61" s="60">
        <f t="shared" si="52"/>
        <v>0</v>
      </c>
      <c r="Z61" s="60">
        <f t="shared" si="52"/>
        <v>0</v>
      </c>
      <c r="AA61" s="60">
        <f t="shared" si="52"/>
        <v>0</v>
      </c>
    </row>
    <row r="62" spans="1:49" x14ac:dyDescent="0.35">
      <c r="B62" s="51" t="s">
        <v>31</v>
      </c>
      <c r="C62" s="60">
        <f t="shared" ref="C62" si="53">SUM(C70,C78)</f>
        <v>0</v>
      </c>
      <c r="D62" s="60">
        <f t="shared" ref="D62:AA62" si="54">SUM(D70,D78)</f>
        <v>283491</v>
      </c>
      <c r="E62" s="60">
        <f t="shared" si="54"/>
        <v>3466401</v>
      </c>
      <c r="F62" s="60">
        <f t="shared" si="54"/>
        <v>4006440.09</v>
      </c>
      <c r="G62" s="60">
        <f t="shared" si="54"/>
        <v>9921398</v>
      </c>
      <c r="H62" s="60">
        <f t="shared" si="54"/>
        <v>3304823.32</v>
      </c>
      <c r="I62" s="60">
        <f t="shared" si="54"/>
        <v>3267958.7399999998</v>
      </c>
      <c r="J62" s="60">
        <f t="shared" si="54"/>
        <v>3214475</v>
      </c>
      <c r="K62" s="60">
        <f t="shared" si="54"/>
        <v>4260386.6099999994</v>
      </c>
      <c r="L62" s="60">
        <f t="shared" si="54"/>
        <v>8032412.2501750002</v>
      </c>
      <c r="M62" s="60">
        <f t="shared" si="54"/>
        <v>8011292.2506727558</v>
      </c>
      <c r="N62" s="60">
        <f t="shared" si="54"/>
        <v>26458798.465037316</v>
      </c>
      <c r="O62" s="60">
        <f t="shared" si="54"/>
        <v>0</v>
      </c>
      <c r="P62" s="60">
        <f t="shared" si="54"/>
        <v>0</v>
      </c>
      <c r="Q62" s="60">
        <f t="shared" si="54"/>
        <v>0</v>
      </c>
      <c r="R62" s="60">
        <f t="shared" si="54"/>
        <v>0</v>
      </c>
      <c r="S62" s="60">
        <f t="shared" si="54"/>
        <v>0</v>
      </c>
      <c r="T62" s="60">
        <f t="shared" si="54"/>
        <v>0</v>
      </c>
      <c r="U62" s="60">
        <f t="shared" si="54"/>
        <v>0</v>
      </c>
      <c r="V62" s="60">
        <f t="shared" si="54"/>
        <v>0</v>
      </c>
      <c r="W62" s="60">
        <f t="shared" si="54"/>
        <v>0</v>
      </c>
      <c r="X62" s="60">
        <f t="shared" si="54"/>
        <v>0</v>
      </c>
      <c r="Y62" s="60">
        <f t="shared" si="54"/>
        <v>0</v>
      </c>
      <c r="Z62" s="60">
        <f t="shared" si="54"/>
        <v>0</v>
      </c>
      <c r="AA62" s="60">
        <f t="shared" si="54"/>
        <v>0</v>
      </c>
    </row>
    <row r="63" spans="1:49" x14ac:dyDescent="0.35">
      <c r="B63" s="51" t="s">
        <v>32</v>
      </c>
      <c r="C63" s="60">
        <f t="shared" ref="C63" si="55">SUM(C71,C79)</f>
        <v>0</v>
      </c>
      <c r="D63" s="60">
        <f t="shared" ref="D63:AA63" si="56">SUM(D71,D79)</f>
        <v>631114</v>
      </c>
      <c r="E63" s="60">
        <f t="shared" si="56"/>
        <v>140731</v>
      </c>
      <c r="F63" s="60">
        <f t="shared" si="56"/>
        <v>956407</v>
      </c>
      <c r="G63" s="60">
        <f t="shared" si="56"/>
        <v>1181084</v>
      </c>
      <c r="H63" s="60">
        <f t="shared" si="56"/>
        <v>401310</v>
      </c>
      <c r="I63" s="60">
        <f t="shared" si="56"/>
        <v>506511</v>
      </c>
      <c r="J63" s="60">
        <f t="shared" si="56"/>
        <v>1053843</v>
      </c>
      <c r="K63" s="60">
        <f t="shared" si="56"/>
        <v>2469469</v>
      </c>
      <c r="L63" s="60">
        <f t="shared" si="56"/>
        <v>1522690.4857750002</v>
      </c>
      <c r="M63" s="60">
        <f t="shared" si="56"/>
        <v>2291241.259301709</v>
      </c>
      <c r="N63" s="60">
        <f t="shared" si="56"/>
        <v>8034806.1576222638</v>
      </c>
      <c r="O63" s="60">
        <f t="shared" si="56"/>
        <v>0</v>
      </c>
      <c r="P63" s="60">
        <f t="shared" si="56"/>
        <v>0</v>
      </c>
      <c r="Q63" s="60">
        <f t="shared" si="56"/>
        <v>0</v>
      </c>
      <c r="R63" s="60">
        <f t="shared" si="56"/>
        <v>0</v>
      </c>
      <c r="S63" s="60">
        <f t="shared" si="56"/>
        <v>0</v>
      </c>
      <c r="T63" s="60">
        <f t="shared" si="56"/>
        <v>0</v>
      </c>
      <c r="U63" s="60">
        <f t="shared" si="56"/>
        <v>0</v>
      </c>
      <c r="V63" s="60">
        <f t="shared" si="56"/>
        <v>0</v>
      </c>
      <c r="W63" s="60">
        <f t="shared" si="56"/>
        <v>0</v>
      </c>
      <c r="X63" s="60">
        <f t="shared" si="56"/>
        <v>0</v>
      </c>
      <c r="Y63" s="60">
        <f t="shared" si="56"/>
        <v>0</v>
      </c>
      <c r="Z63" s="60">
        <f t="shared" si="56"/>
        <v>0</v>
      </c>
      <c r="AA63" s="60">
        <f t="shared" si="56"/>
        <v>0</v>
      </c>
    </row>
    <row r="64" spans="1:49" ht="15" thickBot="1" x14ac:dyDescent="0.4">
      <c r="B64" s="29" t="s">
        <v>33</v>
      </c>
      <c r="C64" s="68">
        <f t="shared" ref="C64" si="57">SUM(C72,C80)</f>
        <v>0</v>
      </c>
      <c r="D64" s="68">
        <f t="shared" ref="D64:AA64" si="58">SUM(D72,D80)</f>
        <v>0</v>
      </c>
      <c r="E64" s="68">
        <f t="shared" si="58"/>
        <v>113998</v>
      </c>
      <c r="F64" s="68">
        <f t="shared" si="58"/>
        <v>0</v>
      </c>
      <c r="G64" s="68">
        <f t="shared" si="58"/>
        <v>50615</v>
      </c>
      <c r="H64" s="68">
        <f t="shared" si="58"/>
        <v>1024126</v>
      </c>
      <c r="I64" s="68">
        <f t="shared" si="58"/>
        <v>9369</v>
      </c>
      <c r="J64" s="68">
        <f t="shared" si="58"/>
        <v>181195</v>
      </c>
      <c r="K64" s="68">
        <f t="shared" si="58"/>
        <v>285088</v>
      </c>
      <c r="L64" s="68">
        <f t="shared" si="58"/>
        <v>26348.080775000002</v>
      </c>
      <c r="M64" s="68">
        <f t="shared" si="58"/>
        <v>307113.40756796167</v>
      </c>
      <c r="N64" s="68">
        <f t="shared" si="58"/>
        <v>751374.91928535001</v>
      </c>
      <c r="O64" s="68">
        <f t="shared" si="58"/>
        <v>0</v>
      </c>
      <c r="P64" s="68">
        <f t="shared" si="58"/>
        <v>0</v>
      </c>
      <c r="Q64" s="68">
        <f t="shared" si="58"/>
        <v>0</v>
      </c>
      <c r="R64" s="68">
        <f t="shared" si="58"/>
        <v>0</v>
      </c>
      <c r="S64" s="68">
        <f t="shared" si="58"/>
        <v>0</v>
      </c>
      <c r="T64" s="68">
        <f t="shared" si="58"/>
        <v>0</v>
      </c>
      <c r="U64" s="68">
        <f t="shared" si="58"/>
        <v>0</v>
      </c>
      <c r="V64" s="68">
        <f t="shared" si="58"/>
        <v>0</v>
      </c>
      <c r="W64" s="68">
        <f t="shared" si="58"/>
        <v>0</v>
      </c>
      <c r="X64" s="68">
        <f t="shared" si="58"/>
        <v>0</v>
      </c>
      <c r="Y64" s="68">
        <f t="shared" si="58"/>
        <v>0</v>
      </c>
      <c r="Z64" s="68">
        <f t="shared" si="58"/>
        <v>0</v>
      </c>
      <c r="AA64" s="68">
        <f t="shared" si="58"/>
        <v>0</v>
      </c>
      <c r="AB64" s="301" t="s">
        <v>202</v>
      </c>
    </row>
    <row r="65" spans="2:28" ht="15" thickBot="1" x14ac:dyDescent="0.4">
      <c r="B65" s="52" t="s">
        <v>34</v>
      </c>
      <c r="C65" s="69">
        <f>SUM(C60:C64)</f>
        <v>235340.04000000004</v>
      </c>
      <c r="D65" s="70">
        <f t="shared" ref="D65:AA65" si="59">SUM(D60:D64)</f>
        <v>4955518.2300000004</v>
      </c>
      <c r="E65" s="70">
        <f t="shared" si="59"/>
        <v>10529465.16</v>
      </c>
      <c r="F65" s="70">
        <f t="shared" si="59"/>
        <v>11833923.359999996</v>
      </c>
      <c r="G65" s="70">
        <f t="shared" si="59"/>
        <v>18671801.20999999</v>
      </c>
      <c r="H65" s="70">
        <f t="shared" si="59"/>
        <v>13115972.819999991</v>
      </c>
      <c r="I65" s="70">
        <f t="shared" si="59"/>
        <v>11592484.258202514</v>
      </c>
      <c r="J65" s="70">
        <f t="shared" si="59"/>
        <v>11083851.20312193</v>
      </c>
      <c r="K65" s="70">
        <f t="shared" si="59"/>
        <v>14886956.893212885</v>
      </c>
      <c r="L65" s="70">
        <f t="shared" si="59"/>
        <v>16169024.359657234</v>
      </c>
      <c r="M65" s="70">
        <f t="shared" si="59"/>
        <v>16089763.428402996</v>
      </c>
      <c r="N65" s="70">
        <f t="shared" si="59"/>
        <v>54169259.476041026</v>
      </c>
      <c r="O65" s="70">
        <f t="shared" si="59"/>
        <v>0</v>
      </c>
      <c r="P65" s="70">
        <f t="shared" si="59"/>
        <v>0</v>
      </c>
      <c r="Q65" s="70">
        <f t="shared" si="59"/>
        <v>0</v>
      </c>
      <c r="R65" s="70">
        <f t="shared" si="59"/>
        <v>0</v>
      </c>
      <c r="S65" s="70">
        <f t="shared" si="59"/>
        <v>0</v>
      </c>
      <c r="T65" s="70">
        <f t="shared" si="59"/>
        <v>0</v>
      </c>
      <c r="U65" s="70">
        <f t="shared" si="59"/>
        <v>0</v>
      </c>
      <c r="V65" s="70">
        <f t="shared" si="59"/>
        <v>0</v>
      </c>
      <c r="W65" s="70">
        <f t="shared" si="59"/>
        <v>0</v>
      </c>
      <c r="X65" s="70">
        <f t="shared" si="59"/>
        <v>0</v>
      </c>
      <c r="Y65" s="70">
        <f t="shared" si="59"/>
        <v>0</v>
      </c>
      <c r="Z65" s="70">
        <f t="shared" si="59"/>
        <v>0</v>
      </c>
      <c r="AA65" s="70">
        <f t="shared" si="59"/>
        <v>0</v>
      </c>
      <c r="AB65" s="302">
        <f>SUM(C65:AA65)</f>
        <v>183333360.43863854</v>
      </c>
    </row>
    <row r="66" spans="2:28" ht="15" thickBot="1" x14ac:dyDescent="0.4">
      <c r="C66" s="59"/>
      <c r="D66" s="59"/>
      <c r="E66" s="59"/>
      <c r="F66" s="59"/>
      <c r="G66" s="59"/>
      <c r="H66" s="59"/>
      <c r="I66" s="59"/>
      <c r="J66" s="59"/>
      <c r="K66" s="59"/>
      <c r="L66" s="59"/>
      <c r="M66" s="59"/>
      <c r="N66" s="59"/>
      <c r="O66" s="59"/>
      <c r="P66" s="59"/>
      <c r="Q66" s="59"/>
      <c r="R66" s="59"/>
      <c r="S66" s="59"/>
      <c r="T66" s="59"/>
      <c r="U66" s="59"/>
      <c r="V66" s="59"/>
      <c r="W66" s="59"/>
      <c r="X66" s="59"/>
      <c r="Y66" s="59"/>
      <c r="Z66" s="59"/>
      <c r="AA66" s="59"/>
      <c r="AB66" s="302">
        <f>' 1M - RES'!O32-' 1M - RES'!C17+'2M - SGS'!O38+'3M - LGS'!O38+'4M - SPS'!O38+'11M - LPS'!O38+' LI 1M - RES'!O32+'LI 2M - SGS'!O38+'LI 3M - LGS'!O38+'LI 4M - SPS'!O38+'Biz DRENE'!P75</f>
        <v>183333360.43863857</v>
      </c>
    </row>
    <row r="67" spans="2:28" ht="15" thickBot="1" x14ac:dyDescent="0.4">
      <c r="B67" s="49" t="s">
        <v>168</v>
      </c>
      <c r="C67" s="44">
        <f>C59</f>
        <v>44927</v>
      </c>
      <c r="D67" s="44">
        <f t="shared" ref="D67:AA67" si="60">D59</f>
        <v>44958</v>
      </c>
      <c r="E67" s="44">
        <f t="shared" si="60"/>
        <v>44986</v>
      </c>
      <c r="F67" s="44">
        <f t="shared" si="60"/>
        <v>45017</v>
      </c>
      <c r="G67" s="44">
        <f t="shared" si="60"/>
        <v>45047</v>
      </c>
      <c r="H67" s="44">
        <f t="shared" si="60"/>
        <v>45078</v>
      </c>
      <c r="I67" s="44">
        <f t="shared" si="60"/>
        <v>45108</v>
      </c>
      <c r="J67" s="44">
        <f t="shared" si="60"/>
        <v>45139</v>
      </c>
      <c r="K67" s="44">
        <f t="shared" si="60"/>
        <v>45170</v>
      </c>
      <c r="L67" s="44">
        <f t="shared" si="60"/>
        <v>45200</v>
      </c>
      <c r="M67" s="44">
        <f t="shared" si="60"/>
        <v>45231</v>
      </c>
      <c r="N67" s="44">
        <f t="shared" si="60"/>
        <v>45261</v>
      </c>
      <c r="O67" s="44">
        <f t="shared" si="60"/>
        <v>45292</v>
      </c>
      <c r="P67" s="44">
        <f t="shared" si="60"/>
        <v>45323</v>
      </c>
      <c r="Q67" s="44">
        <f t="shared" si="60"/>
        <v>45352</v>
      </c>
      <c r="R67" s="44">
        <f t="shared" si="60"/>
        <v>45383</v>
      </c>
      <c r="S67" s="44">
        <f t="shared" si="60"/>
        <v>45413</v>
      </c>
      <c r="T67" s="44">
        <f t="shared" si="60"/>
        <v>45444</v>
      </c>
      <c r="U67" s="44">
        <f t="shared" si="60"/>
        <v>45474</v>
      </c>
      <c r="V67" s="44">
        <f t="shared" si="60"/>
        <v>45505</v>
      </c>
      <c r="W67" s="44">
        <f t="shared" si="60"/>
        <v>45536</v>
      </c>
      <c r="X67" s="44">
        <f t="shared" si="60"/>
        <v>45566</v>
      </c>
      <c r="Y67" s="44">
        <f t="shared" si="60"/>
        <v>45597</v>
      </c>
      <c r="Z67" s="44">
        <f t="shared" si="60"/>
        <v>45627</v>
      </c>
      <c r="AA67" s="44">
        <f t="shared" si="60"/>
        <v>45658</v>
      </c>
      <c r="AB67" s="352">
        <f>'RES kWh ENTRY'!O170+'BIZ SUM'!O194</f>
        <v>183333360.43863857</v>
      </c>
    </row>
    <row r="68" spans="2:28" x14ac:dyDescent="0.35">
      <c r="B68" s="50" t="s">
        <v>29</v>
      </c>
      <c r="C68" s="60">
        <f>' 1M - RES'!C16</f>
        <v>152765.21000000002</v>
      </c>
      <c r="D68" s="60">
        <f>' 1M - RES'!D16</f>
        <v>2751501.5400000005</v>
      </c>
      <c r="E68" s="60">
        <f>' 1M - RES'!E16</f>
        <v>4033670.99</v>
      </c>
      <c r="F68" s="60">
        <f>' 1M - RES'!F16</f>
        <v>2786093.2699999963</v>
      </c>
      <c r="G68" s="60">
        <f>' 1M - RES'!G16</f>
        <v>3243361.7299999911</v>
      </c>
      <c r="H68" s="60">
        <f>' 1M - RES'!H16</f>
        <v>2824541.7299999911</v>
      </c>
      <c r="I68" s="60">
        <f>' 1M - RES'!I16</f>
        <v>5876629.4182025148</v>
      </c>
      <c r="J68" s="60">
        <f>' 1M - RES'!J16</f>
        <v>4600494.3031219309</v>
      </c>
      <c r="K68" s="60">
        <f>' 1M - RES'!K16</f>
        <v>4895134.7332128854</v>
      </c>
      <c r="L68" s="60">
        <f>' 1M - RES'!L16</f>
        <v>4055768.4318072344</v>
      </c>
      <c r="M68" s="60">
        <f>' 1M - RES'!M16</f>
        <v>3324351.595003291</v>
      </c>
      <c r="N68" s="60">
        <f>' 1M - RES'!N16</f>
        <v>10619157.151441632</v>
      </c>
      <c r="O68" s="60">
        <f>' 1M - RES'!O16</f>
        <v>0</v>
      </c>
      <c r="P68" s="60">
        <f>' 1M - RES'!P16</f>
        <v>0</v>
      </c>
      <c r="Q68" s="60">
        <f>' 1M - RES'!Q16</f>
        <v>0</v>
      </c>
      <c r="R68" s="60">
        <f>' 1M - RES'!R16</f>
        <v>0</v>
      </c>
      <c r="S68" s="60">
        <f>' 1M - RES'!S16</f>
        <v>0</v>
      </c>
      <c r="T68" s="60">
        <f>' 1M - RES'!T16</f>
        <v>0</v>
      </c>
      <c r="U68" s="60">
        <f>' 1M - RES'!U16</f>
        <v>0</v>
      </c>
      <c r="V68" s="60">
        <f>' 1M - RES'!V16</f>
        <v>0</v>
      </c>
      <c r="W68" s="60">
        <f>' 1M - RES'!W16</f>
        <v>0</v>
      </c>
      <c r="X68" s="60">
        <f>' 1M - RES'!X16</f>
        <v>0</v>
      </c>
      <c r="Y68" s="60">
        <f>' 1M - RES'!Y16</f>
        <v>0</v>
      </c>
      <c r="Z68" s="60">
        <f>' 1M - RES'!Z16</f>
        <v>0</v>
      </c>
      <c r="AA68" s="60">
        <f>' 1M - RES'!AA16</f>
        <v>0</v>
      </c>
    </row>
    <row r="69" spans="2:28" x14ac:dyDescent="0.35">
      <c r="B69" s="51" t="s">
        <v>30</v>
      </c>
      <c r="C69" s="60">
        <f>'2M - SGS'!C19+'Biz DRENE'!C19</f>
        <v>0</v>
      </c>
      <c r="D69" s="60">
        <f>'2M - SGS'!D19+'Biz DRENE'!D19</f>
        <v>537021</v>
      </c>
      <c r="E69" s="60">
        <f>'2M - SGS'!E19+'Biz DRENE'!E19</f>
        <v>1689226.74</v>
      </c>
      <c r="F69" s="60">
        <f>'2M - SGS'!F19+'Biz DRENE'!F19</f>
        <v>992387</v>
      </c>
      <c r="G69" s="60">
        <f>'2M - SGS'!G19+'Biz DRENE'!G19</f>
        <v>977077</v>
      </c>
      <c r="H69" s="60">
        <f>'2M - SGS'!H19+'Biz DRENE'!H19</f>
        <v>1848138</v>
      </c>
      <c r="I69" s="60">
        <f>'2M - SGS'!I19+'Biz DRENE'!I19</f>
        <v>583566</v>
      </c>
      <c r="J69" s="60">
        <f>'2M - SGS'!J19+'Biz DRENE'!J19</f>
        <v>659642</v>
      </c>
      <c r="K69" s="60">
        <f>'2M - SGS'!K19+'Biz DRENE'!K19</f>
        <v>1747142</v>
      </c>
      <c r="L69" s="60">
        <f>'2M - SGS'!L19+'Biz DRENE'!L19</f>
        <v>2028502.0711250002</v>
      </c>
      <c r="M69" s="60">
        <f>'2M - SGS'!M19+'Biz DRENE'!M19</f>
        <v>1696162.5243698449</v>
      </c>
      <c r="N69" s="60">
        <f>'2M - SGS'!N19+'Biz DRENE'!N19</f>
        <v>5870276.7930010669</v>
      </c>
      <c r="O69" s="60">
        <f>'2M - SGS'!O19+'Biz DRENE'!O19</f>
        <v>0</v>
      </c>
      <c r="P69" s="60">
        <f>'2M - SGS'!P19+'Biz DRENE'!P19</f>
        <v>0</v>
      </c>
      <c r="Q69" s="60">
        <f>'2M - SGS'!Q19+'Biz DRENE'!Q19</f>
        <v>0</v>
      </c>
      <c r="R69" s="60">
        <f>'2M - SGS'!R19+'Biz DRENE'!R19</f>
        <v>0</v>
      </c>
      <c r="S69" s="60">
        <f>'2M - SGS'!S19+'Biz DRENE'!S19</f>
        <v>0</v>
      </c>
      <c r="T69" s="60">
        <f>'2M - SGS'!T19+'Biz DRENE'!T19</f>
        <v>0</v>
      </c>
      <c r="U69" s="60">
        <f>'2M - SGS'!U19+'Biz DRENE'!U19</f>
        <v>0</v>
      </c>
      <c r="V69" s="60">
        <f>'2M - SGS'!V19+'Biz DRENE'!V19</f>
        <v>0</v>
      </c>
      <c r="W69" s="60">
        <f>'2M - SGS'!W19+'Biz DRENE'!W19</f>
        <v>0</v>
      </c>
      <c r="X69" s="60">
        <f>'2M - SGS'!X19+'Biz DRENE'!X19</f>
        <v>0</v>
      </c>
      <c r="Y69" s="60">
        <f>'2M - SGS'!Y19+'Biz DRENE'!Y19</f>
        <v>0</v>
      </c>
      <c r="Z69" s="60">
        <f>'2M - SGS'!Z19+'Biz DRENE'!Z19</f>
        <v>0</v>
      </c>
      <c r="AA69" s="60">
        <f>'2M - SGS'!AA19+'Biz DRENE'!AA19</f>
        <v>0</v>
      </c>
    </row>
    <row r="70" spans="2:28" x14ac:dyDescent="0.35">
      <c r="B70" s="51" t="s">
        <v>31</v>
      </c>
      <c r="C70" s="60">
        <f>'3M - LGS'!C19+'Biz DRENE'!C37</f>
        <v>0</v>
      </c>
      <c r="D70" s="60">
        <f>'3M - LGS'!D19+'Biz DRENE'!D37</f>
        <v>283491</v>
      </c>
      <c r="E70" s="60">
        <f>'3M - LGS'!E19+'Biz DRENE'!E37</f>
        <v>3411102</v>
      </c>
      <c r="F70" s="60">
        <f>'3M - LGS'!F19+'Biz DRENE'!F37</f>
        <v>3992639.09</v>
      </c>
      <c r="G70" s="60">
        <f>'3M - LGS'!G19+'Biz DRENE'!G37</f>
        <v>9849829</v>
      </c>
      <c r="H70" s="60">
        <f>'3M - LGS'!H19+'Biz DRENE'!H37</f>
        <v>3259834.32</v>
      </c>
      <c r="I70" s="60">
        <f>'3M - LGS'!I19+'Biz DRENE'!I37</f>
        <v>3162751.15</v>
      </c>
      <c r="J70" s="60">
        <f>'3M - LGS'!J19+'Biz DRENE'!J37</f>
        <v>3130780</v>
      </c>
      <c r="K70" s="60">
        <f>'3M - LGS'!K19+'Biz DRENE'!K37</f>
        <v>4017854.61</v>
      </c>
      <c r="L70" s="60">
        <f>'3M - LGS'!L19+'Biz DRENE'!L37</f>
        <v>7921030.2501750002</v>
      </c>
      <c r="M70" s="60">
        <f>'3M - LGS'!M19+'Biz DRENE'!M37</f>
        <v>7814605.5758156236</v>
      </c>
      <c r="N70" s="60">
        <f>'3M - LGS'!N19+'Biz DRENE'!N37</f>
        <v>25764313.273542222</v>
      </c>
      <c r="O70" s="60">
        <f>'3M - LGS'!O19+'Biz DRENE'!O37</f>
        <v>0</v>
      </c>
      <c r="P70" s="60">
        <f>'3M - LGS'!P19+'Biz DRENE'!P37</f>
        <v>0</v>
      </c>
      <c r="Q70" s="60">
        <f>'3M - LGS'!Q19+'Biz DRENE'!Q37</f>
        <v>0</v>
      </c>
      <c r="R70" s="60">
        <f>'3M - LGS'!R19+'Biz DRENE'!R37</f>
        <v>0</v>
      </c>
      <c r="S70" s="60">
        <f>'3M - LGS'!S19+'Biz DRENE'!S37</f>
        <v>0</v>
      </c>
      <c r="T70" s="60">
        <f>'3M - LGS'!T19+'Biz DRENE'!T37</f>
        <v>0</v>
      </c>
      <c r="U70" s="60">
        <f>'3M - LGS'!U19+'Biz DRENE'!U37</f>
        <v>0</v>
      </c>
      <c r="V70" s="60">
        <f>'3M - LGS'!V19+'Biz DRENE'!V37</f>
        <v>0</v>
      </c>
      <c r="W70" s="60">
        <f>'3M - LGS'!W19+'Biz DRENE'!W37</f>
        <v>0</v>
      </c>
      <c r="X70" s="60">
        <f>'3M - LGS'!X19+'Biz DRENE'!X37</f>
        <v>0</v>
      </c>
      <c r="Y70" s="60">
        <f>'3M - LGS'!Y19+'Biz DRENE'!Y37</f>
        <v>0</v>
      </c>
      <c r="Z70" s="60">
        <f>'3M - LGS'!Z19+'Biz DRENE'!Z37</f>
        <v>0</v>
      </c>
      <c r="AA70" s="60">
        <f>'3M - LGS'!AA19+'Biz DRENE'!AA37</f>
        <v>0</v>
      </c>
    </row>
    <row r="71" spans="2:28" x14ac:dyDescent="0.35">
      <c r="B71" s="51" t="s">
        <v>32</v>
      </c>
      <c r="C71" s="60">
        <f>'4M - SPS'!C19+'Biz DRENE'!C55</f>
        <v>0</v>
      </c>
      <c r="D71" s="60">
        <f>'4M - SPS'!D19+'Biz DRENE'!D55</f>
        <v>631114</v>
      </c>
      <c r="E71" s="60">
        <f>'4M - SPS'!E19+'Biz DRENE'!E55</f>
        <v>140731</v>
      </c>
      <c r="F71" s="60">
        <f>'4M - SPS'!F19+'Biz DRENE'!F55</f>
        <v>956407</v>
      </c>
      <c r="G71" s="60">
        <f>'4M - SPS'!G19+'Biz DRENE'!G55</f>
        <v>1181084</v>
      </c>
      <c r="H71" s="60">
        <f>'4M - SPS'!H19+'Biz DRENE'!H55</f>
        <v>401310</v>
      </c>
      <c r="I71" s="60">
        <f>'4M - SPS'!I19+'Biz DRENE'!I55</f>
        <v>506511</v>
      </c>
      <c r="J71" s="60">
        <f>'4M - SPS'!J19+'Biz DRENE'!J55</f>
        <v>1053843</v>
      </c>
      <c r="K71" s="60">
        <f>'4M - SPS'!K19+'Biz DRENE'!K55</f>
        <v>2469469</v>
      </c>
      <c r="L71" s="60">
        <f>'4M - SPS'!L19+'Biz DRENE'!L55</f>
        <v>1522690.4857750002</v>
      </c>
      <c r="M71" s="60">
        <f>'4M - SPS'!M19+'Biz DRENE'!M55</f>
        <v>2291241.259301709</v>
      </c>
      <c r="N71" s="60">
        <f>'4M - SPS'!N19+'Biz DRENE'!N55</f>
        <v>8034806.1576222638</v>
      </c>
      <c r="O71" s="60">
        <f>'4M - SPS'!O19+'Biz DRENE'!O55</f>
        <v>0</v>
      </c>
      <c r="P71" s="60">
        <f>'4M - SPS'!P19+'Biz DRENE'!P55</f>
        <v>0</v>
      </c>
      <c r="Q71" s="60">
        <f>'4M - SPS'!Q19+'Biz DRENE'!Q55</f>
        <v>0</v>
      </c>
      <c r="R71" s="60">
        <f>'4M - SPS'!R19+'Biz DRENE'!R55</f>
        <v>0</v>
      </c>
      <c r="S71" s="60">
        <f>'4M - SPS'!S19+'Biz DRENE'!S55</f>
        <v>0</v>
      </c>
      <c r="T71" s="60">
        <f>'4M - SPS'!T19+'Biz DRENE'!T55</f>
        <v>0</v>
      </c>
      <c r="U71" s="60">
        <f>'4M - SPS'!U19+'Biz DRENE'!U55</f>
        <v>0</v>
      </c>
      <c r="V71" s="60">
        <f>'4M - SPS'!V19+'Biz DRENE'!V55</f>
        <v>0</v>
      </c>
      <c r="W71" s="60">
        <f>'4M - SPS'!W19+'Biz DRENE'!W55</f>
        <v>0</v>
      </c>
      <c r="X71" s="60">
        <f>'4M - SPS'!X19+'Biz DRENE'!X55</f>
        <v>0</v>
      </c>
      <c r="Y71" s="60">
        <f>'4M - SPS'!Y19+'Biz DRENE'!Y55</f>
        <v>0</v>
      </c>
      <c r="Z71" s="60">
        <f>'4M - SPS'!Z19+'Biz DRENE'!Z55</f>
        <v>0</v>
      </c>
      <c r="AA71" s="60">
        <f>'4M - SPS'!AA19+'Biz DRENE'!AA55</f>
        <v>0</v>
      </c>
    </row>
    <row r="72" spans="2:28" ht="15" thickBot="1" x14ac:dyDescent="0.4">
      <c r="B72" s="29" t="s">
        <v>33</v>
      </c>
      <c r="C72" s="68">
        <f>'11M - LPS'!C19+'Biz DRENE'!C73</f>
        <v>0</v>
      </c>
      <c r="D72" s="68">
        <f>'11M - LPS'!D19+'Biz DRENE'!D73</f>
        <v>0</v>
      </c>
      <c r="E72" s="68">
        <f>'11M - LPS'!E19+'Biz DRENE'!E73</f>
        <v>113998</v>
      </c>
      <c r="F72" s="68">
        <f>'11M - LPS'!F19+'Biz DRENE'!F73</f>
        <v>0</v>
      </c>
      <c r="G72" s="68">
        <f>'11M - LPS'!G19+'Biz DRENE'!G73</f>
        <v>50615</v>
      </c>
      <c r="H72" s="68">
        <f>'11M - LPS'!H19+'Biz DRENE'!H73</f>
        <v>1024126</v>
      </c>
      <c r="I72" s="68">
        <f>'11M - LPS'!I19+'Biz DRENE'!I73</f>
        <v>9369</v>
      </c>
      <c r="J72" s="68">
        <f>'11M - LPS'!J19+'Biz DRENE'!J73</f>
        <v>181195</v>
      </c>
      <c r="K72" s="68">
        <f>'11M - LPS'!K19+'Biz DRENE'!K73</f>
        <v>285088</v>
      </c>
      <c r="L72" s="68">
        <f>'11M - LPS'!L19+'Biz DRENE'!L73</f>
        <v>26348.080775000002</v>
      </c>
      <c r="M72" s="68">
        <f>'11M - LPS'!M19+'Biz DRENE'!M73</f>
        <v>307113.40756796167</v>
      </c>
      <c r="N72" s="68">
        <f>'11M - LPS'!N19+'Biz DRENE'!N73</f>
        <v>751374.91928535001</v>
      </c>
      <c r="O72" s="68">
        <f>'11M - LPS'!O19+'Biz DRENE'!O73</f>
        <v>0</v>
      </c>
      <c r="P72" s="68">
        <f>'11M - LPS'!P19+'Biz DRENE'!P73</f>
        <v>0</v>
      </c>
      <c r="Q72" s="68">
        <f>'11M - LPS'!Q19+'Biz DRENE'!Q73</f>
        <v>0</v>
      </c>
      <c r="R72" s="68">
        <f>'11M - LPS'!R19+'Biz DRENE'!R73</f>
        <v>0</v>
      </c>
      <c r="S72" s="68">
        <f>'11M - LPS'!S19+'Biz DRENE'!S73</f>
        <v>0</v>
      </c>
      <c r="T72" s="68">
        <f>'11M - LPS'!T19+'Biz DRENE'!T73</f>
        <v>0</v>
      </c>
      <c r="U72" s="68">
        <f>'11M - LPS'!U19+'Biz DRENE'!U73</f>
        <v>0</v>
      </c>
      <c r="V72" s="68">
        <f>'11M - LPS'!V19+'Biz DRENE'!V73</f>
        <v>0</v>
      </c>
      <c r="W72" s="68">
        <f>'11M - LPS'!W19+'Biz DRENE'!W73</f>
        <v>0</v>
      </c>
      <c r="X72" s="68">
        <f>'11M - LPS'!X19+'Biz DRENE'!X73</f>
        <v>0</v>
      </c>
      <c r="Y72" s="68">
        <f>'11M - LPS'!Y19+'Biz DRENE'!Y73</f>
        <v>0</v>
      </c>
      <c r="Z72" s="68">
        <f>'11M - LPS'!Z19+'Biz DRENE'!Z73</f>
        <v>0</v>
      </c>
      <c r="AA72" s="68">
        <f>'11M - LPS'!AA19+'Biz DRENE'!AA73</f>
        <v>0</v>
      </c>
    </row>
    <row r="73" spans="2:28" ht="15" thickBot="1" x14ac:dyDescent="0.4">
      <c r="B73" s="52" t="s">
        <v>34</v>
      </c>
      <c r="C73" s="69">
        <f>SUM(C68:C72)</f>
        <v>152765.21000000002</v>
      </c>
      <c r="D73" s="70">
        <f t="shared" ref="D73:AA73" si="61">SUM(D68:D72)</f>
        <v>4203127.540000001</v>
      </c>
      <c r="E73" s="70">
        <f t="shared" si="61"/>
        <v>9388728.7300000004</v>
      </c>
      <c r="F73" s="70">
        <f t="shared" si="61"/>
        <v>8727526.3599999957</v>
      </c>
      <c r="G73" s="70">
        <f t="shared" si="61"/>
        <v>15301966.729999991</v>
      </c>
      <c r="H73" s="70">
        <f t="shared" si="61"/>
        <v>9357950.0499999914</v>
      </c>
      <c r="I73" s="70">
        <f t="shared" si="61"/>
        <v>10138826.568202514</v>
      </c>
      <c r="J73" s="70">
        <f t="shared" si="61"/>
        <v>9625954.3031219319</v>
      </c>
      <c r="K73" s="70">
        <f t="shared" si="61"/>
        <v>13414688.343212886</v>
      </c>
      <c r="L73" s="70">
        <f t="shared" si="61"/>
        <v>15554339.319657234</v>
      </c>
      <c r="M73" s="70">
        <f t="shared" si="61"/>
        <v>15433474.362058431</v>
      </c>
      <c r="N73" s="70">
        <f t="shared" si="61"/>
        <v>51039928.294892535</v>
      </c>
      <c r="O73" s="70">
        <f t="shared" si="61"/>
        <v>0</v>
      </c>
      <c r="P73" s="70">
        <f t="shared" si="61"/>
        <v>0</v>
      </c>
      <c r="Q73" s="70">
        <f t="shared" si="61"/>
        <v>0</v>
      </c>
      <c r="R73" s="70">
        <f t="shared" si="61"/>
        <v>0</v>
      </c>
      <c r="S73" s="70">
        <f t="shared" si="61"/>
        <v>0</v>
      </c>
      <c r="T73" s="70">
        <f t="shared" si="61"/>
        <v>0</v>
      </c>
      <c r="U73" s="70">
        <f t="shared" si="61"/>
        <v>0</v>
      </c>
      <c r="V73" s="70">
        <f t="shared" si="61"/>
        <v>0</v>
      </c>
      <c r="W73" s="70">
        <f t="shared" si="61"/>
        <v>0</v>
      </c>
      <c r="X73" s="70">
        <f t="shared" si="61"/>
        <v>0</v>
      </c>
      <c r="Y73" s="70">
        <f t="shared" si="61"/>
        <v>0</v>
      </c>
      <c r="Z73" s="70">
        <f t="shared" si="61"/>
        <v>0</v>
      </c>
      <c r="AA73" s="70">
        <f t="shared" si="61"/>
        <v>0</v>
      </c>
    </row>
    <row r="74" spans="2:28" ht="15" thickBot="1" x14ac:dyDescent="0.4">
      <c r="C74" s="59"/>
      <c r="D74" s="59"/>
      <c r="E74" s="59"/>
      <c r="F74" s="59"/>
      <c r="G74" s="59"/>
      <c r="H74" s="59"/>
      <c r="I74" s="59"/>
      <c r="J74" s="59"/>
      <c r="K74" s="59"/>
      <c r="L74" s="59"/>
      <c r="M74" s="59"/>
      <c r="N74" s="59"/>
      <c r="O74" s="59"/>
      <c r="P74" s="59"/>
      <c r="Q74" s="59"/>
      <c r="R74" s="59"/>
      <c r="S74" s="59"/>
      <c r="T74" s="59"/>
      <c r="U74" s="59"/>
      <c r="V74" s="59"/>
      <c r="W74" s="59"/>
      <c r="X74" s="59"/>
      <c r="Y74" s="59"/>
      <c r="Z74" s="59"/>
      <c r="AA74" s="59"/>
    </row>
    <row r="75" spans="2:28" ht="15" thickBot="1" x14ac:dyDescent="0.4">
      <c r="B75" s="57" t="s">
        <v>169</v>
      </c>
      <c r="C75" s="44">
        <f>C67</f>
        <v>44927</v>
      </c>
      <c r="D75" s="44">
        <f t="shared" ref="D75:AA75" si="62">D67</f>
        <v>44958</v>
      </c>
      <c r="E75" s="44">
        <f t="shared" si="62"/>
        <v>44986</v>
      </c>
      <c r="F75" s="44">
        <f t="shared" si="62"/>
        <v>45017</v>
      </c>
      <c r="G75" s="44">
        <f t="shared" si="62"/>
        <v>45047</v>
      </c>
      <c r="H75" s="44">
        <f t="shared" si="62"/>
        <v>45078</v>
      </c>
      <c r="I75" s="44">
        <f t="shared" si="62"/>
        <v>45108</v>
      </c>
      <c r="J75" s="44">
        <f t="shared" si="62"/>
        <v>45139</v>
      </c>
      <c r="K75" s="44">
        <f t="shared" si="62"/>
        <v>45170</v>
      </c>
      <c r="L75" s="44">
        <f t="shared" si="62"/>
        <v>45200</v>
      </c>
      <c r="M75" s="44">
        <f t="shared" si="62"/>
        <v>45231</v>
      </c>
      <c r="N75" s="44">
        <f t="shared" si="62"/>
        <v>45261</v>
      </c>
      <c r="O75" s="44">
        <f t="shared" si="62"/>
        <v>45292</v>
      </c>
      <c r="P75" s="44">
        <f t="shared" si="62"/>
        <v>45323</v>
      </c>
      <c r="Q75" s="44">
        <f t="shared" si="62"/>
        <v>45352</v>
      </c>
      <c r="R75" s="44">
        <f t="shared" si="62"/>
        <v>45383</v>
      </c>
      <c r="S75" s="44">
        <f t="shared" si="62"/>
        <v>45413</v>
      </c>
      <c r="T75" s="44">
        <f t="shared" si="62"/>
        <v>45444</v>
      </c>
      <c r="U75" s="44">
        <f t="shared" si="62"/>
        <v>45474</v>
      </c>
      <c r="V75" s="44">
        <f t="shared" si="62"/>
        <v>45505</v>
      </c>
      <c r="W75" s="44">
        <f t="shared" si="62"/>
        <v>45536</v>
      </c>
      <c r="X75" s="44">
        <f t="shared" si="62"/>
        <v>45566</v>
      </c>
      <c r="Y75" s="44">
        <f t="shared" si="62"/>
        <v>45597</v>
      </c>
      <c r="Z75" s="44">
        <f t="shared" si="62"/>
        <v>45627</v>
      </c>
      <c r="AA75" s="44">
        <f t="shared" si="62"/>
        <v>45658</v>
      </c>
    </row>
    <row r="76" spans="2:28" x14ac:dyDescent="0.35">
      <c r="B76" s="58" t="s">
        <v>29</v>
      </c>
      <c r="C76" s="60">
        <f>' LI 1M - RES'!C16</f>
        <v>82574.83</v>
      </c>
      <c r="D76" s="60">
        <f>' LI 1M - RES'!D16</f>
        <v>752390.69</v>
      </c>
      <c r="E76" s="60">
        <f>' LI 1M - RES'!E16</f>
        <v>940791.84000000008</v>
      </c>
      <c r="F76" s="60">
        <f>' LI 1M - RES'!F16</f>
        <v>2910653.0599999996</v>
      </c>
      <c r="G76" s="60">
        <f>' LI 1M - RES'!G16</f>
        <v>2799249.94</v>
      </c>
      <c r="H76" s="60">
        <f>' LI 1M - RES'!H16</f>
        <v>3533457.01</v>
      </c>
      <c r="I76" s="60">
        <f>' LI 1M - RES'!I16</f>
        <v>1165467.6899999997</v>
      </c>
      <c r="J76" s="60">
        <f>' LI 1M - RES'!J16</f>
        <v>1056197.8999999997</v>
      </c>
      <c r="K76" s="60">
        <f>' LI 1M - RES'!K16</f>
        <v>683735.66999999911</v>
      </c>
      <c r="L76" s="60">
        <f>' LI 1M - RES'!L16</f>
        <v>427374.4</v>
      </c>
      <c r="M76" s="60">
        <f>' LI 1M - RES'!M16</f>
        <v>349212.36774249357</v>
      </c>
      <c r="N76" s="60">
        <f>' LI 1M - RES'!N16</f>
        <v>2050325.614546296</v>
      </c>
      <c r="O76" s="60">
        <f>' LI 1M - RES'!O16</f>
        <v>0</v>
      </c>
      <c r="P76" s="60">
        <f>' LI 1M - RES'!P16</f>
        <v>0</v>
      </c>
      <c r="Q76" s="60">
        <f>' LI 1M - RES'!Q16</f>
        <v>0</v>
      </c>
      <c r="R76" s="60">
        <f>' LI 1M - RES'!R16</f>
        <v>0</v>
      </c>
      <c r="S76" s="60">
        <f>' LI 1M - RES'!S16</f>
        <v>0</v>
      </c>
      <c r="T76" s="60">
        <f>' LI 1M - RES'!T16</f>
        <v>0</v>
      </c>
      <c r="U76" s="60">
        <f>' LI 1M - RES'!U16</f>
        <v>0</v>
      </c>
      <c r="V76" s="60">
        <f>' LI 1M - RES'!V16</f>
        <v>0</v>
      </c>
      <c r="W76" s="60">
        <f>' LI 1M - RES'!W16</f>
        <v>0</v>
      </c>
      <c r="X76" s="60">
        <f>' LI 1M - RES'!X16</f>
        <v>0</v>
      </c>
      <c r="Y76" s="60">
        <f>' LI 1M - RES'!Y16</f>
        <v>0</v>
      </c>
      <c r="Z76" s="60">
        <f>' LI 1M - RES'!Z16</f>
        <v>0</v>
      </c>
      <c r="AA76" s="60">
        <f>' LI 1M - RES'!AA16</f>
        <v>0</v>
      </c>
    </row>
    <row r="77" spans="2:28" x14ac:dyDescent="0.35">
      <c r="B77" s="51" t="s">
        <v>30</v>
      </c>
      <c r="C77" s="10">
        <f>'LI 2M - SGS'!C19</f>
        <v>0</v>
      </c>
      <c r="D77" s="10">
        <f>'LI 2M - SGS'!D19</f>
        <v>0</v>
      </c>
      <c r="E77" s="10">
        <f>'LI 2M - SGS'!E19</f>
        <v>144645.59</v>
      </c>
      <c r="F77" s="10">
        <f>'LI 2M - SGS'!F19</f>
        <v>181942.94</v>
      </c>
      <c r="G77" s="10">
        <f>'LI 2M - SGS'!G19</f>
        <v>499015.54</v>
      </c>
      <c r="H77" s="10">
        <f>'LI 2M - SGS'!H19</f>
        <v>179576.76</v>
      </c>
      <c r="I77" s="10">
        <f>'LI 2M - SGS'!I19</f>
        <v>182982.41</v>
      </c>
      <c r="J77" s="10">
        <f>'LI 2M - SGS'!J19</f>
        <v>318004</v>
      </c>
      <c r="K77" s="10">
        <f>'LI 2M - SGS'!K19</f>
        <v>546000.88</v>
      </c>
      <c r="L77" s="10">
        <f>'LI 2M - SGS'!L19</f>
        <v>75928.639999999999</v>
      </c>
      <c r="M77" s="10">
        <f>'LI 2M - SGS'!M19</f>
        <v>110390.02374493981</v>
      </c>
      <c r="N77" s="10">
        <f>'LI 2M - SGS'!N19</f>
        <v>384520.37510710285</v>
      </c>
      <c r="O77" s="10">
        <f>'LI 2M - SGS'!O19</f>
        <v>0</v>
      </c>
      <c r="P77" s="10">
        <f>'LI 2M - SGS'!P19</f>
        <v>0</v>
      </c>
      <c r="Q77" s="10">
        <f>'LI 2M - SGS'!Q19</f>
        <v>0</v>
      </c>
      <c r="R77" s="10">
        <f>'LI 2M - SGS'!R19</f>
        <v>0</v>
      </c>
      <c r="S77" s="10">
        <f>'LI 2M - SGS'!S19</f>
        <v>0</v>
      </c>
      <c r="T77" s="10">
        <f>'LI 2M - SGS'!T19</f>
        <v>0</v>
      </c>
      <c r="U77" s="10">
        <f>'LI 2M - SGS'!U19</f>
        <v>0</v>
      </c>
      <c r="V77" s="10">
        <f>'LI 2M - SGS'!V19</f>
        <v>0</v>
      </c>
      <c r="W77" s="10">
        <f>'LI 2M - SGS'!W19</f>
        <v>0</v>
      </c>
      <c r="X77" s="10">
        <f>'LI 2M - SGS'!X19</f>
        <v>0</v>
      </c>
      <c r="Y77" s="10">
        <f>'LI 2M - SGS'!Y19</f>
        <v>0</v>
      </c>
      <c r="Z77" s="10">
        <f>'LI 2M - SGS'!Z19</f>
        <v>0</v>
      </c>
      <c r="AA77" s="10">
        <f>'LI 2M - SGS'!AA19</f>
        <v>0</v>
      </c>
    </row>
    <row r="78" spans="2:28" x14ac:dyDescent="0.35">
      <c r="B78" s="51" t="s">
        <v>31</v>
      </c>
      <c r="C78" s="10">
        <f>'LI 3M - LGS'!C19</f>
        <v>0</v>
      </c>
      <c r="D78" s="10">
        <f>'LI 3M - LGS'!D19</f>
        <v>0</v>
      </c>
      <c r="E78" s="10">
        <f>'LI 3M - LGS'!E19</f>
        <v>55299</v>
      </c>
      <c r="F78" s="10">
        <f>'LI 3M - LGS'!F19</f>
        <v>13801</v>
      </c>
      <c r="G78" s="10">
        <f>'LI 3M - LGS'!G19</f>
        <v>71569</v>
      </c>
      <c r="H78" s="10">
        <f>'LI 3M - LGS'!H19</f>
        <v>44989</v>
      </c>
      <c r="I78" s="10">
        <f>'LI 3M - LGS'!I19</f>
        <v>105207.59</v>
      </c>
      <c r="J78" s="10">
        <f>'LI 3M - LGS'!J19</f>
        <v>83695</v>
      </c>
      <c r="K78" s="10">
        <f>'LI 3M - LGS'!K19</f>
        <v>242532</v>
      </c>
      <c r="L78" s="10">
        <f>'LI 3M - LGS'!L19</f>
        <v>111382</v>
      </c>
      <c r="M78" s="10">
        <f>'LI 3M - LGS'!M19</f>
        <v>196686.67485713199</v>
      </c>
      <c r="N78" s="10">
        <f>'LI 3M - LGS'!N19</f>
        <v>694485.19149509375</v>
      </c>
      <c r="O78" s="10">
        <f>'LI 3M - LGS'!O19</f>
        <v>0</v>
      </c>
      <c r="P78" s="10">
        <f>'LI 3M - LGS'!P19</f>
        <v>0</v>
      </c>
      <c r="Q78" s="10">
        <f>'LI 3M - LGS'!Q19</f>
        <v>0</v>
      </c>
      <c r="R78" s="10">
        <f>'LI 3M - LGS'!R19</f>
        <v>0</v>
      </c>
      <c r="S78" s="10">
        <f>'LI 3M - LGS'!S19</f>
        <v>0</v>
      </c>
      <c r="T78" s="10">
        <f>'LI 3M - LGS'!T19</f>
        <v>0</v>
      </c>
      <c r="U78" s="10">
        <f>'LI 3M - LGS'!U19</f>
        <v>0</v>
      </c>
      <c r="V78" s="10">
        <f>'LI 3M - LGS'!V19</f>
        <v>0</v>
      </c>
      <c r="W78" s="10">
        <f>'LI 3M - LGS'!W19</f>
        <v>0</v>
      </c>
      <c r="X78" s="10">
        <f>'LI 3M - LGS'!X19</f>
        <v>0</v>
      </c>
      <c r="Y78" s="10">
        <f>'LI 3M - LGS'!Y19</f>
        <v>0</v>
      </c>
      <c r="Z78" s="10">
        <f>'LI 3M - LGS'!Z19</f>
        <v>0</v>
      </c>
      <c r="AA78" s="10">
        <f>'LI 3M - LGS'!AA19</f>
        <v>0</v>
      </c>
    </row>
    <row r="79" spans="2:28" x14ac:dyDescent="0.35">
      <c r="B79" s="51" t="s">
        <v>32</v>
      </c>
      <c r="C79" s="10">
        <f>'LI 4M - SPS'!C19</f>
        <v>0</v>
      </c>
      <c r="D79" s="10">
        <f>'LI 4M - SPS'!D19</f>
        <v>0</v>
      </c>
      <c r="E79" s="10">
        <f>'LI 4M - SPS'!E19</f>
        <v>0</v>
      </c>
      <c r="F79" s="10">
        <f>'LI 4M - SPS'!F19</f>
        <v>0</v>
      </c>
      <c r="G79" s="10">
        <f>'LI 4M - SPS'!G19</f>
        <v>0</v>
      </c>
      <c r="H79" s="10">
        <f>'LI 4M - SPS'!H19</f>
        <v>0</v>
      </c>
      <c r="I79" s="10">
        <f>'LI 4M - SPS'!I19</f>
        <v>0</v>
      </c>
      <c r="J79" s="10">
        <f>'LI 4M - SPS'!J19</f>
        <v>0</v>
      </c>
      <c r="K79" s="10">
        <f>'LI 4M - SPS'!K19</f>
        <v>0</v>
      </c>
      <c r="L79" s="10">
        <f>'LI 4M - SPS'!L19</f>
        <v>0</v>
      </c>
      <c r="M79" s="10">
        <f>'LI 4M - SPS'!M19</f>
        <v>0</v>
      </c>
      <c r="N79" s="10">
        <f>'LI 4M - SPS'!N19</f>
        <v>0</v>
      </c>
      <c r="O79" s="10">
        <f>'LI 4M - SPS'!O19</f>
        <v>0</v>
      </c>
      <c r="P79" s="10">
        <f>'LI 4M - SPS'!P19</f>
        <v>0</v>
      </c>
      <c r="Q79" s="10">
        <f>'LI 4M - SPS'!Q19</f>
        <v>0</v>
      </c>
      <c r="R79" s="10">
        <f>'LI 4M - SPS'!R19</f>
        <v>0</v>
      </c>
      <c r="S79" s="10">
        <f>'LI 4M - SPS'!S19</f>
        <v>0</v>
      </c>
      <c r="T79" s="10">
        <f>'LI 4M - SPS'!T19</f>
        <v>0</v>
      </c>
      <c r="U79" s="10">
        <f>'LI 4M - SPS'!U19</f>
        <v>0</v>
      </c>
      <c r="V79" s="10">
        <f>'LI 4M - SPS'!V19</f>
        <v>0</v>
      </c>
      <c r="W79" s="10">
        <f>'LI 4M - SPS'!W19</f>
        <v>0</v>
      </c>
      <c r="X79" s="10">
        <f>'LI 4M - SPS'!X19</f>
        <v>0</v>
      </c>
      <c r="Y79" s="10">
        <f>'LI 4M - SPS'!Y19</f>
        <v>0</v>
      </c>
      <c r="Z79" s="10">
        <f>'LI 4M - SPS'!Z19</f>
        <v>0</v>
      </c>
      <c r="AA79" s="10">
        <f>'LI 4M - SPS'!AA19</f>
        <v>0</v>
      </c>
    </row>
    <row r="80" spans="2:28" ht="15" thickBot="1" x14ac:dyDescent="0.4">
      <c r="B80" s="29" t="s">
        <v>33</v>
      </c>
      <c r="C80" s="126">
        <f>'LI 11M - LPS'!C19</f>
        <v>0</v>
      </c>
      <c r="D80" s="126">
        <f>'LI 11M - LPS'!D19</f>
        <v>0</v>
      </c>
      <c r="E80" s="126">
        <f>'LI 11M - LPS'!E19</f>
        <v>0</v>
      </c>
      <c r="F80" s="126">
        <f>'LI 11M - LPS'!F19</f>
        <v>0</v>
      </c>
      <c r="G80" s="126">
        <f>'LI 11M - LPS'!G19</f>
        <v>0</v>
      </c>
      <c r="H80" s="126">
        <f>'LI 11M - LPS'!H19</f>
        <v>0</v>
      </c>
      <c r="I80" s="126">
        <f>'LI 11M - LPS'!I19</f>
        <v>0</v>
      </c>
      <c r="J80" s="126">
        <f>'LI 11M - LPS'!J19</f>
        <v>0</v>
      </c>
      <c r="K80" s="126">
        <f>'LI 11M - LPS'!K19</f>
        <v>0</v>
      </c>
      <c r="L80" s="126">
        <f>'LI 11M - LPS'!L19</f>
        <v>0</v>
      </c>
      <c r="M80" s="126">
        <f>'LI 11M - LPS'!M19</f>
        <v>0</v>
      </c>
      <c r="N80" s="126">
        <f>'LI 11M - LPS'!N19</f>
        <v>0</v>
      </c>
      <c r="O80" s="126">
        <f>'LI 11M - LPS'!O19</f>
        <v>0</v>
      </c>
      <c r="P80" s="126">
        <f>'LI 11M - LPS'!P19</f>
        <v>0</v>
      </c>
      <c r="Q80" s="61">
        <f>'LI 11M - LPS'!Q19</f>
        <v>0</v>
      </c>
      <c r="R80" s="61">
        <f>'LI 11M - LPS'!R19</f>
        <v>0</v>
      </c>
      <c r="S80" s="61">
        <f>'LI 11M - LPS'!S19</f>
        <v>0</v>
      </c>
      <c r="T80" s="61">
        <f>'LI 11M - LPS'!T19</f>
        <v>0</v>
      </c>
      <c r="U80" s="61">
        <f>'LI 11M - LPS'!U19</f>
        <v>0</v>
      </c>
      <c r="V80" s="61">
        <f>'LI 11M - LPS'!V19</f>
        <v>0</v>
      </c>
      <c r="W80" s="61">
        <f>'LI 11M - LPS'!W19</f>
        <v>0</v>
      </c>
      <c r="X80" s="61">
        <f>'LI 11M - LPS'!X19</f>
        <v>0</v>
      </c>
      <c r="Y80" s="61">
        <f>'LI 11M - LPS'!Y19</f>
        <v>0</v>
      </c>
      <c r="Z80" s="61">
        <f>'LI 11M - LPS'!Z19</f>
        <v>0</v>
      </c>
      <c r="AA80" s="61">
        <f>'LI 11M - LPS'!AA19</f>
        <v>0</v>
      </c>
    </row>
    <row r="81" spans="1:40" ht="15" thickBot="1" x14ac:dyDescent="0.4">
      <c r="B81" s="52" t="s">
        <v>34</v>
      </c>
      <c r="C81" s="69">
        <f>SUM(C76:C80)</f>
        <v>82574.83</v>
      </c>
      <c r="D81" s="70">
        <f t="shared" ref="D81:AA81" si="63">SUM(D76:D80)</f>
        <v>752390.69</v>
      </c>
      <c r="E81" s="70">
        <f t="shared" si="63"/>
        <v>1140736.4300000002</v>
      </c>
      <c r="F81" s="70">
        <f t="shared" si="63"/>
        <v>3106396.9999999995</v>
      </c>
      <c r="G81" s="70">
        <f t="shared" si="63"/>
        <v>3369834.48</v>
      </c>
      <c r="H81" s="70">
        <f t="shared" si="63"/>
        <v>3758022.7699999996</v>
      </c>
      <c r="I81" s="70">
        <f t="shared" si="63"/>
        <v>1453657.6899999997</v>
      </c>
      <c r="J81" s="70">
        <f t="shared" si="63"/>
        <v>1457896.8999999997</v>
      </c>
      <c r="K81" s="70">
        <f t="shared" si="63"/>
        <v>1472268.5499999991</v>
      </c>
      <c r="L81" s="70">
        <f t="shared" si="63"/>
        <v>614685.04</v>
      </c>
      <c r="M81" s="70">
        <f t="shared" si="63"/>
        <v>656289.06634456536</v>
      </c>
      <c r="N81" s="70">
        <f t="shared" si="63"/>
        <v>3129331.1811484927</v>
      </c>
      <c r="O81" s="70">
        <f t="shared" si="63"/>
        <v>0</v>
      </c>
      <c r="P81" s="70">
        <f t="shared" si="63"/>
        <v>0</v>
      </c>
      <c r="Q81" s="62">
        <f t="shared" si="63"/>
        <v>0</v>
      </c>
      <c r="R81" s="62">
        <f t="shared" si="63"/>
        <v>0</v>
      </c>
      <c r="S81" s="62">
        <f t="shared" si="63"/>
        <v>0</v>
      </c>
      <c r="T81" s="62">
        <f t="shared" si="63"/>
        <v>0</v>
      </c>
      <c r="U81" s="62">
        <f t="shared" si="63"/>
        <v>0</v>
      </c>
      <c r="V81" s="62">
        <f t="shared" si="63"/>
        <v>0</v>
      </c>
      <c r="W81" s="62">
        <f t="shared" si="63"/>
        <v>0</v>
      </c>
      <c r="X81" s="62">
        <f t="shared" si="63"/>
        <v>0</v>
      </c>
      <c r="Y81" s="62">
        <f t="shared" si="63"/>
        <v>0</v>
      </c>
      <c r="Z81" s="62">
        <f t="shared" si="63"/>
        <v>0</v>
      </c>
      <c r="AA81" s="62">
        <f t="shared" si="63"/>
        <v>0</v>
      </c>
    </row>
    <row r="85" spans="1:40" ht="18" customHeight="1" x14ac:dyDescent="0.35">
      <c r="A85" s="608" t="s">
        <v>97</v>
      </c>
      <c r="B85" s="608"/>
      <c r="C85" s="169" t="s">
        <v>179</v>
      </c>
    </row>
    <row r="86" spans="1:40" ht="15" thickBot="1" x14ac:dyDescent="0.4">
      <c r="A86" s="608"/>
      <c r="B86" s="608"/>
    </row>
    <row r="87" spans="1:40" ht="15" thickBot="1" x14ac:dyDescent="0.4">
      <c r="B87" s="49" t="s">
        <v>35</v>
      </c>
      <c r="C87" s="44">
        <f>C59</f>
        <v>44927</v>
      </c>
      <c r="D87" s="44">
        <f t="shared" ref="D87:AA87" si="64">D59</f>
        <v>44958</v>
      </c>
      <c r="E87" s="44">
        <f t="shared" si="64"/>
        <v>44986</v>
      </c>
      <c r="F87" s="44">
        <f t="shared" si="64"/>
        <v>45017</v>
      </c>
      <c r="G87" s="44">
        <f t="shared" si="64"/>
        <v>45047</v>
      </c>
      <c r="H87" s="44">
        <f t="shared" si="64"/>
        <v>45078</v>
      </c>
      <c r="I87" s="44">
        <f t="shared" si="64"/>
        <v>45108</v>
      </c>
      <c r="J87" s="44">
        <f t="shared" si="64"/>
        <v>45139</v>
      </c>
      <c r="K87" s="44">
        <f t="shared" si="64"/>
        <v>45170</v>
      </c>
      <c r="L87" s="44">
        <f t="shared" si="64"/>
        <v>45200</v>
      </c>
      <c r="M87" s="44">
        <f t="shared" si="64"/>
        <v>45231</v>
      </c>
      <c r="N87" s="44">
        <f t="shared" si="64"/>
        <v>45261</v>
      </c>
      <c r="O87" s="44">
        <f t="shared" si="64"/>
        <v>45292</v>
      </c>
      <c r="P87" s="44">
        <f t="shared" si="64"/>
        <v>45323</v>
      </c>
      <c r="Q87" s="44">
        <f t="shared" si="64"/>
        <v>45352</v>
      </c>
      <c r="R87" s="44">
        <f t="shared" si="64"/>
        <v>45383</v>
      </c>
      <c r="S87" s="44">
        <f t="shared" si="64"/>
        <v>45413</v>
      </c>
      <c r="T87" s="44">
        <f t="shared" si="64"/>
        <v>45444</v>
      </c>
      <c r="U87" s="44">
        <f t="shared" si="64"/>
        <v>45474</v>
      </c>
      <c r="V87" s="44">
        <f t="shared" si="64"/>
        <v>45505</v>
      </c>
      <c r="W87" s="44">
        <f t="shared" si="64"/>
        <v>45536</v>
      </c>
      <c r="X87" s="44">
        <f t="shared" si="64"/>
        <v>45566</v>
      </c>
      <c r="Y87" s="44">
        <f t="shared" si="64"/>
        <v>45597</v>
      </c>
      <c r="Z87" s="44">
        <f t="shared" si="64"/>
        <v>45627</v>
      </c>
      <c r="AA87" s="44">
        <f t="shared" si="64"/>
        <v>45658</v>
      </c>
      <c r="AB87" s="40"/>
      <c r="AC87" s="40"/>
      <c r="AD87" s="40"/>
      <c r="AE87" s="40"/>
      <c r="AF87" s="40"/>
      <c r="AG87" s="40"/>
      <c r="AH87" s="40"/>
      <c r="AI87" s="40"/>
      <c r="AJ87" s="40"/>
      <c r="AK87" s="40"/>
      <c r="AL87" s="40"/>
      <c r="AM87" s="40"/>
      <c r="AN87" s="40"/>
    </row>
    <row r="88" spans="1:40" x14ac:dyDescent="0.35">
      <c r="B88" s="50" t="s">
        <v>29</v>
      </c>
      <c r="C88" s="46">
        <f t="shared" ref="C88:K92" si="65">IF(C$4="X",C96+C104,0)</f>
        <v>577.1347627563614</v>
      </c>
      <c r="D88" s="46">
        <f t="shared" si="65"/>
        <v>6318.4910173215058</v>
      </c>
      <c r="E88" s="46">
        <f t="shared" si="65"/>
        <v>16221.133393915346</v>
      </c>
      <c r="F88" s="46">
        <f t="shared" si="65"/>
        <v>20911.02938568579</v>
      </c>
      <c r="G88" s="46">
        <f t="shared" si="65"/>
        <v>42828.450870840272</v>
      </c>
      <c r="H88" s="46">
        <f t="shared" si="65"/>
        <v>255464.61839183941</v>
      </c>
      <c r="I88" s="46">
        <f t="shared" si="65"/>
        <v>454646.84547204315</v>
      </c>
      <c r="J88" s="46">
        <f t="shared" si="65"/>
        <v>543051.29952844768</v>
      </c>
      <c r="K88" s="46">
        <f t="shared" si="65"/>
        <v>344811.40179613937</v>
      </c>
      <c r="L88" s="46">
        <f t="shared" ref="L88:AA88" si="66">IF(L$4="X",L96+L104,0)</f>
        <v>90748.295350889355</v>
      </c>
      <c r="M88" s="46">
        <f t="shared" si="66"/>
        <v>130157.1972797851</v>
      </c>
      <c r="N88" s="46">
        <f t="shared" si="66"/>
        <v>227369.6156953249</v>
      </c>
      <c r="O88" s="46">
        <f t="shared" si="66"/>
        <v>251927.63034509146</v>
      </c>
      <c r="P88" s="46">
        <f t="shared" si="66"/>
        <v>211938.11645740387</v>
      </c>
      <c r="Q88" s="46">
        <f t="shared" si="66"/>
        <v>178779.44117497004</v>
      </c>
      <c r="R88" s="46">
        <f t="shared" si="66"/>
        <v>130093.2560087864</v>
      </c>
      <c r="S88" s="46">
        <f t="shared" si="66"/>
        <v>172514.00849847274</v>
      </c>
      <c r="T88" s="46">
        <f t="shared" si="66"/>
        <v>799101.10842340789</v>
      </c>
      <c r="U88" s="46">
        <f t="shared" si="66"/>
        <v>1049523.4537258344</v>
      </c>
      <c r="V88" s="46">
        <f t="shared" si="66"/>
        <v>1003969.1378712449</v>
      </c>
      <c r="W88" s="46">
        <f t="shared" si="66"/>
        <v>533321.01032544824</v>
      </c>
      <c r="X88" s="46">
        <f t="shared" si="66"/>
        <v>124915.41850567728</v>
      </c>
      <c r="Y88" s="46">
        <f t="shared" si="66"/>
        <v>169861.31003823949</v>
      </c>
      <c r="Z88" s="46">
        <f t="shared" si="66"/>
        <v>254017.96556277139</v>
      </c>
      <c r="AA88" s="46">
        <f t="shared" si="66"/>
        <v>251927.63034509146</v>
      </c>
    </row>
    <row r="89" spans="1:40" x14ac:dyDescent="0.35">
      <c r="B89" s="51" t="s">
        <v>30</v>
      </c>
      <c r="C89" s="46">
        <f t="shared" si="65"/>
        <v>0</v>
      </c>
      <c r="D89" s="46">
        <f t="shared" si="65"/>
        <v>882.69251349748833</v>
      </c>
      <c r="E89" s="46">
        <f t="shared" si="65"/>
        <v>5343.5125696707755</v>
      </c>
      <c r="F89" s="46">
        <f t="shared" si="65"/>
        <v>11761.578109462824</v>
      </c>
      <c r="G89" s="46">
        <f t="shared" si="65"/>
        <v>22328.732368714223</v>
      </c>
      <c r="H89" s="46">
        <f t="shared" si="65"/>
        <v>40077.05294798284</v>
      </c>
      <c r="I89" s="46">
        <f t="shared" si="65"/>
        <v>66169.86821366183</v>
      </c>
      <c r="J89" s="46">
        <f t="shared" si="65"/>
        <v>61843.88935554387</v>
      </c>
      <c r="K89" s="46">
        <f t="shared" si="65"/>
        <v>69052.880469791548</v>
      </c>
      <c r="L89" s="46">
        <f t="shared" ref="L89:AA89" si="67">IF(L$4="X",L97+L105,0)</f>
        <v>56636.919103329157</v>
      </c>
      <c r="M89" s="46">
        <f t="shared" si="67"/>
        <v>57908.578668637812</v>
      </c>
      <c r="N89" s="46">
        <f t="shared" si="67"/>
        <v>80059.44773599453</v>
      </c>
      <c r="O89" s="46">
        <f t="shared" si="67"/>
        <v>96420.052262290861</v>
      </c>
      <c r="P89" s="46">
        <f t="shared" si="67"/>
        <v>73442.663246406839</v>
      </c>
      <c r="Q89" s="46">
        <f t="shared" si="67"/>
        <v>80616.920778545347</v>
      </c>
      <c r="R89" s="46">
        <f t="shared" si="67"/>
        <v>86229.296201010948</v>
      </c>
      <c r="S89" s="46">
        <f t="shared" si="67"/>
        <v>111512.75245883602</v>
      </c>
      <c r="T89" s="46">
        <f t="shared" si="67"/>
        <v>153346.64900740795</v>
      </c>
      <c r="U89" s="46">
        <f t="shared" si="67"/>
        <v>196944.36794010334</v>
      </c>
      <c r="V89" s="46">
        <f t="shared" si="67"/>
        <v>164494.37173565925</v>
      </c>
      <c r="W89" s="46">
        <f t="shared" si="67"/>
        <v>146592.86221591034</v>
      </c>
      <c r="X89" s="46">
        <f t="shared" si="67"/>
        <v>98785.336035585089</v>
      </c>
      <c r="Y89" s="46">
        <f t="shared" si="67"/>
        <v>87299.708223713562</v>
      </c>
      <c r="Z89" s="46">
        <f t="shared" si="67"/>
        <v>93796.518973235652</v>
      </c>
      <c r="AA89" s="46">
        <f t="shared" si="67"/>
        <v>96420.052262290861</v>
      </c>
    </row>
    <row r="90" spans="1:40" x14ac:dyDescent="0.35">
      <c r="B90" s="51" t="s">
        <v>31</v>
      </c>
      <c r="C90" s="46">
        <f t="shared" si="65"/>
        <v>0</v>
      </c>
      <c r="D90" s="46">
        <f t="shared" si="65"/>
        <v>333.20011437393242</v>
      </c>
      <c r="E90" s="46">
        <f t="shared" si="65"/>
        <v>4994.2512552734916</v>
      </c>
      <c r="F90" s="46">
        <f t="shared" si="65"/>
        <v>13683.003708316561</v>
      </c>
      <c r="G90" s="46">
        <f t="shared" si="65"/>
        <v>39804.356417111681</v>
      </c>
      <c r="H90" s="46">
        <f t="shared" si="65"/>
        <v>123753.84159380075</v>
      </c>
      <c r="I90" s="46">
        <f t="shared" si="65"/>
        <v>189586.44607062842</v>
      </c>
      <c r="J90" s="46">
        <f t="shared" si="65"/>
        <v>196972.45734648156</v>
      </c>
      <c r="K90" s="46">
        <f t="shared" si="65"/>
        <v>168405.45079354223</v>
      </c>
      <c r="L90" s="46">
        <f t="shared" ref="L90:AA90" si="68">IF(L$4="X",L98+L106,0)</f>
        <v>102049.89401036623</v>
      </c>
      <c r="M90" s="46">
        <f t="shared" si="68"/>
        <v>110147.45560400128</v>
      </c>
      <c r="N90" s="46">
        <f t="shared" si="68"/>
        <v>172215.36518029915</v>
      </c>
      <c r="O90" s="46">
        <f t="shared" si="68"/>
        <v>223615.66801299134</v>
      </c>
      <c r="P90" s="46">
        <f t="shared" si="68"/>
        <v>180954.29495995739</v>
      </c>
      <c r="Q90" s="46">
        <f t="shared" si="68"/>
        <v>189481.6158922828</v>
      </c>
      <c r="R90" s="46">
        <f t="shared" si="68"/>
        <v>172212.24583225499</v>
      </c>
      <c r="S90" s="46">
        <f t="shared" si="68"/>
        <v>222946.31371257768</v>
      </c>
      <c r="T90" s="46">
        <f t="shared" si="68"/>
        <v>560639.01775837864</v>
      </c>
      <c r="U90" s="46">
        <f t="shared" si="68"/>
        <v>681499.19562839961</v>
      </c>
      <c r="V90" s="46">
        <f t="shared" si="68"/>
        <v>613500.96011452773</v>
      </c>
      <c r="W90" s="46">
        <f t="shared" si="68"/>
        <v>419394.12482763961</v>
      </c>
      <c r="X90" s="46">
        <f t="shared" si="68"/>
        <v>199347.24438612032</v>
      </c>
      <c r="Y90" s="46">
        <f t="shared" si="68"/>
        <v>185744.95490039984</v>
      </c>
      <c r="Z90" s="46">
        <f t="shared" si="68"/>
        <v>210330.37153706068</v>
      </c>
      <c r="AA90" s="46">
        <f t="shared" si="68"/>
        <v>223615.66801299134</v>
      </c>
    </row>
    <row r="91" spans="1:40" x14ac:dyDescent="0.35">
      <c r="B91" s="51" t="s">
        <v>32</v>
      </c>
      <c r="C91" s="46">
        <f t="shared" si="65"/>
        <v>0</v>
      </c>
      <c r="D91" s="46">
        <f t="shared" si="65"/>
        <v>773.0724746858923</v>
      </c>
      <c r="E91" s="46">
        <f t="shared" si="65"/>
        <v>1903.0652682745472</v>
      </c>
      <c r="F91" s="46">
        <f t="shared" si="65"/>
        <v>3310.3299964590651</v>
      </c>
      <c r="G91" s="46">
        <f t="shared" si="65"/>
        <v>7074.1414272871298</v>
      </c>
      <c r="H91" s="46">
        <f t="shared" si="65"/>
        <v>20555.998233400387</v>
      </c>
      <c r="I91" s="46">
        <f t="shared" si="65"/>
        <v>30846.713405805818</v>
      </c>
      <c r="J91" s="46">
        <f t="shared" si="65"/>
        <v>37655.62269763364</v>
      </c>
      <c r="K91" s="46">
        <f t="shared" si="65"/>
        <v>34945.216123082748</v>
      </c>
      <c r="L91" s="46">
        <f t="shared" ref="L91:AA91" si="69">IF(L$4="X",L99+L107,0)</f>
        <v>20172.247631724589</v>
      </c>
      <c r="M91" s="46">
        <f t="shared" si="69"/>
        <v>23920.080739800494</v>
      </c>
      <c r="N91" s="46">
        <f t="shared" si="69"/>
        <v>41959.394859485728</v>
      </c>
      <c r="O91" s="46">
        <f t="shared" si="69"/>
        <v>55795.823071235704</v>
      </c>
      <c r="P91" s="46">
        <f t="shared" si="69"/>
        <v>45903.035075537322</v>
      </c>
      <c r="Q91" s="46">
        <f t="shared" si="69"/>
        <v>45139.359530546542</v>
      </c>
      <c r="R91" s="46">
        <f t="shared" si="69"/>
        <v>39784.032749511949</v>
      </c>
      <c r="S91" s="46">
        <f t="shared" si="69"/>
        <v>55947.967172084362</v>
      </c>
      <c r="T91" s="46">
        <f t="shared" si="69"/>
        <v>170402.01868405606</v>
      </c>
      <c r="U91" s="46">
        <f t="shared" si="69"/>
        <v>200727.95756842938</v>
      </c>
      <c r="V91" s="46">
        <f t="shared" si="69"/>
        <v>190634.11184069276</v>
      </c>
      <c r="W91" s="46">
        <f t="shared" si="69"/>
        <v>112903.64285540128</v>
      </c>
      <c r="X91" s="46">
        <f t="shared" si="69"/>
        <v>44907.538354812379</v>
      </c>
      <c r="Y91" s="46">
        <f t="shared" si="69"/>
        <v>43843.756431080496</v>
      </c>
      <c r="Z91" s="46">
        <f t="shared" si="69"/>
        <v>51690.525409783892</v>
      </c>
      <c r="AA91" s="46">
        <f t="shared" si="69"/>
        <v>55795.823071235704</v>
      </c>
    </row>
    <row r="92" spans="1:40" ht="15" thickBot="1" x14ac:dyDescent="0.4">
      <c r="B92" s="29" t="s">
        <v>33</v>
      </c>
      <c r="C92" s="140">
        <f t="shared" si="65"/>
        <v>0</v>
      </c>
      <c r="D92" s="140">
        <f t="shared" si="65"/>
        <v>0</v>
      </c>
      <c r="E92" s="140">
        <f t="shared" si="65"/>
        <v>114.67939048859617</v>
      </c>
      <c r="F92" s="140">
        <f t="shared" si="65"/>
        <v>231.02368346101443</v>
      </c>
      <c r="G92" s="140">
        <f t="shared" si="65"/>
        <v>370.89319900871453</v>
      </c>
      <c r="H92" s="140">
        <f t="shared" si="65"/>
        <v>7659.6653645599381</v>
      </c>
      <c r="I92" s="140">
        <f t="shared" si="65"/>
        <v>17467.195970298228</v>
      </c>
      <c r="J92" s="140">
        <f t="shared" si="65"/>
        <v>18096.308693586983</v>
      </c>
      <c r="K92" s="140">
        <f t="shared" si="65"/>
        <v>9924.9416174715316</v>
      </c>
      <c r="L92" s="140">
        <f t="shared" ref="L92:AA92" si="70">IF(L$4="X",L100+L108,0)</f>
        <v>2463.4747239965423</v>
      </c>
      <c r="M92" s="140">
        <f t="shared" si="70"/>
        <v>1541.6308024489886</v>
      </c>
      <c r="N92" s="140">
        <f t="shared" si="70"/>
        <v>1727.3030732379752</v>
      </c>
      <c r="O92" s="140">
        <f t="shared" si="70"/>
        <v>2217.8617578408052</v>
      </c>
      <c r="P92" s="140">
        <f t="shared" si="70"/>
        <v>1668.3130793015632</v>
      </c>
      <c r="Q92" s="140">
        <f t="shared" si="70"/>
        <v>2072.3365074787948</v>
      </c>
      <c r="R92" s="140">
        <f t="shared" si="70"/>
        <v>3166.0485435117339</v>
      </c>
      <c r="S92" s="140">
        <f t="shared" si="70"/>
        <v>7972.4219994811265</v>
      </c>
      <c r="T92" s="140">
        <f t="shared" si="70"/>
        <v>30236.584372463487</v>
      </c>
      <c r="U92" s="140">
        <f t="shared" si="70"/>
        <v>33434.820031208641</v>
      </c>
      <c r="V92" s="140">
        <f t="shared" si="70"/>
        <v>33328.054644001575</v>
      </c>
      <c r="W92" s="140">
        <f t="shared" si="70"/>
        <v>17569.376398030156</v>
      </c>
      <c r="X92" s="140">
        <f t="shared" si="70"/>
        <v>3865.5146339579969</v>
      </c>
      <c r="Y92" s="140">
        <f t="shared" si="70"/>
        <v>2197.0571396825308</v>
      </c>
      <c r="Z92" s="140">
        <f t="shared" si="70"/>
        <v>1990.0474372240126</v>
      </c>
      <c r="AA92" s="140">
        <f t="shared" si="70"/>
        <v>2217.8617578408052</v>
      </c>
      <c r="AB92" s="301" t="s">
        <v>203</v>
      </c>
    </row>
    <row r="93" spans="1:40" s="1" customFormat="1" ht="15" thickBot="1" x14ac:dyDescent="0.4">
      <c r="B93" s="52" t="s">
        <v>34</v>
      </c>
      <c r="C93" s="141">
        <f t="shared" ref="C93:K93" si="71">SUM(C88:C92)</f>
        <v>577.1347627563614</v>
      </c>
      <c r="D93" s="142">
        <f t="shared" si="71"/>
        <v>8307.4561198788178</v>
      </c>
      <c r="E93" s="142">
        <f t="shared" si="71"/>
        <v>28576.641877622755</v>
      </c>
      <c r="F93" s="142">
        <f t="shared" si="71"/>
        <v>49896.964883385248</v>
      </c>
      <c r="G93" s="142">
        <f t="shared" si="71"/>
        <v>112406.57428296201</v>
      </c>
      <c r="H93" s="142">
        <f t="shared" si="71"/>
        <v>447511.1765315833</v>
      </c>
      <c r="I93" s="142">
        <f t="shared" si="71"/>
        <v>758717.06913243746</v>
      </c>
      <c r="J93" s="142">
        <f t="shared" si="71"/>
        <v>857619.57762169384</v>
      </c>
      <c r="K93" s="142">
        <f t="shared" si="71"/>
        <v>627139.89080002741</v>
      </c>
      <c r="L93" s="142">
        <f t="shared" ref="L93:AA93" si="72">SUM(L88:L92)</f>
        <v>272070.83082030586</v>
      </c>
      <c r="M93" s="553">
        <f t="shared" si="72"/>
        <v>323674.94309467368</v>
      </c>
      <c r="N93" s="553">
        <f t="shared" si="72"/>
        <v>523331.12654434232</v>
      </c>
      <c r="O93" s="553">
        <f t="shared" si="72"/>
        <v>629977.03544945014</v>
      </c>
      <c r="P93" s="553">
        <f t="shared" si="72"/>
        <v>513906.42281860695</v>
      </c>
      <c r="Q93" s="553">
        <f t="shared" si="72"/>
        <v>496089.6738838235</v>
      </c>
      <c r="R93" s="553">
        <f t="shared" si="72"/>
        <v>431484.87933507597</v>
      </c>
      <c r="S93" s="553">
        <f t="shared" si="72"/>
        <v>570893.46384145191</v>
      </c>
      <c r="T93" s="553">
        <f t="shared" si="72"/>
        <v>1713725.3782457139</v>
      </c>
      <c r="U93" s="553">
        <f t="shared" si="72"/>
        <v>2162129.7948939754</v>
      </c>
      <c r="V93" s="553">
        <f t="shared" si="72"/>
        <v>2005926.6362061263</v>
      </c>
      <c r="W93" s="553">
        <f t="shared" si="72"/>
        <v>1229781.0166224297</v>
      </c>
      <c r="X93" s="553">
        <f t="shared" si="72"/>
        <v>471821.05191615305</v>
      </c>
      <c r="Y93" s="553">
        <f t="shared" si="72"/>
        <v>488946.78673311597</v>
      </c>
      <c r="Z93" s="553">
        <f t="shared" si="72"/>
        <v>611825.42892007565</v>
      </c>
      <c r="AA93" s="553">
        <f t="shared" si="72"/>
        <v>629977.03544945014</v>
      </c>
      <c r="AB93" s="303">
        <f>SUM(C93:AA93)</f>
        <v>15966313.990787115</v>
      </c>
    </row>
    <row r="94" spans="1:40" ht="15" thickBot="1" x14ac:dyDescent="0.4"/>
    <row r="95" spans="1:40" ht="15" thickBot="1" x14ac:dyDescent="0.4">
      <c r="B95" s="49" t="s">
        <v>159</v>
      </c>
      <c r="C95" s="44">
        <f>C87</f>
        <v>44927</v>
      </c>
      <c r="D95" s="44">
        <f t="shared" ref="D95:AA95" si="73">D87</f>
        <v>44958</v>
      </c>
      <c r="E95" s="44">
        <f t="shared" si="73"/>
        <v>44986</v>
      </c>
      <c r="F95" s="44">
        <f t="shared" si="73"/>
        <v>45017</v>
      </c>
      <c r="G95" s="44">
        <f t="shared" si="73"/>
        <v>45047</v>
      </c>
      <c r="H95" s="44">
        <f t="shared" si="73"/>
        <v>45078</v>
      </c>
      <c r="I95" s="44">
        <f t="shared" si="73"/>
        <v>45108</v>
      </c>
      <c r="J95" s="44">
        <f t="shared" si="73"/>
        <v>45139</v>
      </c>
      <c r="K95" s="44">
        <f t="shared" si="73"/>
        <v>45170</v>
      </c>
      <c r="L95" s="44">
        <f t="shared" si="73"/>
        <v>45200</v>
      </c>
      <c r="M95" s="44">
        <f t="shared" si="73"/>
        <v>45231</v>
      </c>
      <c r="N95" s="44">
        <f t="shared" si="73"/>
        <v>45261</v>
      </c>
      <c r="O95" s="44">
        <f t="shared" si="73"/>
        <v>45292</v>
      </c>
      <c r="P95" s="44">
        <f t="shared" si="73"/>
        <v>45323</v>
      </c>
      <c r="Q95" s="44">
        <f t="shared" si="73"/>
        <v>45352</v>
      </c>
      <c r="R95" s="44">
        <f t="shared" si="73"/>
        <v>45383</v>
      </c>
      <c r="S95" s="44">
        <f t="shared" si="73"/>
        <v>45413</v>
      </c>
      <c r="T95" s="44">
        <f t="shared" si="73"/>
        <v>45444</v>
      </c>
      <c r="U95" s="44">
        <f t="shared" si="73"/>
        <v>45474</v>
      </c>
      <c r="V95" s="44">
        <f t="shared" si="73"/>
        <v>45505</v>
      </c>
      <c r="W95" s="44">
        <f t="shared" si="73"/>
        <v>45536</v>
      </c>
      <c r="X95" s="44">
        <f t="shared" si="73"/>
        <v>45566</v>
      </c>
      <c r="Y95" s="44">
        <f t="shared" si="73"/>
        <v>45597</v>
      </c>
      <c r="Z95" s="44">
        <f t="shared" si="73"/>
        <v>45627</v>
      </c>
      <c r="AA95" s="44">
        <f t="shared" si="73"/>
        <v>45658</v>
      </c>
    </row>
    <row r="96" spans="1:40" x14ac:dyDescent="0.35">
      <c r="B96" s="50" t="s">
        <v>29</v>
      </c>
      <c r="C96" s="45">
        <f>IF(C$4="X",' 1M - RES'!C61,0)</f>
        <v>376.2435091308256</v>
      </c>
      <c r="D96" s="45">
        <f>IF(D$4="X",' 1M - RES'!D61,0)</f>
        <v>4758.0566763582565</v>
      </c>
      <c r="E96" s="45">
        <f>IF(E$4="X",' 1M - RES'!E61,0)</f>
        <v>12506.168897076597</v>
      </c>
      <c r="F96" s="45">
        <f>IF(F$4="X",' 1M - RES'!F61,0)</f>
        <v>12712.029532897861</v>
      </c>
      <c r="G96" s="45">
        <f>IF(G$4="X",' 1M - RES'!G61,0)</f>
        <v>24965.38285182566</v>
      </c>
      <c r="H96" s="45">
        <f>IF(H$4="X",' 1M - RES'!H61,0)</f>
        <v>180502.08455199312</v>
      </c>
      <c r="I96" s="45">
        <f>IF(I$4="X",' 1M - RES'!I61,0)</f>
        <v>340843.3616622613</v>
      </c>
      <c r="J96" s="45">
        <f>IF(J$4="X",' 1M - RES'!J61,0)</f>
        <v>417728.4248748704</v>
      </c>
      <c r="K96" s="45">
        <f>IF(K$4="X",' 1M - RES'!K61,0)</f>
        <v>245843.60756884818</v>
      </c>
      <c r="L96" s="45">
        <f>IF(L$4="X",' 1M - RES'!L61,0)</f>
        <v>48363.712928086228</v>
      </c>
      <c r="M96" s="554">
        <f>IF(M$4="X",' 1M - RES'!M61,0)</f>
        <v>75340.524196639861</v>
      </c>
      <c r="N96" s="554">
        <f>IF(N$4="X",' 1M - RES'!N61,0)</f>
        <v>153907.75813715582</v>
      </c>
      <c r="O96" s="554">
        <f>IF(O$4="X",' 1M - RES'!O61,0)</f>
        <v>174528.4205415546</v>
      </c>
      <c r="P96" s="554">
        <f>IF(P$4="X",' 1M - RES'!P61,0)</f>
        <v>145698.47455943571</v>
      </c>
      <c r="Q96" s="554">
        <f>IF(Q$4="X",' 1M - RES'!Q61,0)</f>
        <v>115416.54980001957</v>
      </c>
      <c r="R96" s="554">
        <f>IF(R$4="X",' 1M - RES'!R61,0)</f>
        <v>76398.322808532394</v>
      </c>
      <c r="S96" s="554">
        <f>IF(S$4="X",' 1M - RES'!S61,0)</f>
        <v>118837.92812478733</v>
      </c>
      <c r="T96" s="554">
        <f>IF(T$4="X",' 1M - RES'!T61,0)</f>
        <v>659048.14911120851</v>
      </c>
      <c r="U96" s="554">
        <f>IF(U$4="X",' 1M - RES'!U61,0)</f>
        <v>885931.96306574787</v>
      </c>
      <c r="V96" s="554">
        <f>IF(V$4="X",' 1M - RES'!V61,0)</f>
        <v>842402.11190374044</v>
      </c>
      <c r="W96" s="554">
        <f>IF(W$4="X",' 1M - RES'!W61,0)</f>
        <v>413246.90752984502</v>
      </c>
      <c r="X96" s="554">
        <f>IF(X$4="X",' 1M - RES'!X61,0)</f>
        <v>74182.213082087925</v>
      </c>
      <c r="Y96" s="554">
        <f>IF(Y$4="X",' 1M - RES'!Y61,0)</f>
        <v>106013.23656142603</v>
      </c>
      <c r="Z96" s="554">
        <f>IF(Z$4="X",' 1M - RES'!Z61,0)</f>
        <v>175641.91618709738</v>
      </c>
      <c r="AA96" s="554">
        <f>IF(AA$4="X",' 1M - RES'!AA61,0)</f>
        <v>174528.4205415546</v>
      </c>
    </row>
    <row r="97" spans="2:27" x14ac:dyDescent="0.35">
      <c r="B97" s="51" t="s">
        <v>30</v>
      </c>
      <c r="C97" s="46">
        <f>IF(C$4="X",'2M - SGS'!C73+'Biz DRENE'!C77,0)</f>
        <v>0</v>
      </c>
      <c r="D97" s="46">
        <f>IF(D$4="X",'2M - SGS'!D73+'Biz DRENE'!D77,0)</f>
        <v>882.69251349748833</v>
      </c>
      <c r="E97" s="46">
        <f>IF(E$4="X",'2M - SGS'!E73+'Biz DRENE'!E77,0)</f>
        <v>5075.1906420129872</v>
      </c>
      <c r="F97" s="46">
        <f>IF(F$4="X",'2M - SGS'!F73+'Biz DRENE'!F77,0)</f>
        <v>10823.461890419267</v>
      </c>
      <c r="G97" s="46">
        <f>IF(G$4="X",'2M - SGS'!G73+'Biz DRENE'!G77,0)</f>
        <v>19624.16466782958</v>
      </c>
      <c r="H97" s="46">
        <f>IF(H$4="X",'2M - SGS'!H73+'Biz DRENE'!H77,0)</f>
        <v>33495.080424759006</v>
      </c>
      <c r="I97" s="46">
        <f>IF(I$4="X",'2M - SGS'!I73+'Biz DRENE'!I77,0)</f>
        <v>55268.090145755348</v>
      </c>
      <c r="J97" s="46">
        <f>IF(J$4="X",'2M - SGS'!J73+'Biz DRENE'!J77,0)</f>
        <v>49226.640265984628</v>
      </c>
      <c r="K97" s="46">
        <f>IF(K$4="X",'2M - SGS'!K73+'Biz DRENE'!K77,0)</f>
        <v>57832.702856748831</v>
      </c>
      <c r="L97" s="46">
        <f>IF(L$4="X",'2M - SGS'!L73+'Biz DRENE'!L77,0)</f>
        <v>49450.238775604186</v>
      </c>
      <c r="M97" s="555">
        <f>IF(M$4="X",'2M - SGS'!M73+'Biz DRENE'!M77,0)</f>
        <v>49628.43761014162</v>
      </c>
      <c r="N97" s="555">
        <f>IF(N$4="X",'2M - SGS'!N73+'Biz DRENE'!N77,0)</f>
        <v>68404.959978647807</v>
      </c>
      <c r="O97" s="555">
        <f>IF(O$4="X",'2M - SGS'!O73+'Biz DRENE'!O77,0)</f>
        <v>83825.954062559875</v>
      </c>
      <c r="P97" s="555">
        <f>IF(P$4="X",'2M - SGS'!P73+'Biz DRENE'!P77,0)</f>
        <v>63583.641827615356</v>
      </c>
      <c r="Q97" s="555">
        <f>IF(Q$4="X",'2M - SGS'!Q73+'Biz DRENE'!Q77,0)</f>
        <v>70911.188014942003</v>
      </c>
      <c r="R97" s="555">
        <f>IF(R$4="X",'2M - SGS'!R73+'Biz DRENE'!R77,0)</f>
        <v>77152.200305998107</v>
      </c>
      <c r="S97" s="555">
        <f>IF(S$4="X",'2M - SGS'!S73+'Biz DRENE'!S77,0)</f>
        <v>100069.81306421125</v>
      </c>
      <c r="T97" s="555">
        <f>IF(T$4="X",'2M - SGS'!T73+'Biz DRENE'!T77,0)</f>
        <v>132612.03654510542</v>
      </c>
      <c r="U97" s="555">
        <f>IF(U$4="X",'2M - SGS'!U73+'Biz DRENE'!U77,0)</f>
        <v>169741.56894590982</v>
      </c>
      <c r="V97" s="555">
        <f>IF(V$4="X",'2M - SGS'!V73+'Biz DRENE'!V77,0)</f>
        <v>140707.16193027981</v>
      </c>
      <c r="W97" s="555">
        <f>IF(W$4="X",'2M - SGS'!W73+'Biz DRENE'!W77,0)</f>
        <v>130160.67033467123</v>
      </c>
      <c r="X97" s="555">
        <f>IF(X$4="X",'2M - SGS'!X73+'Biz DRENE'!X77,0)</f>
        <v>88895.607504407802</v>
      </c>
      <c r="Y97" s="555">
        <f>IF(Y$4="X",'2M - SGS'!Y73+'Biz DRENE'!Y77,0)</f>
        <v>77096.307995398383</v>
      </c>
      <c r="Z97" s="555">
        <f>IF(Z$4="X",'2M - SGS'!Z73+'Biz DRENE'!Z77,0)</f>
        <v>81274.111608742547</v>
      </c>
      <c r="AA97" s="555">
        <f>IF(AA$4="X",'2M - SGS'!AA73+'Biz DRENE'!AA77,0)</f>
        <v>83825.954062559875</v>
      </c>
    </row>
    <row r="98" spans="2:27" x14ac:dyDescent="0.35">
      <c r="B98" s="51" t="s">
        <v>31</v>
      </c>
      <c r="C98" s="46">
        <f>IF(C$4="X",'3M - LGS'!C73+'Biz DRENE'!C78,0)</f>
        <v>0</v>
      </c>
      <c r="D98" s="46">
        <f>IF(D$4="X",'3M - LGS'!D73+'Biz DRENE'!D78,0)</f>
        <v>333.20011437393242</v>
      </c>
      <c r="E98" s="46">
        <f>IF(E$4="X",'3M - LGS'!E73+'Biz DRENE'!E78,0)</f>
        <v>4922.8608840804063</v>
      </c>
      <c r="F98" s="46">
        <f>IF(F$4="X",'3M - LGS'!F73+'Biz DRENE'!F78,0)</f>
        <v>13517.864223226765</v>
      </c>
      <c r="G98" s="46">
        <f>IF(G$4="X",'3M - LGS'!G73+'Biz DRENE'!G78,0)</f>
        <v>39445.472035135535</v>
      </c>
      <c r="H98" s="46">
        <f>IF(H$4="X",'3M - LGS'!H73+'Biz DRENE'!H78,0)</f>
        <v>122914.59612196553</v>
      </c>
      <c r="I98" s="46">
        <f>IF(I$4="X",'3M - LGS'!I73+'Biz DRENE'!I78,0)</f>
        <v>187736.41442165719</v>
      </c>
      <c r="J98" s="46">
        <f>IF(J$4="X",'3M - LGS'!J73+'Biz DRENE'!J78,0)</f>
        <v>194585.32930497525</v>
      </c>
      <c r="K98" s="46">
        <f>IF(K$4="X",'3M - LGS'!K73+'Biz DRENE'!K78,0)</f>
        <v>165789.35559015526</v>
      </c>
      <c r="L98" s="46">
        <f>IF(L$4="X",'3M - LGS'!L73+'Biz DRENE'!L78,0)</f>
        <v>99955.805877626772</v>
      </c>
      <c r="M98" s="555">
        <f>IF(M$4="X",'3M - LGS'!M73+'Biz DRENE'!M78,0)</f>
        <v>107851.43783527786</v>
      </c>
      <c r="N98" s="555">
        <f>IF(N$4="X",'3M - LGS'!N73+'Biz DRENE'!N78,0)</f>
        <v>168376.53668819054</v>
      </c>
      <c r="O98" s="555">
        <f>IF(O$4="X",'3M - LGS'!O73+'Biz DRENE'!O78,0)</f>
        <v>218294.5303049373</v>
      </c>
      <c r="P98" s="555">
        <f>IF(P$4="X",'3M - LGS'!P73+'Biz DRENE'!P78,0)</f>
        <v>176833.06671814423</v>
      </c>
      <c r="Q98" s="555">
        <f>IF(Q$4="X",'3M - LGS'!Q73+'Biz DRENE'!Q78,0)</f>
        <v>184960.06311597215</v>
      </c>
      <c r="R98" s="555">
        <f>IF(R$4="X",'3M - LGS'!R73+'Biz DRENE'!R78,0)</f>
        <v>167860.238459188</v>
      </c>
      <c r="S98" s="555">
        <f>IF(S$4="X",'3M - LGS'!S73+'Biz DRENE'!S78,0)</f>
        <v>217494.47951593704</v>
      </c>
      <c r="T98" s="555">
        <f>IF(T$4="X",'3M - LGS'!T73+'Biz DRENE'!T78,0)</f>
        <v>551349.87514733127</v>
      </c>
      <c r="U98" s="555">
        <f>IF(U$4="X",'3M - LGS'!U73+'Biz DRENE'!U78,0)</f>
        <v>670154.11809759657</v>
      </c>
      <c r="V98" s="555">
        <f>IF(V$4="X",'3M - LGS'!V73+'Biz DRENE'!V78,0)</f>
        <v>604144.87949553982</v>
      </c>
      <c r="W98" s="555">
        <f>IF(W$4="X",'3M - LGS'!W73+'Biz DRENE'!W78,0)</f>
        <v>410702.26229928405</v>
      </c>
      <c r="X98" s="555">
        <f>IF(X$4="X",'3M - LGS'!X73+'Biz DRENE'!X78,0)</f>
        <v>194031.31628407855</v>
      </c>
      <c r="Y98" s="555">
        <f>IF(Y$4="X",'3M - LGS'!Y73+'Biz DRENE'!Y78,0)</f>
        <v>181209.08698722106</v>
      </c>
      <c r="Z98" s="555">
        <f>IF(Z$4="X",'3M - LGS'!Z73+'Biz DRENE'!Z78,0)</f>
        <v>205470.37554417935</v>
      </c>
      <c r="AA98" s="555">
        <f>IF(AA$4="X",'3M - LGS'!AA73+'Biz DRENE'!AA78,0)</f>
        <v>218294.5303049373</v>
      </c>
    </row>
    <row r="99" spans="2:27" x14ac:dyDescent="0.35">
      <c r="B99" s="51" t="s">
        <v>32</v>
      </c>
      <c r="C99" s="46">
        <f>IF(C$4="X",'4M - SPS'!C73+'Biz DRENE'!C79,0)</f>
        <v>0</v>
      </c>
      <c r="D99" s="46">
        <f>IF(D$4="X",'4M - SPS'!D73+'Biz DRENE'!D79,0)</f>
        <v>773.0724746858923</v>
      </c>
      <c r="E99" s="46">
        <f>IF(E$4="X",'4M - SPS'!E73+'Biz DRENE'!E79,0)</f>
        <v>1903.0652682745472</v>
      </c>
      <c r="F99" s="46">
        <f>IF(F$4="X",'4M - SPS'!F73+'Biz DRENE'!F79,0)</f>
        <v>3310.3299964590651</v>
      </c>
      <c r="G99" s="46">
        <f>IF(G$4="X",'4M - SPS'!G73+'Biz DRENE'!G79,0)</f>
        <v>7074.1414272871298</v>
      </c>
      <c r="H99" s="46">
        <f>IF(H$4="X",'4M - SPS'!H73+'Biz DRENE'!H79,0)</f>
        <v>20555.998233400387</v>
      </c>
      <c r="I99" s="46">
        <f>IF(I$4="X",'4M - SPS'!I73+'Biz DRENE'!I79,0)</f>
        <v>30846.713405805818</v>
      </c>
      <c r="J99" s="46">
        <f>IF(J$4="X",'4M - SPS'!J73+'Biz DRENE'!J79,0)</f>
        <v>37655.62269763364</v>
      </c>
      <c r="K99" s="46">
        <f>IF(K$4="X",'4M - SPS'!K73+'Biz DRENE'!K79,0)</f>
        <v>34945.216123082748</v>
      </c>
      <c r="L99" s="46">
        <f>IF(L$4="X",'4M - SPS'!L73+'Biz DRENE'!L79,0)</f>
        <v>20172.247631724589</v>
      </c>
      <c r="M99" s="555">
        <f>IF(M$4="X",'4M - SPS'!M73+'Biz DRENE'!M79,0)</f>
        <v>23920.080739800494</v>
      </c>
      <c r="N99" s="555">
        <f>IF(N$4="X",'4M - SPS'!N73+'Biz DRENE'!N79,0)</f>
        <v>41959.394859485728</v>
      </c>
      <c r="O99" s="555">
        <f>IF(O$4="X",'4M - SPS'!O73+'Biz DRENE'!O79,0)</f>
        <v>55795.823071235704</v>
      </c>
      <c r="P99" s="555">
        <f>IF(P$4="X",'4M - SPS'!P73+'Biz DRENE'!P79,0)</f>
        <v>45903.035075537322</v>
      </c>
      <c r="Q99" s="555">
        <f>IF(Q$4="X",'4M - SPS'!Q73+'Biz DRENE'!Q79,0)</f>
        <v>45139.359530546542</v>
      </c>
      <c r="R99" s="555">
        <f>IF(R$4="X",'4M - SPS'!R73+'Biz DRENE'!R79,0)</f>
        <v>39784.032749511949</v>
      </c>
      <c r="S99" s="555">
        <f>IF(S$4="X",'4M - SPS'!S73+'Biz DRENE'!S79,0)</f>
        <v>55947.967172084362</v>
      </c>
      <c r="T99" s="555">
        <f>IF(T$4="X",'4M - SPS'!T73+'Biz DRENE'!T79,0)</f>
        <v>170402.01868405606</v>
      </c>
      <c r="U99" s="555">
        <f>IF(U$4="X",'4M - SPS'!U73+'Biz DRENE'!U79,0)</f>
        <v>200727.95756842938</v>
      </c>
      <c r="V99" s="555">
        <f>IF(V$4="X",'4M - SPS'!V73+'Biz DRENE'!V79,0)</f>
        <v>190634.11184069276</v>
      </c>
      <c r="W99" s="555">
        <f>IF(W$4="X",'4M - SPS'!W73+'Biz DRENE'!W79,0)</f>
        <v>112903.64285540128</v>
      </c>
      <c r="X99" s="555">
        <f>IF(X$4="X",'4M - SPS'!X73+'Biz DRENE'!X79,0)</f>
        <v>44907.538354812379</v>
      </c>
      <c r="Y99" s="555">
        <f>IF(Y$4="X",'4M - SPS'!Y73+'Biz DRENE'!Y79,0)</f>
        <v>43843.756431080496</v>
      </c>
      <c r="Z99" s="555">
        <f>IF(Z$4="X",'4M - SPS'!Z73+'Biz DRENE'!Z79,0)</f>
        <v>51690.525409783892</v>
      </c>
      <c r="AA99" s="555">
        <f>IF(AA$4="X",'4M - SPS'!AA73+'Biz DRENE'!AA79,0)</f>
        <v>55795.823071235704</v>
      </c>
    </row>
    <row r="100" spans="2:27" ht="15" thickBot="1" x14ac:dyDescent="0.4">
      <c r="B100" s="29" t="s">
        <v>33</v>
      </c>
      <c r="C100" s="47">
        <f>IF(C$4="X",'11M - LPS'!C73+'Biz DRENE'!C80,0)</f>
        <v>0</v>
      </c>
      <c r="D100" s="47">
        <f>IF(D$4="X",'11M - LPS'!D73+'Biz DRENE'!D80,0)</f>
        <v>0</v>
      </c>
      <c r="E100" s="47">
        <f>IF(E$4="X",'11M - LPS'!E73+'Biz DRENE'!E80,0)</f>
        <v>114.67939048859617</v>
      </c>
      <c r="F100" s="47">
        <f>IF(F$4="X",'11M - LPS'!F73+'Biz DRENE'!F80,0)</f>
        <v>231.02368346101443</v>
      </c>
      <c r="G100" s="47">
        <f>IF(G$4="X",'11M - LPS'!G73+'Biz DRENE'!G80,0)</f>
        <v>370.89319900871453</v>
      </c>
      <c r="H100" s="47">
        <f>IF(H$4="X",'11M - LPS'!H73+'Biz DRENE'!H80,0)</f>
        <v>7659.6653645599381</v>
      </c>
      <c r="I100" s="47">
        <f>IF(I$4="X",'11M - LPS'!I73+'Biz DRENE'!I80,0)</f>
        <v>17467.195970298228</v>
      </c>
      <c r="J100" s="47">
        <f>IF(J$4="X",'11M - LPS'!J73+'Biz DRENE'!J80,0)</f>
        <v>18096.308693586983</v>
      </c>
      <c r="K100" s="47">
        <f>IF(K$4="X",'11M - LPS'!K73+'Biz DRENE'!K80,0)</f>
        <v>9924.9416174715316</v>
      </c>
      <c r="L100" s="47">
        <f>IF(L$4="X",'11M - LPS'!L73+'Biz DRENE'!L80,0)</f>
        <v>2463.4747239965423</v>
      </c>
      <c r="M100" s="556">
        <f>IF(M$4="X",'11M - LPS'!M73+'Biz DRENE'!M80,0)</f>
        <v>1541.6308024489886</v>
      </c>
      <c r="N100" s="556">
        <f>IF(N$4="X",'11M - LPS'!N73+'Biz DRENE'!N80,0)</f>
        <v>1727.3030732379752</v>
      </c>
      <c r="O100" s="556">
        <f>IF(O$4="X",'11M - LPS'!O73+'Biz DRENE'!O80,0)</f>
        <v>2217.8617578408052</v>
      </c>
      <c r="P100" s="556">
        <f>IF(P$4="X",'11M - LPS'!P73+'Biz DRENE'!P80,0)</f>
        <v>1668.3130793015632</v>
      </c>
      <c r="Q100" s="556">
        <f>IF(Q$4="X",'11M - LPS'!Q73+'Biz DRENE'!Q80,0)</f>
        <v>2072.3365074787948</v>
      </c>
      <c r="R100" s="556">
        <f>IF(R$4="X",'11M - LPS'!R73+'Biz DRENE'!R80,0)</f>
        <v>3166.0485435117339</v>
      </c>
      <c r="S100" s="556">
        <f>IF(S$4="X",'11M - LPS'!S73+'Biz DRENE'!S80,0)</f>
        <v>7972.4219994811265</v>
      </c>
      <c r="T100" s="556">
        <f>IF(T$4="X",'11M - LPS'!T73+'Biz DRENE'!T80,0)</f>
        <v>30236.584372463487</v>
      </c>
      <c r="U100" s="556">
        <f>IF(U$4="X",'11M - LPS'!U73+'Biz DRENE'!U80,0)</f>
        <v>33434.820031208641</v>
      </c>
      <c r="V100" s="556">
        <f>IF(V$4="X",'11M - LPS'!V73+'Biz DRENE'!V80,0)</f>
        <v>33328.054644001575</v>
      </c>
      <c r="W100" s="556">
        <f>IF(W$4="X",'11M - LPS'!W73+'Biz DRENE'!W80,0)</f>
        <v>17569.376398030156</v>
      </c>
      <c r="X100" s="556">
        <f>IF(X$4="X",'11M - LPS'!X73+'Biz DRENE'!X80,0)</f>
        <v>3865.5146339579969</v>
      </c>
      <c r="Y100" s="556">
        <f>IF(Y$4="X",'11M - LPS'!Y73+'Biz DRENE'!Y80,0)</f>
        <v>2197.0571396825308</v>
      </c>
      <c r="Z100" s="556">
        <f>IF(Z$4="X",'11M - LPS'!Z73+'Biz DRENE'!Z80,0)</f>
        <v>1990.0474372240126</v>
      </c>
      <c r="AA100" s="556">
        <f>IF(AA$4="X",'11M - LPS'!AA73+'Biz DRENE'!AA80,0)</f>
        <v>2217.8617578408052</v>
      </c>
    </row>
    <row r="101" spans="2:27" s="1" customFormat="1" ht="15" thickBot="1" x14ac:dyDescent="0.4">
      <c r="B101" s="52" t="s">
        <v>34</v>
      </c>
      <c r="C101" s="53">
        <f>SUM(C96:C100)</f>
        <v>376.2435091308256</v>
      </c>
      <c r="D101" s="42">
        <f t="shared" ref="D101:K101" si="74">SUM(D96:D100)</f>
        <v>6747.0217789155695</v>
      </c>
      <c r="E101" s="42">
        <f t="shared" si="74"/>
        <v>24521.965081933136</v>
      </c>
      <c r="F101" s="42">
        <f t="shared" si="74"/>
        <v>40594.70932646397</v>
      </c>
      <c r="G101" s="42">
        <f t="shared" si="74"/>
        <v>91480.054181086627</v>
      </c>
      <c r="H101" s="42">
        <f t="shared" si="74"/>
        <v>365127.424696678</v>
      </c>
      <c r="I101" s="42">
        <f t="shared" si="74"/>
        <v>632161.77560577798</v>
      </c>
      <c r="J101" s="42">
        <f t="shared" si="74"/>
        <v>717292.32583705091</v>
      </c>
      <c r="K101" s="42">
        <f t="shared" si="74"/>
        <v>514335.82375630649</v>
      </c>
      <c r="L101" s="42">
        <f t="shared" ref="L101:AA101" si="75">SUM(L96:L100)</f>
        <v>220405.47993703833</v>
      </c>
      <c r="M101" s="42">
        <f t="shared" si="75"/>
        <v>258282.11118430883</v>
      </c>
      <c r="N101" s="42">
        <f t="shared" si="75"/>
        <v>434375.95273671788</v>
      </c>
      <c r="O101" s="42">
        <f t="shared" si="75"/>
        <v>534662.58973812836</v>
      </c>
      <c r="P101" s="42">
        <f t="shared" si="75"/>
        <v>433686.53126003419</v>
      </c>
      <c r="Q101" s="42">
        <f t="shared" si="75"/>
        <v>418499.49696895905</v>
      </c>
      <c r="R101" s="42">
        <f t="shared" si="75"/>
        <v>364360.84286674217</v>
      </c>
      <c r="S101" s="42">
        <f t="shared" si="75"/>
        <v>500322.60987650108</v>
      </c>
      <c r="T101" s="42">
        <f t="shared" si="75"/>
        <v>1543648.6638601648</v>
      </c>
      <c r="U101" s="42">
        <f t="shared" si="75"/>
        <v>1959990.4277088924</v>
      </c>
      <c r="V101" s="42">
        <f t="shared" si="75"/>
        <v>1811216.3198142545</v>
      </c>
      <c r="W101" s="42">
        <f t="shared" si="75"/>
        <v>1084582.859417232</v>
      </c>
      <c r="X101" s="42">
        <f t="shared" si="75"/>
        <v>405882.18985934468</v>
      </c>
      <c r="Y101" s="42">
        <f t="shared" si="75"/>
        <v>410359.44511480856</v>
      </c>
      <c r="Z101" s="42">
        <f t="shared" si="75"/>
        <v>516066.97618702718</v>
      </c>
      <c r="AA101" s="42">
        <f t="shared" si="75"/>
        <v>534662.58973812836</v>
      </c>
    </row>
    <row r="102" spans="2:27" ht="15" thickBot="1" x14ac:dyDescent="0.4"/>
    <row r="103" spans="2:27" ht="15" thickBot="1" x14ac:dyDescent="0.4">
      <c r="B103" s="57" t="s">
        <v>158</v>
      </c>
      <c r="C103" s="54">
        <f>C95</f>
        <v>44927</v>
      </c>
      <c r="D103" s="54">
        <f t="shared" ref="D103:AA103" si="76">D95</f>
        <v>44958</v>
      </c>
      <c r="E103" s="54">
        <f t="shared" si="76"/>
        <v>44986</v>
      </c>
      <c r="F103" s="54">
        <f t="shared" si="76"/>
        <v>45017</v>
      </c>
      <c r="G103" s="54">
        <f t="shared" si="76"/>
        <v>45047</v>
      </c>
      <c r="H103" s="54">
        <f t="shared" si="76"/>
        <v>45078</v>
      </c>
      <c r="I103" s="54">
        <f t="shared" si="76"/>
        <v>45108</v>
      </c>
      <c r="J103" s="54">
        <f t="shared" si="76"/>
        <v>45139</v>
      </c>
      <c r="K103" s="54">
        <f t="shared" si="76"/>
        <v>45170</v>
      </c>
      <c r="L103" s="54">
        <f t="shared" si="76"/>
        <v>45200</v>
      </c>
      <c r="M103" s="54">
        <f t="shared" si="76"/>
        <v>45231</v>
      </c>
      <c r="N103" s="54">
        <f t="shared" si="76"/>
        <v>45261</v>
      </c>
      <c r="O103" s="54">
        <f t="shared" si="76"/>
        <v>45292</v>
      </c>
      <c r="P103" s="54">
        <f t="shared" si="76"/>
        <v>45323</v>
      </c>
      <c r="Q103" s="54">
        <f t="shared" si="76"/>
        <v>45352</v>
      </c>
      <c r="R103" s="54">
        <f t="shared" si="76"/>
        <v>45383</v>
      </c>
      <c r="S103" s="54">
        <f t="shared" si="76"/>
        <v>45413</v>
      </c>
      <c r="T103" s="54">
        <f t="shared" si="76"/>
        <v>45444</v>
      </c>
      <c r="U103" s="54">
        <f t="shared" si="76"/>
        <v>45474</v>
      </c>
      <c r="V103" s="54">
        <f t="shared" si="76"/>
        <v>45505</v>
      </c>
      <c r="W103" s="54">
        <f t="shared" si="76"/>
        <v>45536</v>
      </c>
      <c r="X103" s="54">
        <f t="shared" si="76"/>
        <v>45566</v>
      </c>
      <c r="Y103" s="54">
        <f t="shared" si="76"/>
        <v>45597</v>
      </c>
      <c r="Z103" s="54">
        <f t="shared" si="76"/>
        <v>45627</v>
      </c>
      <c r="AA103" s="54">
        <f t="shared" si="76"/>
        <v>45658</v>
      </c>
    </row>
    <row r="104" spans="2:27" x14ac:dyDescent="0.35">
      <c r="B104" s="58" t="s">
        <v>29</v>
      </c>
      <c r="C104" s="55">
        <f>IF(C$4="X",' LI 1M - RES'!C61,0)</f>
        <v>200.89125362553585</v>
      </c>
      <c r="D104" s="55">
        <f>IF(D$4="X",' LI 1M - RES'!D61,0)</f>
        <v>1560.434340963249</v>
      </c>
      <c r="E104" s="55">
        <f>IF(E$4="X",' LI 1M - RES'!E61,0)</f>
        <v>3714.9644968387497</v>
      </c>
      <c r="F104" s="55">
        <f>IF(F$4="X",' LI 1M - RES'!F61,0)</f>
        <v>8198.9998527879288</v>
      </c>
      <c r="G104" s="55">
        <f>IF(G$4="X",' LI 1M - RES'!G61,0)</f>
        <v>17863.068019014609</v>
      </c>
      <c r="H104" s="55">
        <f>IF(H$4="X",' LI 1M - RES'!H61,0)</f>
        <v>74962.533839846292</v>
      </c>
      <c r="I104" s="55">
        <f>IF(I$4="X",' LI 1M - RES'!I61,0)</f>
        <v>113803.48380978181</v>
      </c>
      <c r="J104" s="55">
        <f>IF(J$4="X",' LI 1M - RES'!J61,0)</f>
        <v>125322.87465357724</v>
      </c>
      <c r="K104" s="55">
        <f>IF(K$4="X",' LI 1M - RES'!K61,0)</f>
        <v>98967.794227291175</v>
      </c>
      <c r="L104" s="55">
        <f>IF(L$4="X",' LI 1M - RES'!L61,0)</f>
        <v>42384.58242280312</v>
      </c>
      <c r="M104" s="55">
        <f>IF(M$4="X",' LI 1M - RES'!M61,0)</f>
        <v>54816.673083145244</v>
      </c>
      <c r="N104" s="55">
        <f>IF(N$4="X",' LI 1M - RES'!N61,0)</f>
        <v>73461.857558169067</v>
      </c>
      <c r="O104" s="55">
        <f>IF(O$4="X",' LI 1M - RES'!O61,0)</f>
        <v>77399.209803536854</v>
      </c>
      <c r="P104" s="55">
        <f>IF(P$4="X",' LI 1M - RES'!P61,0)</f>
        <v>66239.641897968148</v>
      </c>
      <c r="Q104" s="55">
        <f>IF(Q$4="X",' LI 1M - RES'!Q61,0)</f>
        <v>63362.891374950472</v>
      </c>
      <c r="R104" s="55">
        <f>IF(R$4="X",' LI 1M - RES'!R61,0)</f>
        <v>53694.933200254003</v>
      </c>
      <c r="S104" s="55">
        <f>IF(S$4="X",' LI 1M - RES'!S61,0)</f>
        <v>53676.0803736854</v>
      </c>
      <c r="T104" s="55">
        <f>IF(T$4="X",' LI 1M - RES'!T61,0)</f>
        <v>140052.95931219932</v>
      </c>
      <c r="U104" s="55">
        <f>IF(U$4="X",' LI 1M - RES'!U61,0)</f>
        <v>163591.49066008657</v>
      </c>
      <c r="V104" s="55">
        <f>IF(V$4="X",' LI 1M - RES'!V61,0)</f>
        <v>161567.02596750454</v>
      </c>
      <c r="W104" s="55">
        <f>IF(W$4="X",' LI 1M - RES'!W61,0)</f>
        <v>120074.10279560319</v>
      </c>
      <c r="X104" s="55">
        <f>IF(X$4="X",' LI 1M - RES'!X61,0)</f>
        <v>50733.205423589352</v>
      </c>
      <c r="Y104" s="55">
        <f>IF(Y$4="X",' LI 1M - RES'!Y61,0)</f>
        <v>63848.07347681345</v>
      </c>
      <c r="Z104" s="55">
        <f>IF(Z$4="X",' LI 1M - RES'!Z61,0)</f>
        <v>78376.049375674018</v>
      </c>
      <c r="AA104" s="55">
        <f>IF(AA$4="X",' LI 1M - RES'!AA61,0)</f>
        <v>77399.209803536854</v>
      </c>
    </row>
    <row r="105" spans="2:27" x14ac:dyDescent="0.35">
      <c r="B105" s="51" t="s">
        <v>30</v>
      </c>
      <c r="C105" s="46">
        <f>IF(C$4="X",'LI 2M - SGS'!C73,0)</f>
        <v>0</v>
      </c>
      <c r="D105" s="46">
        <f>IF(D$4="X",'LI 2M - SGS'!D73,0)</f>
        <v>0</v>
      </c>
      <c r="E105" s="46">
        <f>IF(E$4="X",'LI 2M - SGS'!E73,0)</f>
        <v>268.32192765778808</v>
      </c>
      <c r="F105" s="46">
        <f>IF(F$4="X",'LI 2M - SGS'!F73,0)</f>
        <v>938.11621904355763</v>
      </c>
      <c r="G105" s="46">
        <f>IF(G$4="X",'LI 2M - SGS'!G73,0)</f>
        <v>2704.5677008846446</v>
      </c>
      <c r="H105" s="46">
        <f>IF(H$4="X",'LI 2M - SGS'!H73,0)</f>
        <v>6581.9725232238352</v>
      </c>
      <c r="I105" s="46">
        <f>IF(I$4="X",'LI 2M - SGS'!I73,0)</f>
        <v>10901.778067906474</v>
      </c>
      <c r="J105" s="46">
        <f>IF(J$4="X",'LI 2M - SGS'!J73,0)</f>
        <v>12617.249089559242</v>
      </c>
      <c r="K105" s="46">
        <f>IF(K$4="X",'LI 2M - SGS'!K73,0)</f>
        <v>11220.177613042713</v>
      </c>
      <c r="L105" s="46">
        <f>IF(L$4="X",'LI 2M - SGS'!L73,0)</f>
        <v>7186.6803277249674</v>
      </c>
      <c r="M105" s="46">
        <f>IF(M$4="X",'LI 2M - SGS'!M73,0)</f>
        <v>8280.1410584961886</v>
      </c>
      <c r="N105" s="46">
        <f>IF(N$4="X",'LI 2M - SGS'!N73,0)</f>
        <v>11654.487757346729</v>
      </c>
      <c r="O105" s="46">
        <f>IF(O$4="X",'LI 2M - SGS'!O73,0)</f>
        <v>12594.098199730986</v>
      </c>
      <c r="P105" s="46">
        <f>IF(P$4="X",'LI 2M - SGS'!P73,0)</f>
        <v>9859.0214187914862</v>
      </c>
      <c r="Q105" s="46">
        <f>IF(Q$4="X",'LI 2M - SGS'!Q73,0)</f>
        <v>9705.7327636033497</v>
      </c>
      <c r="R105" s="46">
        <f>IF(R$4="X",'LI 2M - SGS'!R73,0)</f>
        <v>9077.0958950128461</v>
      </c>
      <c r="S105" s="46">
        <f>IF(S$4="X",'LI 2M - SGS'!S73,0)</f>
        <v>11442.939394624776</v>
      </c>
      <c r="T105" s="46">
        <f>IF(T$4="X",'LI 2M - SGS'!T73,0)</f>
        <v>20734.612462302513</v>
      </c>
      <c r="U105" s="46">
        <f>IF(U$4="X",'LI 2M - SGS'!U73,0)</f>
        <v>27202.798994193538</v>
      </c>
      <c r="V105" s="46">
        <f>IF(V$4="X",'LI 2M - SGS'!V73,0)</f>
        <v>23787.20980537944</v>
      </c>
      <c r="W105" s="46">
        <f>IF(W$4="X",'LI 2M - SGS'!W73,0)</f>
        <v>16432.191881239112</v>
      </c>
      <c r="X105" s="46">
        <f>IF(X$4="X",'LI 2M - SGS'!X73,0)</f>
        <v>9889.7285311772866</v>
      </c>
      <c r="Y105" s="46">
        <f>IF(Y$4="X",'LI 2M - SGS'!Y73,0)</f>
        <v>10203.400228315177</v>
      </c>
      <c r="Z105" s="46">
        <f>IF(Z$4="X",'LI 2M - SGS'!Z73,0)</f>
        <v>12522.407364493105</v>
      </c>
      <c r="AA105" s="46">
        <f>IF(AA$4="X",'LI 2M - SGS'!AA73,0)</f>
        <v>12594.098199730986</v>
      </c>
    </row>
    <row r="106" spans="2:27" x14ac:dyDescent="0.35">
      <c r="B106" s="51" t="s">
        <v>31</v>
      </c>
      <c r="C106" s="46">
        <f>IF(C$4="X",'LI 3M - LGS'!C73,0)</f>
        <v>0</v>
      </c>
      <c r="D106" s="46">
        <f>IF(D$4="X",'LI 3M - LGS'!D73,0)</f>
        <v>0</v>
      </c>
      <c r="E106" s="46">
        <f>IF(E$4="X",'LI 3M - LGS'!E73,0)</f>
        <v>71.390371193085031</v>
      </c>
      <c r="F106" s="46">
        <f>IF(F$4="X",'LI 3M - LGS'!F73,0)</f>
        <v>165.13948508979655</v>
      </c>
      <c r="G106" s="46">
        <f>IF(G$4="X",'LI 3M - LGS'!G73,0)</f>
        <v>358.88438197614789</v>
      </c>
      <c r="H106" s="46">
        <f>IF(H$4="X",'LI 3M - LGS'!H73,0)</f>
        <v>839.24547183522782</v>
      </c>
      <c r="I106" s="46">
        <f>IF(I$4="X",'LI 3M - LGS'!I73,0)</f>
        <v>1850.03164897122</v>
      </c>
      <c r="J106" s="46">
        <f>IF(J$4="X",'LI 3M - LGS'!J73,0)</f>
        <v>2387.1280415062993</v>
      </c>
      <c r="K106" s="46">
        <f>IF(K$4="X",'LI 3M - LGS'!K73,0)</f>
        <v>2616.0952033869826</v>
      </c>
      <c r="L106" s="46">
        <f>IF(L$4="X",'LI 3M - LGS'!L73,0)</f>
        <v>2094.0881327394559</v>
      </c>
      <c r="M106" s="46">
        <f>IF(M$4="X",'LI 3M - LGS'!M73,0)</f>
        <v>2296.0177687234277</v>
      </c>
      <c r="N106" s="46">
        <f>IF(N$4="X",'LI 3M - LGS'!N73,0)</f>
        <v>3838.8284921086088</v>
      </c>
      <c r="O106" s="46">
        <f>IF(O$4="X",'LI 3M - LGS'!O73,0)</f>
        <v>5321.1377080540306</v>
      </c>
      <c r="P106" s="46">
        <f>IF(P$4="X",'LI 3M - LGS'!P73,0)</f>
        <v>4121.2282418131517</v>
      </c>
      <c r="Q106" s="46">
        <f>IF(Q$4="X",'LI 3M - LGS'!Q73,0)</f>
        <v>4521.5527763106584</v>
      </c>
      <c r="R106" s="46">
        <f>IF(R$4="X",'LI 3M - LGS'!R73,0)</f>
        <v>4352.0073730670083</v>
      </c>
      <c r="S106" s="46">
        <f>IF(S$4="X",'LI 3M - LGS'!S73,0)</f>
        <v>5451.8341966406351</v>
      </c>
      <c r="T106" s="46">
        <f>IF(T$4="X",'LI 3M - LGS'!T73,0)</f>
        <v>9289.1426110473421</v>
      </c>
      <c r="U106" s="46">
        <f>IF(U$4="X",'LI 3M - LGS'!U73,0)</f>
        <v>11345.077530803017</v>
      </c>
      <c r="V106" s="46">
        <f>IF(V$4="X",'LI 3M - LGS'!V73,0)</f>
        <v>9356.080618987964</v>
      </c>
      <c r="W106" s="46">
        <f>IF(W$4="X",'LI 3M - LGS'!W73,0)</f>
        <v>8691.8625283555739</v>
      </c>
      <c r="X106" s="46">
        <f>IF(X$4="X",'LI 3M - LGS'!X73,0)</f>
        <v>5315.9281020417657</v>
      </c>
      <c r="Y106" s="46">
        <f>IF(Y$4="X",'LI 3M - LGS'!Y73,0)</f>
        <v>4535.8679131787931</v>
      </c>
      <c r="Z106" s="46">
        <f>IF(Z$4="X",'LI 3M - LGS'!Z73,0)</f>
        <v>4859.995992881336</v>
      </c>
      <c r="AA106" s="46">
        <f>IF(AA$4="X",'LI 3M - LGS'!AA73,0)</f>
        <v>5321.1377080540306</v>
      </c>
    </row>
    <row r="107" spans="2:27" x14ac:dyDescent="0.35">
      <c r="B107" s="51" t="s">
        <v>32</v>
      </c>
      <c r="C107" s="46">
        <f>IF(C$4="X",'LI 4M - SPS'!C73,0)</f>
        <v>0</v>
      </c>
      <c r="D107" s="46">
        <f>IF(D$4="X",'LI 4M - SPS'!D73,0)</f>
        <v>0</v>
      </c>
      <c r="E107" s="46">
        <f>IF(E$4="X",'LI 4M - SPS'!E73,0)</f>
        <v>0</v>
      </c>
      <c r="F107" s="46">
        <f>IF(F$4="X",'LI 4M - SPS'!F73,0)</f>
        <v>0</v>
      </c>
      <c r="G107" s="46">
        <f>IF(G$4="X",'LI 4M - SPS'!G73,0)</f>
        <v>0</v>
      </c>
      <c r="H107" s="46">
        <f>IF(H$4="X",'LI 4M - SPS'!H73,0)</f>
        <v>0</v>
      </c>
      <c r="I107" s="46">
        <f>IF(I$4="X",'LI 4M - SPS'!I73,0)</f>
        <v>0</v>
      </c>
      <c r="J107" s="46">
        <f>IF(J$4="X",'LI 4M - SPS'!J73,0)</f>
        <v>0</v>
      </c>
      <c r="K107" s="46">
        <f>IF(K$4="X",'LI 4M - SPS'!K73,0)</f>
        <v>0</v>
      </c>
      <c r="L107" s="46">
        <f>IF(L$4="X",'LI 4M - SPS'!L73,0)</f>
        <v>0</v>
      </c>
      <c r="M107" s="46">
        <f>IF(M$4="X",'LI 4M - SPS'!M73,0)</f>
        <v>0</v>
      </c>
      <c r="N107" s="46">
        <f>IF(N$4="X",'LI 4M - SPS'!N73,0)</f>
        <v>0</v>
      </c>
      <c r="O107" s="46">
        <f>IF(O$4="X",'LI 4M - SPS'!O73,0)</f>
        <v>0</v>
      </c>
      <c r="P107" s="46">
        <f>IF(P$4="X",'LI 4M - SPS'!P73,0)</f>
        <v>0</v>
      </c>
      <c r="Q107" s="46">
        <f>IF(Q$4="X",'LI 4M - SPS'!Q73,0)</f>
        <v>0</v>
      </c>
      <c r="R107" s="46">
        <f>IF(R$4="X",'LI 4M - SPS'!R73,0)</f>
        <v>0</v>
      </c>
      <c r="S107" s="46">
        <f>IF(S$4="X",'LI 4M - SPS'!S73,0)</f>
        <v>0</v>
      </c>
      <c r="T107" s="46">
        <f>IF(T$4="X",'LI 4M - SPS'!T73,0)</f>
        <v>0</v>
      </c>
      <c r="U107" s="46">
        <f>IF(U$4="X",'LI 4M - SPS'!U73,0)</f>
        <v>0</v>
      </c>
      <c r="V107" s="46">
        <f>IF(V$4="X",'LI 4M - SPS'!V73,0)</f>
        <v>0</v>
      </c>
      <c r="W107" s="46">
        <f>IF(W$4="X",'LI 4M - SPS'!W73,0)</f>
        <v>0</v>
      </c>
      <c r="X107" s="46">
        <f>IF(X$4="X",'LI 4M - SPS'!X73,0)</f>
        <v>0</v>
      </c>
      <c r="Y107" s="46">
        <f>IF(Y$4="X",'LI 4M - SPS'!Y73,0)</f>
        <v>0</v>
      </c>
      <c r="Z107" s="46">
        <f>IF(Z$4="X",'LI 4M - SPS'!Z73,0)</f>
        <v>0</v>
      </c>
      <c r="AA107" s="46">
        <f>IF(AA$4="X",'LI 4M - SPS'!AA73,0)</f>
        <v>0</v>
      </c>
    </row>
    <row r="108" spans="2:27" ht="15" thickBot="1" x14ac:dyDescent="0.4">
      <c r="B108" s="29" t="s">
        <v>33</v>
      </c>
      <c r="C108" s="140">
        <f>IF(C$4="X",'LI 11M - LPS'!C73,0)</f>
        <v>0</v>
      </c>
      <c r="D108" s="140">
        <f>IF(D$4="X",'LI 11M - LPS'!D73,0)</f>
        <v>0</v>
      </c>
      <c r="E108" s="140">
        <f>IF(E$4="X",'LI 11M - LPS'!E73,0)</f>
        <v>0</v>
      </c>
      <c r="F108" s="140">
        <f>IF(F$4="X",'LI 11M - LPS'!F73,0)</f>
        <v>0</v>
      </c>
      <c r="G108" s="140">
        <f>IF(G$4="X",'LI 11M - LPS'!G73,0)</f>
        <v>0</v>
      </c>
      <c r="H108" s="140">
        <f>IF(H$4="X",'LI 11M - LPS'!H73,0)</f>
        <v>0</v>
      </c>
      <c r="I108" s="140">
        <f>IF(I$4="X",'LI 11M - LPS'!I73,0)</f>
        <v>0</v>
      </c>
      <c r="J108" s="140">
        <f>IF(J$4="X",'LI 11M - LPS'!J73,0)</f>
        <v>0</v>
      </c>
      <c r="K108" s="140">
        <f>IF(K$4="X",'LI 11M - LPS'!K73,0)</f>
        <v>0</v>
      </c>
      <c r="L108" s="140">
        <f>IF(L$4="X",'LI 11M - LPS'!L73,0)</f>
        <v>0</v>
      </c>
      <c r="M108" s="140">
        <f>IF(M$4="X",'LI 11M - LPS'!M73,0)</f>
        <v>0</v>
      </c>
      <c r="N108" s="140">
        <f>IF(N$4="X",'LI 11M - LPS'!N73,0)</f>
        <v>0</v>
      </c>
      <c r="O108" s="140">
        <f>IF(O$4="X",'LI 11M - LPS'!O73,0)</f>
        <v>0</v>
      </c>
      <c r="P108" s="140">
        <f>IF(P$4="X",'LI 11M - LPS'!P73,0)</f>
        <v>0</v>
      </c>
      <c r="Q108" s="140">
        <f>IF(Q$4="X",'LI 11M - LPS'!Q73,0)</f>
        <v>0</v>
      </c>
      <c r="R108" s="140">
        <f>IF(R$4="X",'LI 11M - LPS'!R73,0)</f>
        <v>0</v>
      </c>
      <c r="S108" s="140">
        <f>IF(S$4="X",'LI 11M - LPS'!S73,0)</f>
        <v>0</v>
      </c>
      <c r="T108" s="140">
        <f>IF(T$4="X",'LI 11M - LPS'!T73,0)</f>
        <v>0</v>
      </c>
      <c r="U108" s="140">
        <f>IF(U$4="X",'LI 11M - LPS'!U73,0)</f>
        <v>0</v>
      </c>
      <c r="V108" s="140">
        <f>IF(V$4="X",'LI 11M - LPS'!V73,0)</f>
        <v>0</v>
      </c>
      <c r="W108" s="140">
        <f>IF(W$4="X",'LI 11M - LPS'!W73,0)</f>
        <v>0</v>
      </c>
      <c r="X108" s="140">
        <f>IF(X$4="X",'LI 11M - LPS'!X73,0)</f>
        <v>0</v>
      </c>
      <c r="Y108" s="140">
        <f>IF(Y$4="X",'LI 11M - LPS'!Y73,0)</f>
        <v>0</v>
      </c>
      <c r="Z108" s="140">
        <f>IF(Z$4="X",'LI 11M - LPS'!Z73,0)</f>
        <v>0</v>
      </c>
      <c r="AA108" s="140">
        <f>IF(AA$4="X",'LI 11M - LPS'!AA73,0)</f>
        <v>0</v>
      </c>
    </row>
    <row r="109" spans="2:27" s="1" customFormat="1" ht="15" thickBot="1" x14ac:dyDescent="0.4">
      <c r="B109" s="52" t="s">
        <v>34</v>
      </c>
      <c r="C109" s="141">
        <f>SUM(C104:C108)</f>
        <v>200.89125362553585</v>
      </c>
      <c r="D109" s="142">
        <f t="shared" ref="D109:K109" si="77">SUM(D104:D108)</f>
        <v>1560.434340963249</v>
      </c>
      <c r="E109" s="142">
        <f t="shared" si="77"/>
        <v>4054.6767956896228</v>
      </c>
      <c r="F109" s="142">
        <f t="shared" si="77"/>
        <v>9302.2555569212818</v>
      </c>
      <c r="G109" s="142">
        <f t="shared" si="77"/>
        <v>20926.520101875401</v>
      </c>
      <c r="H109" s="142">
        <f t="shared" si="77"/>
        <v>82383.751834905357</v>
      </c>
      <c r="I109" s="142">
        <f t="shared" si="77"/>
        <v>126555.2935266595</v>
      </c>
      <c r="J109" s="142">
        <f t="shared" si="77"/>
        <v>140327.25178464278</v>
      </c>
      <c r="K109" s="142">
        <f t="shared" si="77"/>
        <v>112804.06704372088</v>
      </c>
      <c r="L109" s="142">
        <f t="shared" ref="L109:AA109" si="78">SUM(L104:L108)</f>
        <v>51665.350883267536</v>
      </c>
      <c r="M109" s="553">
        <f t="shared" si="78"/>
        <v>65392.831910364854</v>
      </c>
      <c r="N109" s="553">
        <f t="shared" si="78"/>
        <v>88955.173807624407</v>
      </c>
      <c r="O109" s="553">
        <f t="shared" si="78"/>
        <v>95314.445711321867</v>
      </c>
      <c r="P109" s="553">
        <f t="shared" si="78"/>
        <v>80219.891558572781</v>
      </c>
      <c r="Q109" s="553">
        <f t="shared" si="78"/>
        <v>77590.176914864482</v>
      </c>
      <c r="R109" s="553">
        <f t="shared" si="78"/>
        <v>67124.036468333856</v>
      </c>
      <c r="S109" s="553">
        <f t="shared" si="78"/>
        <v>70570.853964950802</v>
      </c>
      <c r="T109" s="553">
        <f t="shared" si="78"/>
        <v>170076.71438554919</v>
      </c>
      <c r="U109" s="553">
        <f t="shared" si="78"/>
        <v>202139.36718508313</v>
      </c>
      <c r="V109" s="553">
        <f t="shared" si="78"/>
        <v>194710.31639187195</v>
      </c>
      <c r="W109" s="553">
        <f t="shared" si="78"/>
        <v>145198.1572051979</v>
      </c>
      <c r="X109" s="553">
        <f t="shared" si="78"/>
        <v>65938.862056808401</v>
      </c>
      <c r="Y109" s="553">
        <f t="shared" si="78"/>
        <v>78587.341618307415</v>
      </c>
      <c r="Z109" s="553">
        <f t="shared" si="78"/>
        <v>95758.452733048456</v>
      </c>
      <c r="AA109" s="553">
        <f t="shared" si="78"/>
        <v>95314.445711321867</v>
      </c>
    </row>
  </sheetData>
  <mergeCells count="9">
    <mergeCell ref="A57:B58"/>
    <mergeCell ref="A85:B86"/>
    <mergeCell ref="A3:B4"/>
    <mergeCell ref="A32:B34"/>
    <mergeCell ref="A43:A46"/>
    <mergeCell ref="A47:A50"/>
    <mergeCell ref="A51:A54"/>
    <mergeCell ref="A35:A38"/>
    <mergeCell ref="A39:A42"/>
  </mergeCells>
  <pageMargins left="0.7" right="0.7" top="0.75" bottom="0.75" header="0.3" footer="0.3"/>
  <pageSetup orientation="portrait" r:id="rId1"/>
  <headerFooter>
    <oddFooter>&amp;RSchedule JNG-D7.G</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179D2-2786-49F5-9683-D88D5EE99AA7}">
  <dimension ref="A1:V32"/>
  <sheetViews>
    <sheetView zoomScale="90" zoomScaleNormal="90" workbookViewId="0">
      <selection activeCell="M21" sqref="M21:N21"/>
    </sheetView>
  </sheetViews>
  <sheetFormatPr defaultRowHeight="14.5" x14ac:dyDescent="0.35"/>
  <cols>
    <col min="1" max="1" width="34.1796875" customWidth="1"/>
    <col min="2" max="13" width="12.08984375" customWidth="1"/>
    <col min="14" max="14" width="13.54296875" customWidth="1"/>
    <col min="15" max="15" width="13.1796875" customWidth="1"/>
    <col min="16" max="16" width="11.54296875" customWidth="1"/>
    <col min="17" max="20" width="11.08984375" customWidth="1"/>
    <col min="21" max="21" width="14.1796875" customWidth="1"/>
    <col min="22" max="22" width="13.1796875" customWidth="1"/>
    <col min="23" max="23" width="11.1796875" customWidth="1"/>
  </cols>
  <sheetData>
    <row r="1" spans="1:22" ht="21" x14ac:dyDescent="0.5">
      <c r="A1" s="80" t="s">
        <v>267</v>
      </c>
    </row>
    <row r="2" spans="1:22" ht="15" thickBot="1" x14ac:dyDescent="0.4"/>
    <row r="3" spans="1:22" ht="21.5" thickBot="1" x14ac:dyDescent="0.55000000000000004">
      <c r="B3" s="616" t="s">
        <v>268</v>
      </c>
      <c r="C3" s="617"/>
      <c r="D3" s="617"/>
      <c r="E3" s="617"/>
      <c r="F3" s="617"/>
      <c r="G3" s="617"/>
      <c r="H3" s="617"/>
      <c r="I3" s="617"/>
      <c r="J3" s="617"/>
      <c r="K3" s="617"/>
      <c r="L3" s="617"/>
      <c r="M3" s="617"/>
      <c r="N3" s="617"/>
    </row>
    <row r="4" spans="1:22" ht="31.5" thickBot="1" x14ac:dyDescent="0.4">
      <c r="A4" s="406" t="s">
        <v>288</v>
      </c>
      <c r="B4" s="405" t="s">
        <v>15</v>
      </c>
      <c r="C4" s="404">
        <v>44927</v>
      </c>
      <c r="D4" s="404">
        <v>44958</v>
      </c>
      <c r="E4" s="404">
        <v>44986</v>
      </c>
      <c r="F4" s="404">
        <v>45017</v>
      </c>
      <c r="G4" s="404">
        <v>45047</v>
      </c>
      <c r="H4" s="404">
        <v>45078</v>
      </c>
      <c r="I4" s="404">
        <v>45108</v>
      </c>
      <c r="J4" s="404">
        <v>45139</v>
      </c>
      <c r="K4" s="404">
        <v>45170</v>
      </c>
      <c r="L4" s="404">
        <v>45200</v>
      </c>
      <c r="M4" s="404">
        <v>45231</v>
      </c>
      <c r="N4" s="404">
        <v>45261</v>
      </c>
      <c r="O4" s="410" t="s">
        <v>34</v>
      </c>
      <c r="U4" s="411" t="s">
        <v>269</v>
      </c>
      <c r="V4" s="411" t="s">
        <v>181</v>
      </c>
    </row>
    <row r="5" spans="1:22" x14ac:dyDescent="0.35">
      <c r="A5" s="412" t="s">
        <v>270</v>
      </c>
      <c r="B5" s="413"/>
      <c r="C5" s="414"/>
      <c r="D5" s="414"/>
      <c r="E5" s="414"/>
      <c r="F5" s="414"/>
      <c r="G5" s="414"/>
      <c r="H5" s="414"/>
      <c r="I5" s="414"/>
      <c r="J5" s="414"/>
      <c r="K5" s="414"/>
      <c r="L5" s="414"/>
      <c r="M5" s="415"/>
      <c r="N5" s="416"/>
      <c r="O5" s="417">
        <f t="shared" ref="O5:O16" si="0">SUM(L5:N5)</f>
        <v>0</v>
      </c>
      <c r="U5" s="418"/>
      <c r="V5" s="418"/>
    </row>
    <row r="6" spans="1:22" x14ac:dyDescent="0.35">
      <c r="A6" s="419" t="s">
        <v>49</v>
      </c>
      <c r="B6" s="420"/>
      <c r="C6" s="418"/>
      <c r="D6" s="418"/>
      <c r="E6" s="418"/>
      <c r="F6" s="418"/>
      <c r="G6" s="418"/>
      <c r="H6" s="418"/>
      <c r="I6" s="418"/>
      <c r="J6" s="418"/>
      <c r="K6" s="421"/>
      <c r="L6" s="422" t="s">
        <v>271</v>
      </c>
      <c r="M6" s="557">
        <v>992944.2</v>
      </c>
      <c r="N6" s="558">
        <v>2794630.2</v>
      </c>
      <c r="O6" s="423">
        <f t="shared" si="0"/>
        <v>3787574.4000000004</v>
      </c>
      <c r="U6" s="424">
        <f>'RES kWh ENTRY'!M15+'RES kWh ENTRY'!N15</f>
        <v>3787574.4000000004</v>
      </c>
      <c r="V6" s="424">
        <f t="shared" ref="V6:V28" si="1">O6-U6</f>
        <v>0</v>
      </c>
    </row>
    <row r="7" spans="1:22" x14ac:dyDescent="0.35">
      <c r="A7" s="419" t="s">
        <v>272</v>
      </c>
      <c r="B7" s="420"/>
      <c r="C7" s="418"/>
      <c r="D7" s="418"/>
      <c r="E7" s="418"/>
      <c r="F7" s="418"/>
      <c r="G7" s="418"/>
      <c r="H7" s="418"/>
      <c r="I7" s="418"/>
      <c r="J7" s="418"/>
      <c r="K7" s="418"/>
      <c r="L7" s="425"/>
      <c r="M7" s="426"/>
      <c r="N7" s="427"/>
      <c r="O7" s="423">
        <f t="shared" si="0"/>
        <v>0</v>
      </c>
      <c r="U7" s="418"/>
      <c r="V7" s="418"/>
    </row>
    <row r="8" spans="1:22" ht="14.4" customHeight="1" x14ac:dyDescent="0.35">
      <c r="A8" s="419" t="s">
        <v>273</v>
      </c>
      <c r="B8" s="420"/>
      <c r="C8" s="418"/>
      <c r="D8" s="418"/>
      <c r="E8" s="428"/>
      <c r="F8" s="418"/>
      <c r="G8" s="429"/>
      <c r="H8" s="429"/>
      <c r="I8" s="429"/>
      <c r="J8" s="429"/>
      <c r="K8" s="429"/>
      <c r="L8" s="425"/>
      <c r="M8" s="426"/>
      <c r="N8" s="427"/>
      <c r="O8" s="423">
        <f t="shared" si="0"/>
        <v>0</v>
      </c>
      <c r="U8" s="418"/>
      <c r="V8" s="418"/>
    </row>
    <row r="9" spans="1:22" x14ac:dyDescent="0.35">
      <c r="A9" s="419" t="s">
        <v>3</v>
      </c>
      <c r="B9" s="420"/>
      <c r="C9" s="418"/>
      <c r="D9" s="418"/>
      <c r="E9" s="418"/>
      <c r="F9" s="418"/>
      <c r="G9" s="418"/>
      <c r="H9" s="418"/>
      <c r="I9" s="418"/>
      <c r="J9" s="418"/>
      <c r="K9" s="421"/>
      <c r="L9" s="422" t="s">
        <v>271</v>
      </c>
      <c r="M9" s="557">
        <v>2005941.2099999997</v>
      </c>
      <c r="N9" s="558">
        <v>6577913.2799999993</v>
      </c>
      <c r="O9" s="423">
        <f t="shared" si="0"/>
        <v>8583854.4899999984</v>
      </c>
      <c r="U9" s="424">
        <f>'RES kWh ENTRY'!M29+'RES kWh ENTRY'!N29</f>
        <v>8583854.4899999984</v>
      </c>
      <c r="V9" s="424">
        <f t="shared" si="1"/>
        <v>0</v>
      </c>
    </row>
    <row r="10" spans="1:22" x14ac:dyDescent="0.35">
      <c r="A10" s="430" t="s">
        <v>274</v>
      </c>
      <c r="B10" s="420"/>
      <c r="C10" s="418"/>
      <c r="D10" s="418"/>
      <c r="E10" s="418"/>
      <c r="F10" s="418"/>
      <c r="G10" s="418"/>
      <c r="H10" s="418"/>
      <c r="I10" s="418"/>
      <c r="J10" s="418"/>
      <c r="K10" s="421"/>
      <c r="L10" s="422" t="s">
        <v>271</v>
      </c>
      <c r="M10" s="557">
        <v>133175.74000000002</v>
      </c>
      <c r="N10" s="558">
        <v>1447498.72</v>
      </c>
      <c r="O10" s="431">
        <f t="shared" si="0"/>
        <v>1580674.46</v>
      </c>
      <c r="P10" s="432"/>
      <c r="Q10" s="432" t="s">
        <v>275</v>
      </c>
      <c r="R10" s="432"/>
      <c r="S10" s="432"/>
      <c r="U10" s="424">
        <f>'RES kWh ENTRY'!M43+'RES kWh ENTRY'!N43</f>
        <v>1580674.46</v>
      </c>
      <c r="V10" s="424">
        <f t="shared" si="1"/>
        <v>0</v>
      </c>
    </row>
    <row r="11" spans="1:22" x14ac:dyDescent="0.35">
      <c r="A11" s="433" t="s">
        <v>47</v>
      </c>
      <c r="B11" s="420"/>
      <c r="C11" s="418"/>
      <c r="D11" s="418"/>
      <c r="E11" s="418"/>
      <c r="F11" s="418"/>
      <c r="G11" s="418"/>
      <c r="H11" s="418"/>
      <c r="I11" s="418"/>
      <c r="J11" s="418"/>
      <c r="K11" s="421"/>
      <c r="L11" s="422" t="s">
        <v>271</v>
      </c>
      <c r="M11" s="434">
        <f>Q11*$S11</f>
        <v>168169.54339466747</v>
      </c>
      <c r="N11" s="434">
        <f>R11*$S11</f>
        <v>573156.45054629608</v>
      </c>
      <c r="O11" s="435">
        <f t="shared" si="0"/>
        <v>741325.99394096353</v>
      </c>
      <c r="P11" s="432" t="s">
        <v>276</v>
      </c>
      <c r="Q11" s="560">
        <v>211017.66</v>
      </c>
      <c r="R11" s="560">
        <v>719191.65960000001</v>
      </c>
      <c r="S11" s="477">
        <v>0.79694535232106867</v>
      </c>
      <c r="U11" s="424">
        <f>'RES kWh ENTRY'!M57+'RES kWh ENTRY'!N57</f>
        <v>741325.99394096353</v>
      </c>
      <c r="V11" s="424">
        <f t="shared" si="1"/>
        <v>0</v>
      </c>
    </row>
    <row r="12" spans="1:22" x14ac:dyDescent="0.35">
      <c r="A12" s="433" t="s">
        <v>46</v>
      </c>
      <c r="B12" s="420"/>
      <c r="C12" s="418"/>
      <c r="D12" s="418"/>
      <c r="E12" s="418"/>
      <c r="F12" s="418"/>
      <c r="G12" s="418"/>
      <c r="H12" s="418"/>
      <c r="I12" s="418"/>
      <c r="J12" s="418"/>
      <c r="K12" s="421"/>
      <c r="L12" s="422" t="s">
        <v>271</v>
      </c>
      <c r="M12" s="437">
        <f>Q12*$S12</f>
        <v>113524.61483492516</v>
      </c>
      <c r="N12" s="437">
        <f>R12*$S12</f>
        <v>1027208.4412732685</v>
      </c>
      <c r="O12" s="435">
        <f t="shared" si="0"/>
        <v>1140733.0561081937</v>
      </c>
      <c r="P12" s="432" t="s">
        <v>277</v>
      </c>
      <c r="Q12" s="560">
        <v>169131.30000000005</v>
      </c>
      <c r="R12" s="560">
        <v>1530356.2077364889</v>
      </c>
      <c r="S12" s="477">
        <v>0.67122179534435744</v>
      </c>
      <c r="U12" s="424">
        <f>'RES kWh ENTRY'!M71+'RES kWh ENTRY'!N71</f>
        <v>1140733.0561081935</v>
      </c>
      <c r="V12" s="424">
        <f t="shared" si="1"/>
        <v>0</v>
      </c>
    </row>
    <row r="13" spans="1:22" x14ac:dyDescent="0.35">
      <c r="A13" s="430" t="s">
        <v>278</v>
      </c>
      <c r="B13" s="420"/>
      <c r="C13" s="418"/>
      <c r="D13" s="418"/>
      <c r="E13" s="418"/>
      <c r="F13" s="418"/>
      <c r="G13" s="418"/>
      <c r="H13" s="418"/>
      <c r="I13" s="418"/>
      <c r="J13" s="418"/>
      <c r="K13" s="421"/>
      <c r="L13" s="422" t="s">
        <v>271</v>
      </c>
      <c r="M13" s="557">
        <v>29666.05</v>
      </c>
      <c r="N13" s="557">
        <v>37129.71</v>
      </c>
      <c r="O13" s="431">
        <f t="shared" si="0"/>
        <v>66795.759999999995</v>
      </c>
      <c r="U13" s="424">
        <f>'RES kWh ENTRY'!M85+'RES kWh ENTRY'!N85</f>
        <v>66795.759999999995</v>
      </c>
      <c r="V13" s="424">
        <f t="shared" si="1"/>
        <v>0</v>
      </c>
    </row>
    <row r="14" spans="1:22" x14ac:dyDescent="0.35">
      <c r="A14" s="430" t="s">
        <v>45</v>
      </c>
      <c r="B14" s="420"/>
      <c r="C14" s="418"/>
      <c r="D14" s="418"/>
      <c r="E14" s="418"/>
      <c r="F14" s="418"/>
      <c r="G14" s="418"/>
      <c r="H14" s="418"/>
      <c r="I14" s="418"/>
      <c r="J14" s="418"/>
      <c r="K14" s="421"/>
      <c r="L14" s="422" t="s">
        <v>271</v>
      </c>
      <c r="M14" s="557">
        <v>47867.084347826094</v>
      </c>
      <c r="N14" s="557">
        <v>29670.444000000025</v>
      </c>
      <c r="O14" s="431">
        <f t="shared" si="0"/>
        <v>77537.528347826126</v>
      </c>
      <c r="U14" s="424">
        <f>'RES kWh ENTRY'!M99+'RES kWh ENTRY'!N99</f>
        <v>77537.528347826126</v>
      </c>
      <c r="V14" s="424">
        <f t="shared" si="1"/>
        <v>0</v>
      </c>
    </row>
    <row r="15" spans="1:22" x14ac:dyDescent="0.35">
      <c r="A15" s="430" t="s">
        <v>242</v>
      </c>
      <c r="B15" s="420"/>
      <c r="C15" s="418"/>
      <c r="D15" s="418"/>
      <c r="E15" s="418"/>
      <c r="F15" s="418"/>
      <c r="G15" s="418"/>
      <c r="H15" s="418"/>
      <c r="I15" s="418"/>
      <c r="J15" s="418"/>
      <c r="K15" s="429"/>
      <c r="L15" s="425"/>
      <c r="M15" s="426"/>
      <c r="N15" s="427"/>
      <c r="O15" s="431">
        <f t="shared" si="0"/>
        <v>0</v>
      </c>
      <c r="P15" s="459" t="s">
        <v>289</v>
      </c>
      <c r="Q15" s="460"/>
      <c r="U15" s="424">
        <f>'RES kWh ENTRY'!M127+'RES kWh ENTRY'!N127</f>
        <v>0</v>
      </c>
      <c r="V15" s="424">
        <f t="shared" si="1"/>
        <v>0</v>
      </c>
    </row>
    <row r="16" spans="1:22" x14ac:dyDescent="0.35">
      <c r="A16" s="419" t="s">
        <v>279</v>
      </c>
      <c r="B16" s="420"/>
      <c r="C16" s="418"/>
      <c r="D16" s="418"/>
      <c r="E16" s="418"/>
      <c r="F16" s="418"/>
      <c r="G16" s="418"/>
      <c r="H16" s="418"/>
      <c r="I16" s="418"/>
      <c r="J16" s="418"/>
      <c r="K16" s="501"/>
      <c r="L16" s="502" t="s">
        <v>280</v>
      </c>
      <c r="M16" s="557">
        <v>182275.520168366</v>
      </c>
      <c r="N16" s="557">
        <v>182275.520168366</v>
      </c>
      <c r="O16" s="423">
        <f t="shared" si="0"/>
        <v>364551.040336732</v>
      </c>
      <c r="U16" s="424">
        <f>'RES kWh ENTRY'!M113+'RES kWh ENTRY'!N113</f>
        <v>364551.040336732</v>
      </c>
      <c r="V16" s="424">
        <f t="shared" si="1"/>
        <v>0</v>
      </c>
    </row>
    <row r="17" spans="1:22" ht="15" thickBot="1" x14ac:dyDescent="0.4">
      <c r="A17" s="438" t="s">
        <v>281</v>
      </c>
      <c r="B17" s="439"/>
      <c r="C17" s="440"/>
      <c r="D17" s="440"/>
      <c r="E17" s="440"/>
      <c r="F17" s="440"/>
      <c r="G17" s="440"/>
      <c r="H17" s="440"/>
      <c r="I17" s="440"/>
      <c r="J17" s="440"/>
      <c r="K17" s="440"/>
      <c r="L17" s="440">
        <f>SUM(L5:L16)</f>
        <v>0</v>
      </c>
      <c r="M17" s="441">
        <f>SUM(M5:M16)</f>
        <v>3673563.9627457843</v>
      </c>
      <c r="N17" s="441">
        <f>SUM(N5:N16)</f>
        <v>12669482.765987933</v>
      </c>
      <c r="O17" s="442">
        <f>SUM(O5:O16)</f>
        <v>16343046.728733713</v>
      </c>
      <c r="U17" s="424">
        <f>SUM(U5:U16)</f>
        <v>16343046.728733713</v>
      </c>
      <c r="V17" s="424">
        <f t="shared" si="1"/>
        <v>0</v>
      </c>
    </row>
    <row r="18" spans="1:22" x14ac:dyDescent="0.35">
      <c r="A18" s="443" t="s">
        <v>70</v>
      </c>
      <c r="B18" s="413"/>
      <c r="C18" s="414"/>
      <c r="D18" s="414"/>
      <c r="E18" s="414"/>
      <c r="F18" s="414"/>
      <c r="G18" s="414"/>
      <c r="H18" s="414"/>
      <c r="I18" s="414"/>
      <c r="J18" s="414"/>
      <c r="K18" s="444"/>
      <c r="L18" s="445" t="s">
        <v>282</v>
      </c>
      <c r="M18" s="559">
        <v>264228.58199673926</v>
      </c>
      <c r="N18" s="559">
        <v>932970.35754849249</v>
      </c>
      <c r="O18" s="446">
        <f t="shared" ref="O18:O27" si="2">SUM(L18:N18)</f>
        <v>1197198.9395452319</v>
      </c>
      <c r="U18" s="424">
        <f>'BIZ SUM'!M17+'BIZ SUM'!N17</f>
        <v>1197198.9395452321</v>
      </c>
      <c r="V18" s="424">
        <f t="shared" si="1"/>
        <v>0</v>
      </c>
    </row>
    <row r="19" spans="1:22" x14ac:dyDescent="0.35">
      <c r="A19" s="430" t="s">
        <v>69</v>
      </c>
      <c r="B19" s="420"/>
      <c r="C19" s="418"/>
      <c r="D19" s="418"/>
      <c r="E19" s="418"/>
      <c r="F19" s="418"/>
      <c r="G19" s="418"/>
      <c r="H19" s="418"/>
      <c r="I19" s="418"/>
      <c r="J19" s="418"/>
      <c r="K19" s="447"/>
      <c r="L19" s="448" t="s">
        <v>282</v>
      </c>
      <c r="M19" s="557">
        <v>7030191.1230995888</v>
      </c>
      <c r="N19" s="557">
        <v>14250230.845765017</v>
      </c>
      <c r="O19" s="423">
        <f t="shared" si="2"/>
        <v>21280421.968864605</v>
      </c>
      <c r="U19" s="424">
        <f>'BIZ SUM'!M33+'BIZ SUM'!N33</f>
        <v>21280421.968864612</v>
      </c>
      <c r="V19" s="424">
        <f t="shared" si="1"/>
        <v>0</v>
      </c>
    </row>
    <row r="20" spans="1:22" x14ac:dyDescent="0.35">
      <c r="A20" s="419" t="s">
        <v>68</v>
      </c>
      <c r="B20" s="420"/>
      <c r="C20" s="418"/>
      <c r="D20" s="418"/>
      <c r="E20" s="418"/>
      <c r="F20" s="418"/>
      <c r="G20" s="418"/>
      <c r="H20" s="418"/>
      <c r="I20" s="418"/>
      <c r="J20" s="418"/>
      <c r="K20" s="418"/>
      <c r="L20" s="449"/>
      <c r="M20" s="426"/>
      <c r="N20" s="426"/>
      <c r="O20" s="423">
        <f t="shared" si="2"/>
        <v>0</v>
      </c>
      <c r="U20" s="424">
        <f>'BIZ SUM'!M49+'BIZ SUM'!N49</f>
        <v>0</v>
      </c>
      <c r="V20" s="424">
        <f t="shared" si="1"/>
        <v>0</v>
      </c>
    </row>
    <row r="21" spans="1:22" x14ac:dyDescent="0.35">
      <c r="A21" s="419" t="s">
        <v>67</v>
      </c>
      <c r="B21" s="420"/>
      <c r="C21" s="418"/>
      <c r="D21" s="418"/>
      <c r="E21" s="418"/>
      <c r="F21" s="418"/>
      <c r="G21" s="418"/>
      <c r="H21" s="418"/>
      <c r="I21" s="418"/>
      <c r="J21" s="418"/>
      <c r="K21" s="447"/>
      <c r="L21" s="448" t="s">
        <v>282</v>
      </c>
      <c r="M21" s="557">
        <v>419918.17739765567</v>
      </c>
      <c r="N21" s="557">
        <v>3608897.4994202922</v>
      </c>
      <c r="O21" s="423">
        <f t="shared" si="2"/>
        <v>4028815.676817948</v>
      </c>
      <c r="U21" s="424">
        <f>'BIZ SUM'!M65+'BIZ SUM'!N65</f>
        <v>4028815.676817948</v>
      </c>
      <c r="V21" s="424">
        <f t="shared" si="1"/>
        <v>0</v>
      </c>
    </row>
    <row r="22" spans="1:22" x14ac:dyDescent="0.35">
      <c r="A22" s="419" t="s">
        <v>66</v>
      </c>
      <c r="B22" s="420"/>
      <c r="C22" s="418"/>
      <c r="D22" s="418"/>
      <c r="E22" s="418"/>
      <c r="F22" s="418"/>
      <c r="G22" s="418"/>
      <c r="H22" s="418"/>
      <c r="I22" s="418"/>
      <c r="J22" s="418"/>
      <c r="K22" s="447"/>
      <c r="L22" s="448" t="s">
        <v>282</v>
      </c>
      <c r="M22" s="557">
        <v>170145.31008432194</v>
      </c>
      <c r="N22" s="557">
        <v>649039.99999999988</v>
      </c>
      <c r="O22" s="423">
        <f t="shared" si="2"/>
        <v>819185.31008432177</v>
      </c>
      <c r="U22" s="424">
        <f>'BIZ SUM'!M81+'BIZ SUM'!N81</f>
        <v>819185.31008432177</v>
      </c>
      <c r="V22" s="424">
        <f t="shared" si="1"/>
        <v>0</v>
      </c>
    </row>
    <row r="23" spans="1:22" x14ac:dyDescent="0.35">
      <c r="A23" s="419" t="s">
        <v>65</v>
      </c>
      <c r="B23" s="420"/>
      <c r="C23" s="418"/>
      <c r="D23" s="418"/>
      <c r="E23" s="418"/>
      <c r="F23" s="418"/>
      <c r="G23" s="418"/>
      <c r="H23" s="418"/>
      <c r="I23" s="418"/>
      <c r="J23" s="418"/>
      <c r="K23" s="447"/>
      <c r="L23" s="448" t="s">
        <v>282</v>
      </c>
      <c r="M23" s="557">
        <v>4433261.4713084958</v>
      </c>
      <c r="N23" s="557">
        <v>21409455.031802371</v>
      </c>
      <c r="O23" s="423">
        <f t="shared" si="2"/>
        <v>25842716.503110867</v>
      </c>
      <c r="U23" s="424">
        <f>'BIZ SUM'!M97+'BIZ SUM'!N97</f>
        <v>25842716.503110867</v>
      </c>
      <c r="V23" s="424">
        <f t="shared" si="1"/>
        <v>0</v>
      </c>
    </row>
    <row r="24" spans="1:22" ht="14.4" customHeight="1" x14ac:dyDescent="0.35">
      <c r="A24" s="450" t="s">
        <v>283</v>
      </c>
      <c r="B24" s="451"/>
      <c r="C24" s="452"/>
      <c r="D24" s="452"/>
      <c r="E24" s="452"/>
      <c r="F24" s="452"/>
      <c r="G24" s="452"/>
      <c r="H24" s="452"/>
      <c r="I24" s="452"/>
      <c r="J24" s="452"/>
      <c r="K24" s="452"/>
      <c r="L24" s="452"/>
      <c r="M24" s="453"/>
      <c r="N24" s="454"/>
      <c r="O24" s="455">
        <f t="shared" si="2"/>
        <v>0</v>
      </c>
      <c r="R24" s="456"/>
      <c r="U24" s="424"/>
      <c r="V24" s="424">
        <f t="shared" si="1"/>
        <v>0</v>
      </c>
    </row>
    <row r="25" spans="1:22" x14ac:dyDescent="0.35">
      <c r="A25" s="430" t="s">
        <v>200</v>
      </c>
      <c r="B25" s="420"/>
      <c r="C25" s="418"/>
      <c r="D25" s="418"/>
      <c r="E25" s="418"/>
      <c r="F25" s="418"/>
      <c r="G25" s="418"/>
      <c r="H25" s="418"/>
      <c r="I25" s="418"/>
      <c r="J25" s="418"/>
      <c r="K25" s="418"/>
      <c r="L25" s="418"/>
      <c r="M25" s="457"/>
      <c r="N25" s="458"/>
      <c r="O25" s="431">
        <f t="shared" si="2"/>
        <v>0</v>
      </c>
      <c r="P25" s="459" t="s">
        <v>289</v>
      </c>
      <c r="Q25" s="460"/>
      <c r="U25" s="424">
        <f>'BIZ SUM'!M113+'BIZ SUM'!N113</f>
        <v>0</v>
      </c>
      <c r="V25" s="424">
        <f t="shared" si="1"/>
        <v>0</v>
      </c>
    </row>
    <row r="26" spans="1:22" x14ac:dyDescent="0.35">
      <c r="A26" s="433" t="s">
        <v>284</v>
      </c>
      <c r="B26" s="420"/>
      <c r="C26" s="418"/>
      <c r="D26" s="418"/>
      <c r="E26" s="418"/>
      <c r="F26" s="418"/>
      <c r="G26" s="418"/>
      <c r="H26" s="418"/>
      <c r="I26" s="418"/>
      <c r="J26" s="418"/>
      <c r="K26" s="418"/>
      <c r="L26" s="418"/>
      <c r="M26" s="437">
        <f>Q11*$R26</f>
        <v>42848.116605332521</v>
      </c>
      <c r="N26" s="461">
        <f>R11*$R26</f>
        <v>146035.2090537039</v>
      </c>
      <c r="O26" s="435">
        <f t="shared" si="2"/>
        <v>188883.32565903643</v>
      </c>
      <c r="R26" s="436">
        <f>1-S11</f>
        <v>0.20305464767893133</v>
      </c>
      <c r="S26" s="462">
        <f>M11+M26</f>
        <v>211017.66</v>
      </c>
      <c r="T26" s="462">
        <f>N11+N26</f>
        <v>719191.65960000001</v>
      </c>
      <c r="U26" s="424">
        <f>'BIZ SUM'!M129+'BIZ SUM'!N129</f>
        <v>188883.32565903643</v>
      </c>
      <c r="V26" s="424">
        <f t="shared" si="1"/>
        <v>0</v>
      </c>
    </row>
    <row r="27" spans="1:22" x14ac:dyDescent="0.35">
      <c r="A27" s="463" t="s">
        <v>285</v>
      </c>
      <c r="B27" s="420"/>
      <c r="C27" s="418"/>
      <c r="D27" s="418"/>
      <c r="E27" s="418"/>
      <c r="F27" s="418"/>
      <c r="G27" s="464"/>
      <c r="H27" s="464"/>
      <c r="I27" s="464"/>
      <c r="J27" s="464"/>
      <c r="K27" s="464"/>
      <c r="L27" s="464"/>
      <c r="M27" s="465">
        <f>Q12*$R27</f>
        <v>55606.685165074894</v>
      </c>
      <c r="N27" s="466">
        <f>R12*$R27</f>
        <v>503147.76646322041</v>
      </c>
      <c r="O27" s="467">
        <f t="shared" si="2"/>
        <v>558754.45162829536</v>
      </c>
      <c r="R27" s="436">
        <f>1-S12</f>
        <v>0.32877820465564256</v>
      </c>
      <c r="S27" s="462">
        <f>M12+M27</f>
        <v>169131.30000000005</v>
      </c>
      <c r="T27" s="462">
        <f>N12+N27</f>
        <v>1530356.2077364889</v>
      </c>
      <c r="U27" s="424">
        <f>'BIZ SUM'!M145+'BIZ SUM'!N145</f>
        <v>558754.45162829524</v>
      </c>
      <c r="V27" s="424">
        <f t="shared" si="1"/>
        <v>0</v>
      </c>
    </row>
    <row r="28" spans="1:22" ht="15" thickBot="1" x14ac:dyDescent="0.4">
      <c r="A28" s="438" t="s">
        <v>286</v>
      </c>
      <c r="B28" s="468">
        <f t="shared" ref="B28:O28" si="3">SUM(B18:B27)</f>
        <v>0</v>
      </c>
      <c r="C28" s="469">
        <f t="shared" si="3"/>
        <v>0</v>
      </c>
      <c r="D28" s="469">
        <f t="shared" si="3"/>
        <v>0</v>
      </c>
      <c r="E28" s="469">
        <f t="shared" si="3"/>
        <v>0</v>
      </c>
      <c r="F28" s="469">
        <f t="shared" si="3"/>
        <v>0</v>
      </c>
      <c r="G28" s="469">
        <f t="shared" si="3"/>
        <v>0</v>
      </c>
      <c r="H28" s="469">
        <f t="shared" si="3"/>
        <v>0</v>
      </c>
      <c r="I28" s="469">
        <f t="shared" si="3"/>
        <v>0</v>
      </c>
      <c r="J28" s="469">
        <f t="shared" si="3"/>
        <v>0</v>
      </c>
      <c r="K28" s="469">
        <f t="shared" si="3"/>
        <v>0</v>
      </c>
      <c r="L28" s="469">
        <f t="shared" si="3"/>
        <v>0</v>
      </c>
      <c r="M28" s="470">
        <f t="shared" si="3"/>
        <v>12416199.465657208</v>
      </c>
      <c r="N28" s="470">
        <f t="shared" si="3"/>
        <v>41499776.710053094</v>
      </c>
      <c r="O28" s="471">
        <f t="shared" si="3"/>
        <v>53915976.175710306</v>
      </c>
      <c r="U28" s="288">
        <f>SUM(U18:U27)</f>
        <v>53915976.17571032</v>
      </c>
      <c r="V28" s="424">
        <f t="shared" si="1"/>
        <v>0</v>
      </c>
    </row>
    <row r="29" spans="1:22" ht="15" thickBot="1" x14ac:dyDescent="0.4">
      <c r="A29" s="472" t="s">
        <v>287</v>
      </c>
      <c r="B29" s="473">
        <f t="shared" ref="B29:O29" si="4">B17+B28</f>
        <v>0</v>
      </c>
      <c r="C29" s="474">
        <f t="shared" si="4"/>
        <v>0</v>
      </c>
      <c r="D29" s="474">
        <f t="shared" si="4"/>
        <v>0</v>
      </c>
      <c r="E29" s="474">
        <f t="shared" si="4"/>
        <v>0</v>
      </c>
      <c r="F29" s="474">
        <f t="shared" si="4"/>
        <v>0</v>
      </c>
      <c r="G29" s="474">
        <f t="shared" si="4"/>
        <v>0</v>
      </c>
      <c r="H29" s="474">
        <f t="shared" si="4"/>
        <v>0</v>
      </c>
      <c r="I29" s="474">
        <f t="shared" si="4"/>
        <v>0</v>
      </c>
      <c r="J29" s="474">
        <f t="shared" si="4"/>
        <v>0</v>
      </c>
      <c r="K29" s="474">
        <f t="shared" si="4"/>
        <v>0</v>
      </c>
      <c r="L29" s="474">
        <f t="shared" si="4"/>
        <v>0</v>
      </c>
      <c r="M29" s="475">
        <f t="shared" si="4"/>
        <v>16089763.428402992</v>
      </c>
      <c r="N29" s="475">
        <f t="shared" si="4"/>
        <v>54169259.476041026</v>
      </c>
      <c r="O29" s="476">
        <f t="shared" si="4"/>
        <v>70259022.904444024</v>
      </c>
      <c r="U29" s="424">
        <f>SUM(U28,U17)</f>
        <v>70259022.904444039</v>
      </c>
      <c r="V29" s="411"/>
    </row>
    <row r="31" spans="1:22" x14ac:dyDescent="0.35">
      <c r="U31" s="552">
        <f>' 1M - RES'!M16+' 1M - RES'!N16+'2M - SGS'!M19+'2M - SGS'!N19+'3M - LGS'!M19+'3M - LGS'!N19+'4M - SPS'!M19+'4M - SPS'!N19+'11M - LPS'!M19+'11M - LPS'!N19+' LI 1M - RES'!M16+' LI 1M - RES'!N16+'LI 2M - SGS'!M19+'LI 2M - SGS'!N19+'LI 3M - LGS'!M19+'LI 3M - LGS'!N19+'LI 4M - SPS'!M19+'LI 4M - SPS'!N19+'LI 11M - LPS'!M19+'LI 11M - LPS'!N19+'Biz DRENE'!M19+'Biz DRENE'!N19+'Biz DRENE'!M37+'Biz DRENE'!N37+'Biz DRENE'!M55+'Biz DRENE'!N55+'Biz DRENE'!M73+'Biz DRENE'!N73</f>
        <v>70259022.904444009</v>
      </c>
    </row>
    <row r="32" spans="1:22" x14ac:dyDescent="0.35">
      <c r="U32" s="552">
        <f>'YTD PROGRAM SUMMARY'!M65+'YTD PROGRAM SUMMARY'!N65</f>
        <v>70259022.904444024</v>
      </c>
    </row>
  </sheetData>
  <mergeCells count="1">
    <mergeCell ref="B3:N3"/>
  </mergeCells>
  <pageMargins left="0.7" right="0.7" top="0.75" bottom="0.75" header="0.3" footer="0.3"/>
  <pageSetup orientation="portrait" r:id="rId1"/>
  <headerFooter>
    <oddFooter>&amp;RSchedule JNG-D7.G</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79998168889431442"/>
  </sheetPr>
  <dimension ref="A1:CP210"/>
  <sheetViews>
    <sheetView zoomScaleNormal="100" workbookViewId="0">
      <pane xSplit="2" ySplit="2" topLeftCell="C100" activePane="bottomRight" state="frozen"/>
      <selection pane="topRight" activeCell="C1" sqref="C1"/>
      <selection pane="bottomLeft" activeCell="A3" sqref="A3"/>
      <selection pane="bottomRight" activeCell="T129" sqref="T129:AH142"/>
    </sheetView>
  </sheetViews>
  <sheetFormatPr defaultRowHeight="14.5" x14ac:dyDescent="0.35"/>
  <cols>
    <col min="1" max="1" width="12.36328125" style="73" customWidth="1"/>
    <col min="2" max="2" width="28" bestFit="1" customWidth="1"/>
    <col min="3" max="4" width="11.54296875" bestFit="1" customWidth="1"/>
    <col min="5" max="5" width="12.54296875" customWidth="1"/>
    <col min="6" max="6" width="11.54296875" bestFit="1" customWidth="1"/>
    <col min="7" max="7" width="13.54296875" bestFit="1" customWidth="1"/>
    <col min="8" max="8" width="11.54296875" bestFit="1" customWidth="1"/>
    <col min="9" max="11" width="12.453125" customWidth="1"/>
    <col min="12" max="12" width="11.54296875" bestFit="1" customWidth="1"/>
    <col min="13" max="14" width="11.54296875" style="411" bestFit="1" customWidth="1"/>
    <col min="15" max="15" width="15.36328125" style="1" bestFit="1" customWidth="1"/>
    <col min="16" max="16" width="14.54296875" customWidth="1"/>
    <col min="17" max="18" width="13.6328125" bestFit="1" customWidth="1"/>
    <col min="19" max="19" width="11.36328125" bestFit="1" customWidth="1"/>
    <col min="20" max="20" width="15.1796875" style="78" customWidth="1"/>
    <col min="21" max="21" width="28" bestFit="1" customWidth="1"/>
    <col min="22" max="33" width="6.81640625" customWidth="1"/>
    <col min="34" max="34" width="6.81640625" style="1" customWidth="1"/>
  </cols>
  <sheetData>
    <row r="1" spans="1:94" ht="30.5" x14ac:dyDescent="0.5">
      <c r="A1" s="191" t="s">
        <v>179</v>
      </c>
      <c r="C1" s="627" t="s">
        <v>151</v>
      </c>
      <c r="D1" s="628"/>
      <c r="E1" s="628"/>
      <c r="F1" s="628"/>
      <c r="G1" s="628"/>
      <c r="H1" s="628"/>
      <c r="I1" s="628"/>
      <c r="J1" s="628"/>
      <c r="K1" s="628"/>
      <c r="L1" s="628"/>
      <c r="M1" s="628"/>
      <c r="N1" s="629"/>
      <c r="O1" s="87"/>
      <c r="P1" s="193"/>
      <c r="Q1" s="88"/>
      <c r="R1" s="88"/>
      <c r="S1" s="88"/>
      <c r="V1" s="627" t="s">
        <v>291</v>
      </c>
      <c r="W1" s="628"/>
      <c r="X1" s="628"/>
      <c r="Y1" s="628"/>
      <c r="Z1" s="628"/>
      <c r="AA1" s="628"/>
      <c r="AB1" s="628"/>
      <c r="AC1" s="628"/>
      <c r="AD1" s="628"/>
      <c r="AE1" s="628"/>
      <c r="AF1" s="628"/>
      <c r="AG1" s="628"/>
      <c r="AH1" s="87"/>
      <c r="AI1" s="88"/>
      <c r="AJ1" s="88"/>
      <c r="AK1" s="88"/>
      <c r="AL1" s="88"/>
      <c r="AM1" s="88"/>
      <c r="AN1" s="88"/>
      <c r="AO1" s="88"/>
      <c r="AP1" s="88"/>
      <c r="AQ1" s="88"/>
      <c r="AR1" s="88"/>
      <c r="AS1" s="88"/>
      <c r="AT1" s="88"/>
      <c r="AU1" s="88"/>
      <c r="AV1" s="88"/>
      <c r="AW1" s="88"/>
      <c r="AX1" s="88"/>
      <c r="AY1" s="88"/>
      <c r="AZ1" s="88"/>
      <c r="BA1" s="88"/>
      <c r="BB1" s="88"/>
      <c r="BC1" s="88"/>
      <c r="BD1" s="88"/>
      <c r="BE1" s="88"/>
      <c r="BF1" s="88"/>
      <c r="BG1" s="88"/>
      <c r="BH1" s="88"/>
      <c r="BI1" s="88"/>
      <c r="BJ1" s="88"/>
      <c r="BK1" s="88"/>
      <c r="BL1" s="88"/>
      <c r="BM1" s="88"/>
      <c r="BN1" s="88"/>
      <c r="BO1" s="88"/>
      <c r="BP1" s="88"/>
      <c r="BQ1" s="88"/>
      <c r="BR1" s="88"/>
      <c r="BS1" s="88"/>
      <c r="BT1" s="88"/>
      <c r="BU1" s="88"/>
      <c r="BV1" s="88"/>
      <c r="BW1" s="88"/>
      <c r="BX1" s="88"/>
      <c r="BY1" s="88"/>
      <c r="BZ1" s="88"/>
      <c r="CA1" s="88"/>
      <c r="CB1" s="88"/>
      <c r="CC1" s="88"/>
      <c r="CD1" s="88"/>
      <c r="CE1" s="88"/>
      <c r="CF1" s="88"/>
      <c r="CG1" s="88"/>
      <c r="CH1" s="88"/>
      <c r="CI1" s="88"/>
      <c r="CJ1" s="88"/>
      <c r="CK1" s="88"/>
      <c r="CL1" s="88"/>
      <c r="CM1" s="88"/>
      <c r="CN1" s="88"/>
      <c r="CO1" s="88"/>
      <c r="CP1" s="88"/>
    </row>
    <row r="2" spans="1:94" ht="17.399999999999999" customHeight="1" thickBot="1" x14ac:dyDescent="1.4">
      <c r="A2" s="483" t="s">
        <v>297</v>
      </c>
      <c r="B2" s="562"/>
      <c r="C2" s="563"/>
      <c r="D2" s="564"/>
      <c r="E2" s="564"/>
      <c r="F2" s="486"/>
      <c r="G2" s="86"/>
      <c r="H2" s="86"/>
      <c r="I2" s="86"/>
      <c r="J2" s="86"/>
      <c r="K2" s="86"/>
      <c r="L2" s="86"/>
      <c r="M2" s="484" t="s">
        <v>290</v>
      </c>
      <c r="N2" s="485"/>
      <c r="V2" s="407"/>
      <c r="W2" s="408"/>
      <c r="X2" s="408"/>
      <c r="Y2" s="408"/>
      <c r="Z2" s="408"/>
      <c r="AA2" s="408"/>
      <c r="AB2" s="408"/>
      <c r="AC2" s="408"/>
      <c r="AD2" s="408"/>
      <c r="AE2" s="408"/>
      <c r="AF2" s="408"/>
      <c r="AG2" s="408"/>
    </row>
    <row r="3" spans="1:94" ht="21.75" customHeight="1" thickBot="1" x14ac:dyDescent="0.4">
      <c r="B3" s="184" t="s">
        <v>36</v>
      </c>
      <c r="C3" s="185">
        <v>44927</v>
      </c>
      <c r="D3" s="185">
        <v>44958</v>
      </c>
      <c r="E3" s="185">
        <v>44986</v>
      </c>
      <c r="F3" s="185">
        <v>45017</v>
      </c>
      <c r="G3" s="185">
        <v>45047</v>
      </c>
      <c r="H3" s="185">
        <v>45078</v>
      </c>
      <c r="I3" s="185">
        <v>45108</v>
      </c>
      <c r="J3" s="185">
        <v>45139</v>
      </c>
      <c r="K3" s="185">
        <v>45170</v>
      </c>
      <c r="L3" s="185">
        <v>45200</v>
      </c>
      <c r="M3" s="478">
        <v>45231</v>
      </c>
      <c r="N3" s="478" t="s">
        <v>244</v>
      </c>
      <c r="O3" s="186" t="s">
        <v>34</v>
      </c>
      <c r="Q3" s="40"/>
      <c r="R3" s="40"/>
      <c r="S3" s="40"/>
      <c r="T3" s="79"/>
      <c r="U3" s="285" t="s">
        <v>36</v>
      </c>
      <c r="V3" s="512" t="s">
        <v>189</v>
      </c>
      <c r="W3" s="512" t="s">
        <v>190</v>
      </c>
      <c r="X3" s="512" t="s">
        <v>191</v>
      </c>
      <c r="Y3" s="512" t="s">
        <v>192</v>
      </c>
      <c r="Z3" s="512" t="s">
        <v>44</v>
      </c>
      <c r="AA3" s="512" t="s">
        <v>193</v>
      </c>
      <c r="AB3" s="512" t="s">
        <v>194</v>
      </c>
      <c r="AC3" s="512" t="s">
        <v>195</v>
      </c>
      <c r="AD3" s="512" t="s">
        <v>196</v>
      </c>
      <c r="AE3" s="512" t="s">
        <v>197</v>
      </c>
      <c r="AF3" s="505" t="s">
        <v>198</v>
      </c>
      <c r="AG3" s="505" t="s">
        <v>199</v>
      </c>
      <c r="AH3" s="487" t="s">
        <v>34</v>
      </c>
    </row>
    <row r="4" spans="1:94" ht="15" customHeight="1" x14ac:dyDescent="0.35">
      <c r="A4" s="618" t="s">
        <v>49</v>
      </c>
      <c r="B4" s="11" t="s">
        <v>0</v>
      </c>
      <c r="C4" s="3">
        <v>0</v>
      </c>
      <c r="D4" s="3">
        <v>0</v>
      </c>
      <c r="E4" s="3">
        <v>0</v>
      </c>
      <c r="F4" s="3">
        <v>0</v>
      </c>
      <c r="G4" s="3">
        <v>0</v>
      </c>
      <c r="H4" s="3">
        <v>0</v>
      </c>
      <c r="I4" s="3">
        <v>0</v>
      </c>
      <c r="J4" s="3">
        <v>0</v>
      </c>
      <c r="K4" s="3">
        <v>0</v>
      </c>
      <c r="L4" s="561">
        <v>0</v>
      </c>
      <c r="M4" s="286">
        <f>P$15*AF4</f>
        <v>0</v>
      </c>
      <c r="N4" s="286">
        <f t="shared" ref="N4:N14" si="0">Q$15*AG4</f>
        <v>0</v>
      </c>
      <c r="O4" s="74">
        <f t="shared" ref="O4:O15" si="1">SUM(C4:N4)</f>
        <v>0</v>
      </c>
      <c r="P4" s="193"/>
      <c r="Q4" s="177"/>
      <c r="R4" s="177"/>
      <c r="S4" s="177"/>
      <c r="T4" s="618" t="s">
        <v>49</v>
      </c>
      <c r="U4" s="488" t="s">
        <v>0</v>
      </c>
      <c r="V4" s="171"/>
      <c r="W4" s="171"/>
      <c r="X4" s="171"/>
      <c r="Y4" s="171"/>
      <c r="Z4" s="171"/>
      <c r="AA4" s="171"/>
      <c r="AB4" s="171"/>
      <c r="AC4" s="171"/>
      <c r="AD4" s="171"/>
      <c r="AE4" s="509"/>
      <c r="AF4" s="506">
        <v>0</v>
      </c>
      <c r="AG4" s="506">
        <v>0</v>
      </c>
      <c r="AH4" s="489">
        <f>SUM(V4:AG4)</f>
        <v>0</v>
      </c>
    </row>
    <row r="5" spans="1:94" x14ac:dyDescent="0.35">
      <c r="A5" s="619"/>
      <c r="B5" s="12" t="s">
        <v>1</v>
      </c>
      <c r="C5" s="3">
        <v>17689.529999999959</v>
      </c>
      <c r="D5" s="3">
        <v>144179.18000000139</v>
      </c>
      <c r="E5" s="3">
        <v>721656.74</v>
      </c>
      <c r="F5" s="3">
        <v>103093.82000000101</v>
      </c>
      <c r="G5" s="3">
        <v>89018.280000000537</v>
      </c>
      <c r="H5" s="3">
        <v>78937.150000000198</v>
      </c>
      <c r="I5" s="3">
        <v>106517.60360534671</v>
      </c>
      <c r="J5" s="3">
        <v>165863.12580749509</v>
      </c>
      <c r="K5" s="3">
        <v>73421.060000000012</v>
      </c>
      <c r="L5" s="561">
        <v>23395.830798950188</v>
      </c>
      <c r="M5" s="286">
        <f t="shared" ref="M5:M14" si="2">P$15*AF5</f>
        <v>374618.48784053139</v>
      </c>
      <c r="N5" s="286">
        <f t="shared" si="0"/>
        <v>1054359.4892819575</v>
      </c>
      <c r="O5" s="74">
        <f t="shared" si="1"/>
        <v>2952750.2973342841</v>
      </c>
      <c r="Q5" s="177"/>
      <c r="R5" s="177"/>
      <c r="S5" s="177"/>
      <c r="T5" s="619"/>
      <c r="U5" s="12" t="s">
        <v>1</v>
      </c>
      <c r="V5" s="172"/>
      <c r="W5" s="172"/>
      <c r="X5" s="172"/>
      <c r="Y5" s="172"/>
      <c r="Z5" s="172"/>
      <c r="AA5" s="172"/>
      <c r="AB5" s="172"/>
      <c r="AC5" s="172"/>
      <c r="AD5" s="172"/>
      <c r="AE5" s="510"/>
      <c r="AF5" s="507">
        <v>0.37728050361795901</v>
      </c>
      <c r="AG5" s="507">
        <v>0.37728050361795901</v>
      </c>
      <c r="AH5" s="490">
        <f t="shared" ref="AH5:AH14" si="3">SUM(V5:AG5)</f>
        <v>0.75456100723591801</v>
      </c>
    </row>
    <row r="6" spans="1:94" x14ac:dyDescent="0.35">
      <c r="A6" s="619"/>
      <c r="B6" s="11" t="s">
        <v>2</v>
      </c>
      <c r="C6" s="3">
        <v>0</v>
      </c>
      <c r="D6" s="3">
        <v>0</v>
      </c>
      <c r="E6" s="3">
        <v>0</v>
      </c>
      <c r="F6" s="3">
        <v>0</v>
      </c>
      <c r="G6" s="3">
        <v>0</v>
      </c>
      <c r="H6" s="3">
        <v>0</v>
      </c>
      <c r="I6" s="3">
        <v>0</v>
      </c>
      <c r="J6" s="3">
        <v>0</v>
      </c>
      <c r="K6" s="3">
        <v>0</v>
      </c>
      <c r="L6" s="561">
        <v>0</v>
      </c>
      <c r="M6" s="286">
        <f t="shared" si="2"/>
        <v>0</v>
      </c>
      <c r="N6" s="286">
        <f t="shared" si="0"/>
        <v>0</v>
      </c>
      <c r="O6" s="74">
        <f t="shared" si="1"/>
        <v>0</v>
      </c>
      <c r="Q6" s="177"/>
      <c r="R6" s="177"/>
      <c r="S6" s="177"/>
      <c r="T6" s="619"/>
      <c r="U6" s="11" t="s">
        <v>2</v>
      </c>
      <c r="V6" s="172"/>
      <c r="W6" s="172"/>
      <c r="X6" s="172"/>
      <c r="Y6" s="172"/>
      <c r="Z6" s="172"/>
      <c r="AA6" s="172"/>
      <c r="AB6" s="172"/>
      <c r="AC6" s="172"/>
      <c r="AD6" s="172"/>
      <c r="AE6" s="510"/>
      <c r="AF6" s="507">
        <v>0</v>
      </c>
      <c r="AG6" s="507">
        <v>0</v>
      </c>
      <c r="AH6" s="490">
        <f t="shared" si="3"/>
        <v>0</v>
      </c>
    </row>
    <row r="7" spans="1:94" x14ac:dyDescent="0.35">
      <c r="A7" s="619"/>
      <c r="B7" s="11" t="s">
        <v>9</v>
      </c>
      <c r="C7" s="3">
        <v>25741.470000000056</v>
      </c>
      <c r="D7" s="3">
        <v>209806.82000000097</v>
      </c>
      <c r="E7" s="3">
        <v>1050141.26</v>
      </c>
      <c r="F7" s="3">
        <v>150020.17999999921</v>
      </c>
      <c r="G7" s="3">
        <v>129302.2799999987</v>
      </c>
      <c r="H7" s="3">
        <v>115094.14999999908</v>
      </c>
      <c r="I7" s="3">
        <v>154192.16459716798</v>
      </c>
      <c r="J7" s="3">
        <v>238771.0473144532</v>
      </c>
      <c r="K7" s="3">
        <v>106275.28321289064</v>
      </c>
      <c r="L7" s="561">
        <v>33103.411008300784</v>
      </c>
      <c r="M7" s="286">
        <f t="shared" si="2"/>
        <v>534446.90647750988</v>
      </c>
      <c r="N7" s="286">
        <f t="shared" si="0"/>
        <v>1504194.7625441842</v>
      </c>
      <c r="O7" s="74">
        <f t="shared" si="1"/>
        <v>4251089.7351545049</v>
      </c>
      <c r="Q7" s="177"/>
      <c r="R7" s="177"/>
      <c r="S7" s="177"/>
      <c r="T7" s="619"/>
      <c r="U7" s="11" t="s">
        <v>9</v>
      </c>
      <c r="V7" s="172"/>
      <c r="W7" s="172"/>
      <c r="X7" s="172"/>
      <c r="Y7" s="172"/>
      <c r="Z7" s="172"/>
      <c r="AA7" s="172"/>
      <c r="AB7" s="172"/>
      <c r="AC7" s="172"/>
      <c r="AD7" s="172"/>
      <c r="AE7" s="510"/>
      <c r="AF7" s="507">
        <v>0.53824465310085901</v>
      </c>
      <c r="AG7" s="507">
        <v>0.53824465310085901</v>
      </c>
      <c r="AH7" s="490">
        <f t="shared" si="3"/>
        <v>1.076489306201718</v>
      </c>
    </row>
    <row r="8" spans="1:94" x14ac:dyDescent="0.35">
      <c r="A8" s="619"/>
      <c r="B8" s="12" t="s">
        <v>3</v>
      </c>
      <c r="C8" s="3">
        <v>0</v>
      </c>
      <c r="D8" s="3">
        <v>0</v>
      </c>
      <c r="E8" s="3">
        <v>0</v>
      </c>
      <c r="F8" s="3">
        <v>0</v>
      </c>
      <c r="G8" s="3">
        <v>0</v>
      </c>
      <c r="H8" s="3">
        <v>0</v>
      </c>
      <c r="I8" s="3">
        <v>0</v>
      </c>
      <c r="J8" s="3">
        <v>0</v>
      </c>
      <c r="K8" s="3">
        <v>0</v>
      </c>
      <c r="L8" s="561">
        <v>0</v>
      </c>
      <c r="M8" s="286">
        <f t="shared" si="2"/>
        <v>0</v>
      </c>
      <c r="N8" s="286">
        <f t="shared" si="0"/>
        <v>0</v>
      </c>
      <c r="O8" s="74">
        <f t="shared" si="1"/>
        <v>0</v>
      </c>
      <c r="Q8" s="177"/>
      <c r="R8" s="177"/>
      <c r="S8" s="177"/>
      <c r="T8" s="619"/>
      <c r="U8" s="12" t="s">
        <v>3</v>
      </c>
      <c r="V8" s="172"/>
      <c r="W8" s="172"/>
      <c r="X8" s="172"/>
      <c r="Y8" s="172"/>
      <c r="Z8" s="172"/>
      <c r="AA8" s="172"/>
      <c r="AB8" s="172"/>
      <c r="AC8" s="172"/>
      <c r="AD8" s="172"/>
      <c r="AE8" s="510"/>
      <c r="AF8" s="507">
        <v>0</v>
      </c>
      <c r="AG8" s="507">
        <v>0</v>
      </c>
      <c r="AH8" s="490">
        <f t="shared" si="3"/>
        <v>0</v>
      </c>
    </row>
    <row r="9" spans="1:94" x14ac:dyDescent="0.35">
      <c r="A9" s="619"/>
      <c r="B9" s="11" t="s">
        <v>4</v>
      </c>
      <c r="C9" s="3">
        <v>0</v>
      </c>
      <c r="D9" s="3">
        <v>0</v>
      </c>
      <c r="E9" s="3">
        <v>0</v>
      </c>
      <c r="F9" s="3">
        <v>0</v>
      </c>
      <c r="G9" s="3">
        <v>0</v>
      </c>
      <c r="H9" s="3">
        <v>0</v>
      </c>
      <c r="I9" s="3">
        <v>0</v>
      </c>
      <c r="J9" s="3">
        <v>0</v>
      </c>
      <c r="K9" s="3">
        <v>0</v>
      </c>
      <c r="L9" s="561">
        <v>0</v>
      </c>
      <c r="M9" s="286">
        <f t="shared" si="2"/>
        <v>0</v>
      </c>
      <c r="N9" s="286">
        <f t="shared" si="0"/>
        <v>0</v>
      </c>
      <c r="O9" s="74">
        <f t="shared" si="1"/>
        <v>0</v>
      </c>
      <c r="Q9" s="177"/>
      <c r="R9" s="177"/>
      <c r="S9" s="177"/>
      <c r="T9" s="619"/>
      <c r="U9" s="11" t="s">
        <v>4</v>
      </c>
      <c r="V9" s="172"/>
      <c r="W9" s="172"/>
      <c r="X9" s="172"/>
      <c r="Y9" s="172"/>
      <c r="Z9" s="172"/>
      <c r="AA9" s="172"/>
      <c r="AB9" s="172"/>
      <c r="AC9" s="172"/>
      <c r="AD9" s="172"/>
      <c r="AE9" s="510"/>
      <c r="AF9" s="507">
        <v>0</v>
      </c>
      <c r="AG9" s="507">
        <v>0</v>
      </c>
      <c r="AH9" s="490">
        <f t="shared" si="3"/>
        <v>0</v>
      </c>
    </row>
    <row r="10" spans="1:94" x14ac:dyDescent="0.35">
      <c r="A10" s="619"/>
      <c r="B10" s="11" t="s">
        <v>5</v>
      </c>
      <c r="C10" s="3">
        <v>1687.8</v>
      </c>
      <c r="D10" s="3">
        <v>5457.2200000000048</v>
      </c>
      <c r="E10" s="3">
        <v>23179.119999999999</v>
      </c>
      <c r="F10" s="3">
        <v>2756.74</v>
      </c>
      <c r="G10" s="3">
        <v>1912.84</v>
      </c>
      <c r="H10" s="3">
        <v>5175.920000000001</v>
      </c>
      <c r="I10" s="3">
        <v>7876.4000000000024</v>
      </c>
      <c r="J10" s="3">
        <v>6188.6000000000076</v>
      </c>
      <c r="K10" s="3">
        <v>4163.2400000000034</v>
      </c>
      <c r="L10" s="561">
        <v>1068.94</v>
      </c>
      <c r="M10" s="286">
        <f t="shared" si="2"/>
        <v>11924.965085190834</v>
      </c>
      <c r="N10" s="286">
        <f t="shared" si="0"/>
        <v>33562.679112300451</v>
      </c>
      <c r="O10" s="74">
        <f t="shared" si="1"/>
        <v>104954.4641974913</v>
      </c>
      <c r="Q10" s="177"/>
      <c r="R10" s="177"/>
      <c r="S10" s="177"/>
      <c r="T10" s="619"/>
      <c r="U10" s="11" t="s">
        <v>5</v>
      </c>
      <c r="V10" s="172"/>
      <c r="W10" s="172"/>
      <c r="X10" s="172"/>
      <c r="Y10" s="172"/>
      <c r="Z10" s="172"/>
      <c r="AA10" s="172"/>
      <c r="AB10" s="172"/>
      <c r="AC10" s="172"/>
      <c r="AD10" s="172"/>
      <c r="AE10" s="510"/>
      <c r="AF10" s="507">
        <v>1.20097031486672E-2</v>
      </c>
      <c r="AG10" s="507">
        <v>1.20097031486672E-2</v>
      </c>
      <c r="AH10" s="490">
        <f t="shared" si="3"/>
        <v>2.40194062973344E-2</v>
      </c>
    </row>
    <row r="11" spans="1:94" x14ac:dyDescent="0.35">
      <c r="A11" s="619"/>
      <c r="B11" s="11" t="s">
        <v>6</v>
      </c>
      <c r="C11" s="3">
        <v>0</v>
      </c>
      <c r="D11" s="3">
        <v>0</v>
      </c>
      <c r="E11" s="3">
        <v>0</v>
      </c>
      <c r="F11" s="3">
        <v>0</v>
      </c>
      <c r="G11" s="3">
        <v>0</v>
      </c>
      <c r="H11" s="3">
        <v>0</v>
      </c>
      <c r="I11" s="3">
        <v>0</v>
      </c>
      <c r="J11" s="3">
        <v>0</v>
      </c>
      <c r="K11" s="3">
        <v>0</v>
      </c>
      <c r="L11" s="561">
        <v>0</v>
      </c>
      <c r="M11" s="286">
        <f t="shared" si="2"/>
        <v>26497.907523539361</v>
      </c>
      <c r="N11" s="286">
        <f t="shared" si="0"/>
        <v>74578.060481233813</v>
      </c>
      <c r="O11" s="74">
        <f t="shared" si="1"/>
        <v>101075.96800477317</v>
      </c>
      <c r="Q11" s="177"/>
      <c r="R11" s="177"/>
      <c r="S11" s="177"/>
      <c r="T11" s="619"/>
      <c r="U11" s="11" t="s">
        <v>6</v>
      </c>
      <c r="V11" s="172"/>
      <c r="W11" s="172"/>
      <c r="X11" s="172"/>
      <c r="Y11" s="172"/>
      <c r="Z11" s="172"/>
      <c r="AA11" s="172"/>
      <c r="AB11" s="172"/>
      <c r="AC11" s="172"/>
      <c r="AD11" s="172"/>
      <c r="AE11" s="510"/>
      <c r="AF11" s="507">
        <v>2.6686200013595288E-2</v>
      </c>
      <c r="AG11" s="507">
        <v>2.6686200013595288E-2</v>
      </c>
      <c r="AH11" s="490">
        <f t="shared" si="3"/>
        <v>5.3372400027190577E-2</v>
      </c>
    </row>
    <row r="12" spans="1:94" x14ac:dyDescent="0.35">
      <c r="A12" s="619"/>
      <c r="B12" s="11" t="s">
        <v>7</v>
      </c>
      <c r="C12" s="3">
        <v>0</v>
      </c>
      <c r="D12" s="3">
        <v>0</v>
      </c>
      <c r="E12" s="3">
        <v>0</v>
      </c>
      <c r="F12" s="3">
        <v>0</v>
      </c>
      <c r="G12" s="3">
        <v>0</v>
      </c>
      <c r="H12" s="3">
        <v>0</v>
      </c>
      <c r="I12" s="3">
        <v>0</v>
      </c>
      <c r="J12" s="3">
        <v>0</v>
      </c>
      <c r="K12" s="3">
        <v>0</v>
      </c>
      <c r="L12" s="561">
        <v>0</v>
      </c>
      <c r="M12" s="286">
        <f t="shared" si="2"/>
        <v>0</v>
      </c>
      <c r="N12" s="286">
        <f t="shared" si="0"/>
        <v>0</v>
      </c>
      <c r="O12" s="74">
        <f t="shared" si="1"/>
        <v>0</v>
      </c>
      <c r="Q12" s="177"/>
      <c r="R12" s="177"/>
      <c r="S12" s="177"/>
      <c r="T12" s="619"/>
      <c r="U12" s="11" t="s">
        <v>7</v>
      </c>
      <c r="V12" s="172"/>
      <c r="W12" s="172"/>
      <c r="X12" s="172"/>
      <c r="Y12" s="172"/>
      <c r="Z12" s="172"/>
      <c r="AA12" s="172"/>
      <c r="AB12" s="172"/>
      <c r="AC12" s="172"/>
      <c r="AD12" s="172"/>
      <c r="AE12" s="510"/>
      <c r="AF12" s="507">
        <v>0</v>
      </c>
      <c r="AG12" s="507">
        <v>0</v>
      </c>
      <c r="AH12" s="490">
        <f t="shared" si="3"/>
        <v>0</v>
      </c>
    </row>
    <row r="13" spans="1:94" x14ac:dyDescent="0.35">
      <c r="A13" s="619"/>
      <c r="B13" s="11" t="s">
        <v>8</v>
      </c>
      <c r="C13" s="3">
        <v>22761.399999999998</v>
      </c>
      <c r="D13" s="3">
        <v>31865.959999999995</v>
      </c>
      <c r="E13" s="3">
        <v>36418.239999999998</v>
      </c>
      <c r="F13" s="3">
        <v>45522.799999999996</v>
      </c>
      <c r="G13" s="3">
        <v>27313.679999999997</v>
      </c>
      <c r="H13" s="3">
        <v>11380.699999999999</v>
      </c>
      <c r="I13" s="3">
        <v>34142.1</v>
      </c>
      <c r="J13" s="3">
        <v>34142.1</v>
      </c>
      <c r="K13" s="3">
        <v>34142.1</v>
      </c>
      <c r="L13" s="561">
        <v>18209.12</v>
      </c>
      <c r="M13" s="286">
        <f t="shared" si="2"/>
        <v>45455.933073228465</v>
      </c>
      <c r="N13" s="286">
        <f t="shared" si="0"/>
        <v>127935.20858032414</v>
      </c>
      <c r="O13" s="74">
        <f t="shared" si="1"/>
        <v>469289.3416535526</v>
      </c>
      <c r="Q13" s="177"/>
      <c r="R13" s="177"/>
      <c r="S13" s="177"/>
      <c r="T13" s="619"/>
      <c r="U13" s="11" t="s">
        <v>8</v>
      </c>
      <c r="V13" s="172"/>
      <c r="W13" s="172"/>
      <c r="X13" s="172"/>
      <c r="Y13" s="172"/>
      <c r="Z13" s="172"/>
      <c r="AA13" s="172"/>
      <c r="AB13" s="172"/>
      <c r="AC13" s="172"/>
      <c r="AD13" s="172"/>
      <c r="AE13" s="510"/>
      <c r="AF13" s="507">
        <v>4.5778940118919538E-2</v>
      </c>
      <c r="AG13" s="507">
        <v>4.5778940118919538E-2</v>
      </c>
      <c r="AH13" s="490">
        <f t="shared" si="3"/>
        <v>9.1557880237839076E-2</v>
      </c>
    </row>
    <row r="14" spans="1:94" ht="15" thickBot="1" x14ac:dyDescent="0.4">
      <c r="A14" s="620"/>
      <c r="B14" s="187" t="s">
        <v>42</v>
      </c>
      <c r="C14" s="3">
        <v>0</v>
      </c>
      <c r="D14" s="3">
        <v>0</v>
      </c>
      <c r="E14" s="3">
        <v>0</v>
      </c>
      <c r="F14" s="3">
        <v>0</v>
      </c>
      <c r="G14" s="3">
        <v>0</v>
      </c>
      <c r="H14" s="3">
        <v>0</v>
      </c>
      <c r="I14" s="3">
        <v>0</v>
      </c>
      <c r="J14" s="3">
        <v>0</v>
      </c>
      <c r="K14" s="3">
        <v>0</v>
      </c>
      <c r="L14" s="561">
        <v>0</v>
      </c>
      <c r="M14" s="286">
        <f t="shared" si="2"/>
        <v>0</v>
      </c>
      <c r="N14" s="286">
        <f t="shared" si="0"/>
        <v>0</v>
      </c>
      <c r="O14" s="500">
        <f t="shared" si="1"/>
        <v>0</v>
      </c>
      <c r="P14" s="516" t="s">
        <v>294</v>
      </c>
      <c r="Q14" s="517" t="s">
        <v>295</v>
      </c>
      <c r="R14" s="177"/>
      <c r="S14" s="177"/>
      <c r="T14" s="620"/>
      <c r="U14" s="491" t="s">
        <v>42</v>
      </c>
      <c r="V14" s="173"/>
      <c r="W14" s="173"/>
      <c r="X14" s="173"/>
      <c r="Y14" s="173"/>
      <c r="Z14" s="173"/>
      <c r="AA14" s="173"/>
      <c r="AB14" s="173"/>
      <c r="AC14" s="173"/>
      <c r="AD14" s="173"/>
      <c r="AE14" s="511"/>
      <c r="AF14" s="508">
        <v>0</v>
      </c>
      <c r="AG14" s="508">
        <v>0</v>
      </c>
      <c r="AH14" s="490">
        <f t="shared" si="3"/>
        <v>0</v>
      </c>
    </row>
    <row r="15" spans="1:94" ht="21.5" thickBot="1" x14ac:dyDescent="0.55000000000000004">
      <c r="A15" s="76"/>
      <c r="B15" s="188" t="s">
        <v>43</v>
      </c>
      <c r="C15" s="189">
        <f t="shared" ref="C15:N15" si="4">SUM(C4:C14)</f>
        <v>67880.200000000012</v>
      </c>
      <c r="D15" s="189">
        <f t="shared" si="4"/>
        <v>391309.18000000238</v>
      </c>
      <c r="E15" s="189">
        <f t="shared" si="4"/>
        <v>1831395.36</v>
      </c>
      <c r="F15" s="189">
        <f t="shared" si="4"/>
        <v>301393.54000000021</v>
      </c>
      <c r="G15" s="189">
        <f t="shared" si="4"/>
        <v>247547.07999999923</v>
      </c>
      <c r="H15" s="189">
        <f t="shared" si="4"/>
        <v>210587.91999999931</v>
      </c>
      <c r="I15" s="189">
        <f t="shared" si="4"/>
        <v>302728.26820251468</v>
      </c>
      <c r="J15" s="189">
        <f t="shared" si="4"/>
        <v>444964.87312194827</v>
      </c>
      <c r="K15" s="189">
        <f t="shared" si="4"/>
        <v>218001.68321289067</v>
      </c>
      <c r="L15" s="190">
        <f t="shared" si="4"/>
        <v>75777.301807250973</v>
      </c>
      <c r="M15" s="479">
        <f t="shared" si="4"/>
        <v>992944.2</v>
      </c>
      <c r="N15" s="479">
        <f t="shared" si="4"/>
        <v>2794630.2</v>
      </c>
      <c r="O15" s="499">
        <f t="shared" si="1"/>
        <v>7879159.806344606</v>
      </c>
      <c r="P15" s="518">
        <f>'FORECAST OVERVIEW'!M6</f>
        <v>992944.2</v>
      </c>
      <c r="Q15" s="519">
        <f>'FORECAST OVERVIEW'!N6</f>
        <v>2794630.2</v>
      </c>
      <c r="T15" s="79"/>
      <c r="U15" s="492" t="s">
        <v>43</v>
      </c>
      <c r="V15" s="493">
        <f>SUM(V4:V14)</f>
        <v>0</v>
      </c>
      <c r="W15" s="493">
        <f t="shared" ref="W15:AG15" si="5">SUM(W4:W14)</f>
        <v>0</v>
      </c>
      <c r="X15" s="493">
        <f t="shared" si="5"/>
        <v>0</v>
      </c>
      <c r="Y15" s="493">
        <f t="shared" si="5"/>
        <v>0</v>
      </c>
      <c r="Z15" s="493">
        <f t="shared" si="5"/>
        <v>0</v>
      </c>
      <c r="AA15" s="493">
        <f t="shared" si="5"/>
        <v>0</v>
      </c>
      <c r="AB15" s="493">
        <f t="shared" si="5"/>
        <v>0</v>
      </c>
      <c r="AC15" s="493">
        <f t="shared" si="5"/>
        <v>0</v>
      </c>
      <c r="AD15" s="493">
        <f t="shared" si="5"/>
        <v>0</v>
      </c>
      <c r="AE15" s="493">
        <f t="shared" si="5"/>
        <v>0</v>
      </c>
      <c r="AF15" s="493">
        <f t="shared" si="5"/>
        <v>1.0000000000000002</v>
      </c>
      <c r="AG15" s="493">
        <f t="shared" si="5"/>
        <v>1.0000000000000002</v>
      </c>
      <c r="AH15" s="494">
        <f>SUM(AH4:AH14)</f>
        <v>2.0000000000000004</v>
      </c>
    </row>
    <row r="16" spans="1:94" ht="21.5" thickBot="1" x14ac:dyDescent="0.55000000000000004">
      <c r="A16" s="76"/>
      <c r="F16" s="75">
        <v>0</v>
      </c>
      <c r="T16" s="79"/>
      <c r="Y16" s="75">
        <v>0</v>
      </c>
      <c r="AH16" s="495">
        <v>0.99999999999999967</v>
      </c>
    </row>
    <row r="17" spans="1:34" ht="21.5" thickBot="1" x14ac:dyDescent="0.55000000000000004">
      <c r="A17" s="76"/>
      <c r="B17" s="184" t="s">
        <v>36</v>
      </c>
      <c r="C17" s="185">
        <f>C$3</f>
        <v>44927</v>
      </c>
      <c r="D17" s="185">
        <f t="shared" ref="D17:N17" si="6">D$3</f>
        <v>44958</v>
      </c>
      <c r="E17" s="185">
        <f t="shared" si="6"/>
        <v>44986</v>
      </c>
      <c r="F17" s="185">
        <f t="shared" si="6"/>
        <v>45017</v>
      </c>
      <c r="G17" s="185">
        <f t="shared" si="6"/>
        <v>45047</v>
      </c>
      <c r="H17" s="185">
        <f t="shared" si="6"/>
        <v>45078</v>
      </c>
      <c r="I17" s="185">
        <f t="shared" si="6"/>
        <v>45108</v>
      </c>
      <c r="J17" s="185">
        <f t="shared" si="6"/>
        <v>45139</v>
      </c>
      <c r="K17" s="185">
        <f t="shared" si="6"/>
        <v>45170</v>
      </c>
      <c r="L17" s="185">
        <f t="shared" si="6"/>
        <v>45200</v>
      </c>
      <c r="M17" s="478">
        <f t="shared" si="6"/>
        <v>45231</v>
      </c>
      <c r="N17" s="478" t="str">
        <f t="shared" si="6"/>
        <v>Dec-23 +</v>
      </c>
      <c r="O17" s="186" t="s">
        <v>34</v>
      </c>
      <c r="Q17" s="40"/>
      <c r="R17" s="40"/>
      <c r="S17" s="40"/>
      <c r="T17" s="79"/>
      <c r="U17" s="285" t="s">
        <v>36</v>
      </c>
      <c r="V17" s="512" t="s">
        <v>189</v>
      </c>
      <c r="W17" s="512" t="s">
        <v>190</v>
      </c>
      <c r="X17" s="512" t="s">
        <v>191</v>
      </c>
      <c r="Y17" s="512" t="s">
        <v>192</v>
      </c>
      <c r="Z17" s="512" t="s">
        <v>44</v>
      </c>
      <c r="AA17" s="512" t="s">
        <v>193</v>
      </c>
      <c r="AB17" s="512" t="s">
        <v>194</v>
      </c>
      <c r="AC17" s="512" t="s">
        <v>195</v>
      </c>
      <c r="AD17" s="512" t="s">
        <v>196</v>
      </c>
      <c r="AE17" s="512" t="s">
        <v>197</v>
      </c>
      <c r="AF17" s="505" t="s">
        <v>198</v>
      </c>
      <c r="AG17" s="505" t="s">
        <v>199</v>
      </c>
      <c r="AH17" s="487" t="s">
        <v>34</v>
      </c>
    </row>
    <row r="18" spans="1:34" x14ac:dyDescent="0.35">
      <c r="A18" s="618" t="s">
        <v>48</v>
      </c>
      <c r="B18" s="11" t="s">
        <v>0</v>
      </c>
      <c r="C18" s="3">
        <v>0</v>
      </c>
      <c r="D18" s="3">
        <v>0</v>
      </c>
      <c r="E18" s="3">
        <v>0</v>
      </c>
      <c r="F18" s="3">
        <v>0</v>
      </c>
      <c r="G18" s="3">
        <v>0</v>
      </c>
      <c r="H18" s="3">
        <v>0</v>
      </c>
      <c r="I18" s="3">
        <v>0</v>
      </c>
      <c r="J18" s="3">
        <v>0</v>
      </c>
      <c r="K18" s="3">
        <v>0</v>
      </c>
      <c r="L18" s="561">
        <v>0</v>
      </c>
      <c r="M18" s="286">
        <f>P$29*AF18</f>
        <v>0</v>
      </c>
      <c r="N18" s="286">
        <f t="shared" ref="N18:N28" si="7">Q$29*AG18</f>
        <v>0</v>
      </c>
      <c r="O18" s="74">
        <f t="shared" ref="O18:O29" si="8">SUM(C18:N18)</f>
        <v>0</v>
      </c>
      <c r="P18" s="193"/>
      <c r="Q18" s="177"/>
      <c r="R18" s="177"/>
      <c r="S18" s="177"/>
      <c r="T18" s="618" t="s">
        <v>292</v>
      </c>
      <c r="U18" s="488" t="s">
        <v>0</v>
      </c>
      <c r="V18" s="171"/>
      <c r="W18" s="171"/>
      <c r="X18" s="171"/>
      <c r="Y18" s="171"/>
      <c r="Z18" s="171"/>
      <c r="AA18" s="171"/>
      <c r="AB18" s="171"/>
      <c r="AC18" s="171"/>
      <c r="AD18" s="171"/>
      <c r="AE18" s="509"/>
      <c r="AF18" s="506">
        <v>0</v>
      </c>
      <c r="AG18" s="506">
        <v>0</v>
      </c>
      <c r="AH18" s="489">
        <f>SUM(V18:AG18)</f>
        <v>0</v>
      </c>
    </row>
    <row r="19" spans="1:34" x14ac:dyDescent="0.35">
      <c r="A19" s="619"/>
      <c r="B19" s="12" t="s">
        <v>1</v>
      </c>
      <c r="C19" s="3">
        <v>0</v>
      </c>
      <c r="D19" s="3">
        <v>1205362.7099999976</v>
      </c>
      <c r="E19" s="3">
        <v>1400565.43</v>
      </c>
      <c r="F19" s="3">
        <v>1722834.8299999954</v>
      </c>
      <c r="G19" s="3">
        <v>2044812.9499999904</v>
      </c>
      <c r="H19" s="3">
        <v>1846153.6299999913</v>
      </c>
      <c r="I19" s="3">
        <v>3772248.85</v>
      </c>
      <c r="J19" s="3">
        <v>2645902.3399999868</v>
      </c>
      <c r="K19" s="3">
        <v>3206435.2199999946</v>
      </c>
      <c r="L19" s="561">
        <v>2705980.2999999872</v>
      </c>
      <c r="M19" s="286">
        <f t="shared" ref="M19:M28" si="9">P$29*AF19</f>
        <v>1341321.6815304819</v>
      </c>
      <c r="N19" s="286">
        <f t="shared" si="7"/>
        <v>4398482.6961560296</v>
      </c>
      <c r="O19" s="74">
        <f t="shared" si="8"/>
        <v>26290100.637686454</v>
      </c>
      <c r="Q19" s="177"/>
      <c r="R19" s="177"/>
      <c r="S19" s="177"/>
      <c r="T19" s="619"/>
      <c r="U19" s="12" t="s">
        <v>1</v>
      </c>
      <c r="V19" s="172"/>
      <c r="W19" s="172"/>
      <c r="X19" s="172"/>
      <c r="Y19" s="172"/>
      <c r="Z19" s="172"/>
      <c r="AA19" s="172"/>
      <c r="AB19" s="172"/>
      <c r="AC19" s="172"/>
      <c r="AD19" s="172"/>
      <c r="AE19" s="510"/>
      <c r="AF19" s="507">
        <v>0.668674473032279</v>
      </c>
      <c r="AG19" s="507">
        <v>0.668674473032279</v>
      </c>
      <c r="AH19" s="490">
        <f t="shared" ref="AH19:AH28" si="10">SUM(V19:AG19)</f>
        <v>1.337348946064558</v>
      </c>
    </row>
    <row r="20" spans="1:34" ht="14.75" customHeight="1" x14ac:dyDescent="0.35">
      <c r="A20" s="619"/>
      <c r="B20" s="11" t="s">
        <v>2</v>
      </c>
      <c r="C20" s="3">
        <v>0</v>
      </c>
      <c r="D20" s="3">
        <v>0</v>
      </c>
      <c r="E20" s="3">
        <v>0</v>
      </c>
      <c r="F20" s="3">
        <v>0</v>
      </c>
      <c r="G20" s="3">
        <v>0</v>
      </c>
      <c r="H20" s="3">
        <v>0</v>
      </c>
      <c r="I20" s="3">
        <v>0</v>
      </c>
      <c r="J20" s="3">
        <v>0</v>
      </c>
      <c r="K20" s="3">
        <v>0</v>
      </c>
      <c r="L20" s="561">
        <v>0</v>
      </c>
      <c r="M20" s="286">
        <f t="shared" si="9"/>
        <v>0</v>
      </c>
      <c r="N20" s="286">
        <f t="shared" si="7"/>
        <v>0</v>
      </c>
      <c r="O20" s="74">
        <f t="shared" si="8"/>
        <v>0</v>
      </c>
      <c r="Q20" s="177"/>
      <c r="R20" s="177"/>
      <c r="S20" s="177"/>
      <c r="T20" s="619"/>
      <c r="U20" s="11" t="s">
        <v>2</v>
      </c>
      <c r="V20" s="172"/>
      <c r="W20" s="172"/>
      <c r="X20" s="172"/>
      <c r="Y20" s="172"/>
      <c r="Z20" s="172"/>
      <c r="AA20" s="172"/>
      <c r="AB20" s="172"/>
      <c r="AC20" s="172"/>
      <c r="AD20" s="172"/>
      <c r="AE20" s="510"/>
      <c r="AF20" s="507">
        <v>0</v>
      </c>
      <c r="AG20" s="507">
        <v>0</v>
      </c>
      <c r="AH20" s="490">
        <f t="shared" si="10"/>
        <v>0</v>
      </c>
    </row>
    <row r="21" spans="1:34" x14ac:dyDescent="0.35">
      <c r="A21" s="619"/>
      <c r="B21" s="11" t="s">
        <v>9</v>
      </c>
      <c r="C21" s="3">
        <v>0</v>
      </c>
      <c r="D21" s="3">
        <v>522543.29000000039</v>
      </c>
      <c r="E21" s="3">
        <v>709710.6</v>
      </c>
      <c r="F21" s="3">
        <v>713184.59000000078</v>
      </c>
      <c r="G21" s="3">
        <v>904737.42000000132</v>
      </c>
      <c r="H21" s="3">
        <v>722546.78000000073</v>
      </c>
      <c r="I21" s="3">
        <v>1665581.49</v>
      </c>
      <c r="J21" s="3">
        <v>1385159.3699999976</v>
      </c>
      <c r="K21" s="3">
        <v>1226334.4099999999</v>
      </c>
      <c r="L21" s="561">
        <v>1167835.3899999964</v>
      </c>
      <c r="M21" s="286">
        <f t="shared" si="9"/>
        <v>664619.52846951783</v>
      </c>
      <c r="N21" s="286">
        <f t="shared" si="7"/>
        <v>2179430.5838439697</v>
      </c>
      <c r="O21" s="74">
        <f t="shared" si="8"/>
        <v>11861683.452313483</v>
      </c>
      <c r="Q21" s="177"/>
      <c r="R21" s="177"/>
      <c r="S21" s="177"/>
      <c r="T21" s="619"/>
      <c r="U21" s="11" t="s">
        <v>9</v>
      </c>
      <c r="V21" s="172"/>
      <c r="W21" s="172"/>
      <c r="X21" s="172"/>
      <c r="Y21" s="172"/>
      <c r="Z21" s="172"/>
      <c r="AA21" s="172"/>
      <c r="AB21" s="172"/>
      <c r="AC21" s="172"/>
      <c r="AD21" s="172"/>
      <c r="AE21" s="510"/>
      <c r="AF21" s="507">
        <v>0.331325526967721</v>
      </c>
      <c r="AG21" s="507">
        <v>0.331325526967721</v>
      </c>
      <c r="AH21" s="490">
        <f t="shared" si="10"/>
        <v>0.66265105393544199</v>
      </c>
    </row>
    <row r="22" spans="1:34" x14ac:dyDescent="0.35">
      <c r="A22" s="619"/>
      <c r="B22" s="12" t="s">
        <v>3</v>
      </c>
      <c r="C22" s="3">
        <v>0</v>
      </c>
      <c r="D22" s="3">
        <v>0</v>
      </c>
      <c r="E22" s="3">
        <v>0</v>
      </c>
      <c r="F22" s="3">
        <v>0</v>
      </c>
      <c r="G22" s="3">
        <v>0</v>
      </c>
      <c r="H22" s="3">
        <v>0</v>
      </c>
      <c r="I22" s="3">
        <v>0</v>
      </c>
      <c r="J22" s="3">
        <v>0</v>
      </c>
      <c r="K22" s="3">
        <v>0</v>
      </c>
      <c r="L22" s="561">
        <v>0</v>
      </c>
      <c r="M22" s="286">
        <f t="shared" si="9"/>
        <v>0</v>
      </c>
      <c r="N22" s="286">
        <f t="shared" si="7"/>
        <v>0</v>
      </c>
      <c r="O22" s="74">
        <f t="shared" si="8"/>
        <v>0</v>
      </c>
      <c r="Q22" s="177"/>
      <c r="R22" s="177"/>
      <c r="S22" s="177"/>
      <c r="T22" s="619"/>
      <c r="U22" s="12" t="s">
        <v>3</v>
      </c>
      <c r="V22" s="172"/>
      <c r="W22" s="172"/>
      <c r="X22" s="172"/>
      <c r="Y22" s="172"/>
      <c r="Z22" s="172"/>
      <c r="AA22" s="172"/>
      <c r="AB22" s="172"/>
      <c r="AC22" s="172"/>
      <c r="AD22" s="172"/>
      <c r="AE22" s="510"/>
      <c r="AF22" s="507">
        <v>0</v>
      </c>
      <c r="AG22" s="507">
        <v>0</v>
      </c>
      <c r="AH22" s="490">
        <f t="shared" si="10"/>
        <v>0</v>
      </c>
    </row>
    <row r="23" spans="1:34" x14ac:dyDescent="0.35">
      <c r="A23" s="619"/>
      <c r="B23" s="11" t="s">
        <v>4</v>
      </c>
      <c r="C23" s="3">
        <v>0</v>
      </c>
      <c r="D23" s="3">
        <v>0</v>
      </c>
      <c r="E23" s="3">
        <v>0</v>
      </c>
      <c r="F23" s="3">
        <v>0</v>
      </c>
      <c r="G23" s="3">
        <v>0</v>
      </c>
      <c r="H23" s="3">
        <v>0</v>
      </c>
      <c r="I23" s="3">
        <v>0</v>
      </c>
      <c r="J23" s="3">
        <v>0</v>
      </c>
      <c r="K23" s="3">
        <v>0</v>
      </c>
      <c r="L23" s="561">
        <v>0</v>
      </c>
      <c r="M23" s="286">
        <f t="shared" si="9"/>
        <v>0</v>
      </c>
      <c r="N23" s="286">
        <f t="shared" si="7"/>
        <v>0</v>
      </c>
      <c r="O23" s="74">
        <f t="shared" si="8"/>
        <v>0</v>
      </c>
      <c r="Q23" s="177"/>
      <c r="R23" s="177"/>
      <c r="S23" s="177"/>
      <c r="T23" s="619"/>
      <c r="U23" s="11" t="s">
        <v>4</v>
      </c>
      <c r="V23" s="172"/>
      <c r="W23" s="172"/>
      <c r="X23" s="172"/>
      <c r="Y23" s="172"/>
      <c r="Z23" s="172"/>
      <c r="AA23" s="172"/>
      <c r="AB23" s="172"/>
      <c r="AC23" s="172"/>
      <c r="AD23" s="172"/>
      <c r="AE23" s="510"/>
      <c r="AF23" s="507">
        <v>0</v>
      </c>
      <c r="AG23" s="507">
        <v>0</v>
      </c>
      <c r="AH23" s="490">
        <f t="shared" si="10"/>
        <v>0</v>
      </c>
    </row>
    <row r="24" spans="1:34" x14ac:dyDescent="0.35">
      <c r="A24" s="619"/>
      <c r="B24" s="11" t="s">
        <v>5</v>
      </c>
      <c r="C24" s="3">
        <v>0</v>
      </c>
      <c r="D24" s="3">
        <v>0</v>
      </c>
      <c r="E24" s="3">
        <v>0</v>
      </c>
      <c r="F24" s="3">
        <v>0</v>
      </c>
      <c r="G24" s="3">
        <v>0</v>
      </c>
      <c r="H24" s="3">
        <v>0</v>
      </c>
      <c r="I24" s="3">
        <v>0</v>
      </c>
      <c r="J24" s="3">
        <v>0</v>
      </c>
      <c r="K24" s="3">
        <v>0</v>
      </c>
      <c r="L24" s="561">
        <v>0</v>
      </c>
      <c r="M24" s="286">
        <f t="shared" si="9"/>
        <v>0</v>
      </c>
      <c r="N24" s="286">
        <f t="shared" si="7"/>
        <v>0</v>
      </c>
      <c r="O24" s="74">
        <f t="shared" si="8"/>
        <v>0</v>
      </c>
      <c r="Q24" s="177"/>
      <c r="R24" s="177"/>
      <c r="S24" s="177"/>
      <c r="T24" s="619"/>
      <c r="U24" s="11" t="s">
        <v>5</v>
      </c>
      <c r="V24" s="172"/>
      <c r="W24" s="172"/>
      <c r="X24" s="172"/>
      <c r="Y24" s="172"/>
      <c r="Z24" s="172"/>
      <c r="AA24" s="172"/>
      <c r="AB24" s="172"/>
      <c r="AC24" s="172"/>
      <c r="AD24" s="172"/>
      <c r="AE24" s="510"/>
      <c r="AF24" s="507">
        <v>0</v>
      </c>
      <c r="AG24" s="507">
        <v>0</v>
      </c>
      <c r="AH24" s="490">
        <f t="shared" si="10"/>
        <v>0</v>
      </c>
    </row>
    <row r="25" spans="1:34" x14ac:dyDescent="0.35">
      <c r="A25" s="619"/>
      <c r="B25" s="11" t="s">
        <v>6</v>
      </c>
      <c r="C25" s="3">
        <v>0</v>
      </c>
      <c r="D25" s="3">
        <v>0</v>
      </c>
      <c r="E25" s="3">
        <v>0</v>
      </c>
      <c r="F25" s="3">
        <v>0</v>
      </c>
      <c r="G25" s="3">
        <v>0</v>
      </c>
      <c r="H25" s="3">
        <v>0</v>
      </c>
      <c r="I25" s="3">
        <v>0</v>
      </c>
      <c r="J25" s="3">
        <v>0</v>
      </c>
      <c r="K25" s="3">
        <v>0</v>
      </c>
      <c r="L25" s="561">
        <v>0</v>
      </c>
      <c r="M25" s="286">
        <f t="shared" si="9"/>
        <v>0</v>
      </c>
      <c r="N25" s="286">
        <f t="shared" si="7"/>
        <v>0</v>
      </c>
      <c r="O25" s="74">
        <f t="shared" si="8"/>
        <v>0</v>
      </c>
      <c r="Q25" s="177"/>
      <c r="R25" s="177"/>
      <c r="S25" s="177"/>
      <c r="T25" s="619"/>
      <c r="U25" s="11" t="s">
        <v>6</v>
      </c>
      <c r="V25" s="172"/>
      <c r="W25" s="172"/>
      <c r="X25" s="172"/>
      <c r="Y25" s="172"/>
      <c r="Z25" s="172"/>
      <c r="AA25" s="172"/>
      <c r="AB25" s="172"/>
      <c r="AC25" s="172"/>
      <c r="AD25" s="172"/>
      <c r="AE25" s="510"/>
      <c r="AF25" s="507">
        <v>0</v>
      </c>
      <c r="AG25" s="507">
        <v>0</v>
      </c>
      <c r="AH25" s="490">
        <f t="shared" si="10"/>
        <v>0</v>
      </c>
    </row>
    <row r="26" spans="1:34" x14ac:dyDescent="0.35">
      <c r="A26" s="619"/>
      <c r="B26" s="11" t="s">
        <v>7</v>
      </c>
      <c r="C26" s="3">
        <v>0</v>
      </c>
      <c r="D26" s="3">
        <v>0</v>
      </c>
      <c r="E26" s="3">
        <v>0</v>
      </c>
      <c r="F26" s="3">
        <v>0</v>
      </c>
      <c r="G26" s="3">
        <v>0</v>
      </c>
      <c r="H26" s="3">
        <v>0</v>
      </c>
      <c r="I26" s="3">
        <v>0</v>
      </c>
      <c r="J26" s="3">
        <v>0</v>
      </c>
      <c r="K26" s="3">
        <v>0</v>
      </c>
      <c r="L26" s="561">
        <v>0</v>
      </c>
      <c r="M26" s="286">
        <f t="shared" si="9"/>
        <v>0</v>
      </c>
      <c r="N26" s="286">
        <f t="shared" si="7"/>
        <v>0</v>
      </c>
      <c r="O26" s="74">
        <f t="shared" si="8"/>
        <v>0</v>
      </c>
      <c r="Q26" s="177"/>
      <c r="R26" s="177"/>
      <c r="S26" s="177"/>
      <c r="T26" s="619"/>
      <c r="U26" s="11" t="s">
        <v>7</v>
      </c>
      <c r="V26" s="172"/>
      <c r="W26" s="172"/>
      <c r="X26" s="172"/>
      <c r="Y26" s="172"/>
      <c r="Z26" s="172"/>
      <c r="AA26" s="172"/>
      <c r="AB26" s="172"/>
      <c r="AC26" s="172"/>
      <c r="AD26" s="172"/>
      <c r="AE26" s="510"/>
      <c r="AF26" s="507">
        <v>0</v>
      </c>
      <c r="AG26" s="507">
        <v>0</v>
      </c>
      <c r="AH26" s="490">
        <f t="shared" si="10"/>
        <v>0</v>
      </c>
    </row>
    <row r="27" spans="1:34" x14ac:dyDescent="0.35">
      <c r="A27" s="619"/>
      <c r="B27" s="11" t="s">
        <v>8</v>
      </c>
      <c r="C27" s="3">
        <v>0</v>
      </c>
      <c r="D27" s="3">
        <v>0</v>
      </c>
      <c r="E27" s="3">
        <v>0</v>
      </c>
      <c r="F27" s="3">
        <v>0</v>
      </c>
      <c r="G27" s="3">
        <v>0</v>
      </c>
      <c r="H27" s="3">
        <v>0</v>
      </c>
      <c r="I27" s="3">
        <v>0</v>
      </c>
      <c r="J27" s="3">
        <v>0</v>
      </c>
      <c r="K27" s="3">
        <v>0</v>
      </c>
      <c r="L27" s="561">
        <v>0</v>
      </c>
      <c r="M27" s="286">
        <f t="shared" si="9"/>
        <v>0</v>
      </c>
      <c r="N27" s="286">
        <f t="shared" si="7"/>
        <v>0</v>
      </c>
      <c r="O27" s="74">
        <f t="shared" si="8"/>
        <v>0</v>
      </c>
      <c r="Q27" s="177"/>
      <c r="R27" s="177"/>
      <c r="S27" s="177"/>
      <c r="T27" s="619"/>
      <c r="U27" s="11" t="s">
        <v>8</v>
      </c>
      <c r="V27" s="172"/>
      <c r="W27" s="172"/>
      <c r="X27" s="172"/>
      <c r="Y27" s="172"/>
      <c r="Z27" s="172"/>
      <c r="AA27" s="172"/>
      <c r="AB27" s="172"/>
      <c r="AC27" s="172"/>
      <c r="AD27" s="172"/>
      <c r="AE27" s="510"/>
      <c r="AF27" s="507">
        <v>0</v>
      </c>
      <c r="AG27" s="507">
        <v>0</v>
      </c>
      <c r="AH27" s="490">
        <f t="shared" si="10"/>
        <v>0</v>
      </c>
    </row>
    <row r="28" spans="1:34" ht="15" thickBot="1" x14ac:dyDescent="0.4">
      <c r="A28" s="620"/>
      <c r="B28" s="187" t="s">
        <v>42</v>
      </c>
      <c r="C28" s="3">
        <v>0</v>
      </c>
      <c r="D28" s="3">
        <v>0</v>
      </c>
      <c r="E28" s="3">
        <v>0</v>
      </c>
      <c r="F28" s="3">
        <v>0</v>
      </c>
      <c r="G28" s="3">
        <v>0</v>
      </c>
      <c r="H28" s="3">
        <v>0</v>
      </c>
      <c r="I28" s="3">
        <v>0</v>
      </c>
      <c r="J28" s="3">
        <v>0</v>
      </c>
      <c r="K28" s="3">
        <v>0</v>
      </c>
      <c r="L28" s="561">
        <v>0</v>
      </c>
      <c r="M28" s="286">
        <f t="shared" si="9"/>
        <v>0</v>
      </c>
      <c r="N28" s="286">
        <f t="shared" si="7"/>
        <v>0</v>
      </c>
      <c r="O28" s="74">
        <f t="shared" si="8"/>
        <v>0</v>
      </c>
      <c r="Q28" s="177"/>
      <c r="R28" s="177"/>
      <c r="S28" s="177"/>
      <c r="T28" s="620"/>
      <c r="U28" s="491" t="s">
        <v>42</v>
      </c>
      <c r="V28" s="173"/>
      <c r="W28" s="173"/>
      <c r="X28" s="173"/>
      <c r="Y28" s="173"/>
      <c r="Z28" s="173"/>
      <c r="AA28" s="173"/>
      <c r="AB28" s="173"/>
      <c r="AC28" s="173"/>
      <c r="AD28" s="173"/>
      <c r="AE28" s="511"/>
      <c r="AF28" s="508">
        <v>0</v>
      </c>
      <c r="AG28" s="508">
        <v>0</v>
      </c>
      <c r="AH28" s="490">
        <f t="shared" si="10"/>
        <v>0</v>
      </c>
    </row>
    <row r="29" spans="1:34" ht="21.5" thickBot="1" x14ac:dyDescent="0.55000000000000004">
      <c r="A29" s="76"/>
      <c r="B29" s="188" t="s">
        <v>43</v>
      </c>
      <c r="C29" s="189">
        <f t="shared" ref="C29:N29" si="11">SUM(C18:C28)</f>
        <v>0</v>
      </c>
      <c r="D29" s="189">
        <f t="shared" si="11"/>
        <v>1727905.9999999981</v>
      </c>
      <c r="E29" s="189">
        <f t="shared" si="11"/>
        <v>2110276.0299999998</v>
      </c>
      <c r="F29" s="189">
        <f t="shared" si="11"/>
        <v>2436019.4199999962</v>
      </c>
      <c r="G29" s="189">
        <f t="shared" si="11"/>
        <v>2949550.3699999917</v>
      </c>
      <c r="H29" s="189">
        <f t="shared" si="11"/>
        <v>2568700.4099999918</v>
      </c>
      <c r="I29" s="189">
        <f t="shared" si="11"/>
        <v>5437830.3399999999</v>
      </c>
      <c r="J29" s="189">
        <f t="shared" si="11"/>
        <v>4031061.7099999841</v>
      </c>
      <c r="K29" s="189">
        <f t="shared" si="11"/>
        <v>4432769.6299999943</v>
      </c>
      <c r="L29" s="190">
        <f t="shared" si="11"/>
        <v>3873815.6899999836</v>
      </c>
      <c r="M29" s="479">
        <f t="shared" si="11"/>
        <v>2005941.2099999997</v>
      </c>
      <c r="N29" s="479">
        <f t="shared" si="11"/>
        <v>6577913.2799999993</v>
      </c>
      <c r="O29" s="77">
        <f t="shared" si="8"/>
        <v>38151784.089999944</v>
      </c>
      <c r="P29" s="513">
        <f>'FORECAST OVERVIEW'!M9</f>
        <v>2005941.2099999997</v>
      </c>
      <c r="Q29" s="514">
        <f>'FORECAST OVERVIEW'!N9</f>
        <v>6577913.2799999993</v>
      </c>
      <c r="T29" s="79"/>
      <c r="U29" s="492" t="s">
        <v>43</v>
      </c>
      <c r="V29" s="493">
        <f>SUM(V18:V28)</f>
        <v>0</v>
      </c>
      <c r="W29" s="493">
        <f t="shared" ref="W29" si="12">SUM(W18:W28)</f>
        <v>0</v>
      </c>
      <c r="X29" s="493">
        <f t="shared" ref="X29" si="13">SUM(X18:X28)</f>
        <v>0</v>
      </c>
      <c r="Y29" s="493">
        <f t="shared" ref="Y29" si="14">SUM(Y18:Y28)</f>
        <v>0</v>
      </c>
      <c r="Z29" s="493">
        <f t="shared" ref="Z29" si="15">SUM(Z18:Z28)</f>
        <v>0</v>
      </c>
      <c r="AA29" s="493">
        <f t="shared" ref="AA29" si="16">SUM(AA18:AA28)</f>
        <v>0</v>
      </c>
      <c r="AB29" s="493">
        <f t="shared" ref="AB29" si="17">SUM(AB18:AB28)</f>
        <v>0</v>
      </c>
      <c r="AC29" s="493">
        <f t="shared" ref="AC29" si="18">SUM(AC18:AC28)</f>
        <v>0</v>
      </c>
      <c r="AD29" s="493">
        <f t="shared" ref="AD29" si="19">SUM(AD18:AD28)</f>
        <v>0</v>
      </c>
      <c r="AE29" s="493">
        <f t="shared" ref="AE29" si="20">SUM(AE18:AE28)</f>
        <v>0</v>
      </c>
      <c r="AF29" s="493">
        <f t="shared" ref="AF29" si="21">SUM(AF18:AF28)</f>
        <v>1</v>
      </c>
      <c r="AG29" s="493">
        <f t="shared" ref="AG29" si="22">SUM(AG18:AG28)</f>
        <v>1</v>
      </c>
      <c r="AH29" s="494">
        <f>SUM(AH18:AH28)</f>
        <v>2</v>
      </c>
    </row>
    <row r="30" spans="1:34" ht="21.5" thickBot="1" x14ac:dyDescent="0.55000000000000004">
      <c r="A30" s="76"/>
      <c r="F30" s="75">
        <v>0</v>
      </c>
      <c r="T30" s="79"/>
      <c r="Y30" s="75">
        <v>0</v>
      </c>
      <c r="AH30" s="495">
        <v>1</v>
      </c>
    </row>
    <row r="31" spans="1:34" ht="21.5" thickBot="1" x14ac:dyDescent="0.55000000000000004">
      <c r="A31" s="76"/>
      <c r="B31" s="184" t="s">
        <v>36</v>
      </c>
      <c r="C31" s="185">
        <f>C$3</f>
        <v>44927</v>
      </c>
      <c r="D31" s="185">
        <f t="shared" ref="D31:N31" si="23">D$3</f>
        <v>44958</v>
      </c>
      <c r="E31" s="185">
        <f t="shared" si="23"/>
        <v>44986</v>
      </c>
      <c r="F31" s="185">
        <f t="shared" si="23"/>
        <v>45017</v>
      </c>
      <c r="G31" s="185">
        <f t="shared" si="23"/>
        <v>45047</v>
      </c>
      <c r="H31" s="185">
        <f t="shared" si="23"/>
        <v>45078</v>
      </c>
      <c r="I31" s="185">
        <f t="shared" si="23"/>
        <v>45108</v>
      </c>
      <c r="J31" s="185">
        <f t="shared" si="23"/>
        <v>45139</v>
      </c>
      <c r="K31" s="185">
        <f t="shared" si="23"/>
        <v>45170</v>
      </c>
      <c r="L31" s="185">
        <f t="shared" si="23"/>
        <v>45200</v>
      </c>
      <c r="M31" s="478">
        <f t="shared" si="23"/>
        <v>45231</v>
      </c>
      <c r="N31" s="478" t="str">
        <f t="shared" si="23"/>
        <v>Dec-23 +</v>
      </c>
      <c r="O31" s="186" t="s">
        <v>34</v>
      </c>
      <c r="Q31" s="40"/>
      <c r="R31" s="40"/>
      <c r="S31" s="40"/>
      <c r="T31" s="79"/>
      <c r="U31" s="285" t="s">
        <v>36</v>
      </c>
      <c r="V31" s="512" t="s">
        <v>189</v>
      </c>
      <c r="W31" s="512" t="s">
        <v>190</v>
      </c>
      <c r="X31" s="512" t="s">
        <v>191</v>
      </c>
      <c r="Y31" s="512" t="s">
        <v>192</v>
      </c>
      <c r="Z31" s="512" t="s">
        <v>44</v>
      </c>
      <c r="AA31" s="512" t="s">
        <v>193</v>
      </c>
      <c r="AB31" s="512" t="s">
        <v>194</v>
      </c>
      <c r="AC31" s="512" t="s">
        <v>195</v>
      </c>
      <c r="AD31" s="512" t="s">
        <v>196</v>
      </c>
      <c r="AE31" s="512" t="s">
        <v>197</v>
      </c>
      <c r="AF31" s="505" t="s">
        <v>198</v>
      </c>
      <c r="AG31" s="505" t="s">
        <v>199</v>
      </c>
      <c r="AH31" s="487" t="s">
        <v>34</v>
      </c>
    </row>
    <row r="32" spans="1:34" ht="14.75" customHeight="1" x14ac:dyDescent="0.35">
      <c r="A32" s="621" t="s">
        <v>235</v>
      </c>
      <c r="B32" s="11" t="s">
        <v>0</v>
      </c>
      <c r="C32" s="3">
        <v>0</v>
      </c>
      <c r="D32" s="3">
        <v>0</v>
      </c>
      <c r="E32" s="3">
        <v>0</v>
      </c>
      <c r="F32" s="3">
        <v>0</v>
      </c>
      <c r="G32" s="3">
        <v>0</v>
      </c>
      <c r="H32" s="3">
        <v>0</v>
      </c>
      <c r="I32" s="3">
        <v>0</v>
      </c>
      <c r="J32" s="3">
        <v>0</v>
      </c>
      <c r="K32" s="3">
        <v>0</v>
      </c>
      <c r="L32" s="561">
        <v>0</v>
      </c>
      <c r="M32" s="286">
        <f>P$43*AF32</f>
        <v>0</v>
      </c>
      <c r="N32" s="286">
        <f t="shared" ref="N32:N42" si="24">Q$43*AG32</f>
        <v>0</v>
      </c>
      <c r="O32" s="74">
        <f t="shared" ref="O32:O43" si="25">SUM(C32:N32)</f>
        <v>0</v>
      </c>
      <c r="P32" s="193"/>
      <c r="Q32" s="177"/>
      <c r="R32" s="177"/>
      <c r="S32" s="177"/>
      <c r="T32" s="621" t="s">
        <v>235</v>
      </c>
      <c r="U32" s="496" t="s">
        <v>0</v>
      </c>
      <c r="V32" s="171"/>
      <c r="W32" s="171"/>
      <c r="X32" s="171"/>
      <c r="Y32" s="171"/>
      <c r="Z32" s="171"/>
      <c r="AA32" s="171"/>
      <c r="AB32" s="171"/>
      <c r="AC32" s="171"/>
      <c r="AD32" s="171"/>
      <c r="AE32" s="509"/>
      <c r="AF32" s="506">
        <v>0</v>
      </c>
      <c r="AG32" s="506">
        <v>0</v>
      </c>
      <c r="AH32" s="489">
        <f>SUM(V32:AG32)</f>
        <v>0</v>
      </c>
    </row>
    <row r="33" spans="1:34" x14ac:dyDescent="0.35">
      <c r="A33" s="622"/>
      <c r="B33" s="12" t="s">
        <v>1</v>
      </c>
      <c r="C33" s="3">
        <v>0</v>
      </c>
      <c r="D33" s="3">
        <v>0</v>
      </c>
      <c r="E33" s="3">
        <v>0</v>
      </c>
      <c r="F33" s="3">
        <v>0</v>
      </c>
      <c r="G33" s="3">
        <v>0</v>
      </c>
      <c r="H33" s="3">
        <v>0</v>
      </c>
      <c r="I33" s="3">
        <v>0</v>
      </c>
      <c r="J33" s="3">
        <v>0</v>
      </c>
      <c r="K33" s="3">
        <v>0</v>
      </c>
      <c r="L33" s="561">
        <v>0</v>
      </c>
      <c r="M33" s="286">
        <f t="shared" ref="M33:M42" si="26">P$43*AF33</f>
        <v>0</v>
      </c>
      <c r="N33" s="286">
        <f t="shared" si="24"/>
        <v>0</v>
      </c>
      <c r="O33" s="74">
        <f t="shared" si="25"/>
        <v>0</v>
      </c>
      <c r="Q33" s="177"/>
      <c r="R33" s="177"/>
      <c r="S33" s="177"/>
      <c r="T33" s="622"/>
      <c r="U33" s="12" t="s">
        <v>1</v>
      </c>
      <c r="V33" s="172"/>
      <c r="W33" s="172"/>
      <c r="X33" s="172"/>
      <c r="Y33" s="172"/>
      <c r="Z33" s="172"/>
      <c r="AA33" s="172"/>
      <c r="AB33" s="172"/>
      <c r="AC33" s="172"/>
      <c r="AD33" s="172"/>
      <c r="AE33" s="510"/>
      <c r="AF33" s="507">
        <v>0</v>
      </c>
      <c r="AG33" s="507">
        <v>0</v>
      </c>
      <c r="AH33" s="490">
        <f t="shared" ref="AH33:AH42" si="27">SUM(V33:AG33)</f>
        <v>0</v>
      </c>
    </row>
    <row r="34" spans="1:34" x14ac:dyDescent="0.35">
      <c r="A34" s="622"/>
      <c r="B34" s="11" t="s">
        <v>2</v>
      </c>
      <c r="C34" s="3">
        <v>0</v>
      </c>
      <c r="D34" s="3">
        <v>0</v>
      </c>
      <c r="E34" s="3">
        <v>0</v>
      </c>
      <c r="F34" s="3">
        <v>0</v>
      </c>
      <c r="G34" s="3">
        <v>0</v>
      </c>
      <c r="H34" s="3">
        <v>0</v>
      </c>
      <c r="I34" s="3">
        <v>0</v>
      </c>
      <c r="J34" s="3">
        <v>0</v>
      </c>
      <c r="K34" s="3">
        <v>0</v>
      </c>
      <c r="L34" s="561">
        <v>0</v>
      </c>
      <c r="M34" s="286">
        <f t="shared" si="26"/>
        <v>0</v>
      </c>
      <c r="N34" s="286">
        <f t="shared" si="24"/>
        <v>0</v>
      </c>
      <c r="O34" s="74">
        <f t="shared" si="25"/>
        <v>0</v>
      </c>
      <c r="Q34" s="177"/>
      <c r="R34" s="177"/>
      <c r="S34" s="177"/>
      <c r="T34" s="622"/>
      <c r="U34" s="11" t="s">
        <v>2</v>
      </c>
      <c r="V34" s="172"/>
      <c r="W34" s="172"/>
      <c r="X34" s="172"/>
      <c r="Y34" s="172"/>
      <c r="Z34" s="172"/>
      <c r="AA34" s="172"/>
      <c r="AB34" s="172"/>
      <c r="AC34" s="172"/>
      <c r="AD34" s="172"/>
      <c r="AE34" s="510"/>
      <c r="AF34" s="507">
        <v>0</v>
      </c>
      <c r="AG34" s="507">
        <v>0</v>
      </c>
      <c r="AH34" s="490">
        <f t="shared" si="27"/>
        <v>0</v>
      </c>
    </row>
    <row r="35" spans="1:34" x14ac:dyDescent="0.35">
      <c r="A35" s="622"/>
      <c r="B35" s="11" t="s">
        <v>9</v>
      </c>
      <c r="C35" s="3">
        <v>0</v>
      </c>
      <c r="D35" s="3">
        <v>0</v>
      </c>
      <c r="E35" s="3">
        <v>0</v>
      </c>
      <c r="F35" s="3">
        <v>0</v>
      </c>
      <c r="G35" s="3">
        <v>0</v>
      </c>
      <c r="H35" s="3">
        <v>0</v>
      </c>
      <c r="I35" s="3">
        <v>0</v>
      </c>
      <c r="J35" s="3">
        <v>0</v>
      </c>
      <c r="K35" s="3">
        <v>0</v>
      </c>
      <c r="L35" s="561">
        <v>0</v>
      </c>
      <c r="M35" s="286">
        <f t="shared" si="26"/>
        <v>0</v>
      </c>
      <c r="N35" s="286">
        <f t="shared" si="24"/>
        <v>0</v>
      </c>
      <c r="O35" s="74">
        <f t="shared" si="25"/>
        <v>0</v>
      </c>
      <c r="Q35" s="177"/>
      <c r="R35" s="177"/>
      <c r="S35" s="177"/>
      <c r="T35" s="622"/>
      <c r="U35" s="11" t="s">
        <v>9</v>
      </c>
      <c r="V35" s="172"/>
      <c r="W35" s="172"/>
      <c r="X35" s="172"/>
      <c r="Y35" s="172"/>
      <c r="Z35" s="172"/>
      <c r="AA35" s="172"/>
      <c r="AB35" s="172"/>
      <c r="AC35" s="172"/>
      <c r="AD35" s="172"/>
      <c r="AE35" s="510"/>
      <c r="AF35" s="507">
        <v>0</v>
      </c>
      <c r="AG35" s="507">
        <v>0</v>
      </c>
      <c r="AH35" s="490">
        <f t="shared" si="27"/>
        <v>0</v>
      </c>
    </row>
    <row r="36" spans="1:34" x14ac:dyDescent="0.35">
      <c r="A36" s="622"/>
      <c r="B36" s="12" t="s">
        <v>3</v>
      </c>
      <c r="C36" s="3">
        <v>0</v>
      </c>
      <c r="D36" s="3">
        <v>0</v>
      </c>
      <c r="E36" s="3">
        <v>0</v>
      </c>
      <c r="F36" s="3">
        <v>0</v>
      </c>
      <c r="G36" s="3">
        <v>0</v>
      </c>
      <c r="H36" s="3">
        <v>0</v>
      </c>
      <c r="I36" s="3">
        <v>0</v>
      </c>
      <c r="J36" s="3">
        <v>0</v>
      </c>
      <c r="K36" s="3">
        <v>0</v>
      </c>
      <c r="L36" s="561">
        <v>0</v>
      </c>
      <c r="M36" s="286">
        <f t="shared" si="26"/>
        <v>0</v>
      </c>
      <c r="N36" s="286">
        <f t="shared" si="24"/>
        <v>0</v>
      </c>
      <c r="O36" s="74">
        <f t="shared" si="25"/>
        <v>0</v>
      </c>
      <c r="Q36" s="177"/>
      <c r="R36" s="177"/>
      <c r="S36" s="177"/>
      <c r="T36" s="622"/>
      <c r="U36" s="12" t="s">
        <v>3</v>
      </c>
      <c r="V36" s="172"/>
      <c r="W36" s="172"/>
      <c r="X36" s="172"/>
      <c r="Y36" s="172"/>
      <c r="Z36" s="172"/>
      <c r="AA36" s="172"/>
      <c r="AB36" s="172"/>
      <c r="AC36" s="172"/>
      <c r="AD36" s="172"/>
      <c r="AE36" s="510"/>
      <c r="AF36" s="507">
        <v>0</v>
      </c>
      <c r="AG36" s="507">
        <v>0</v>
      </c>
      <c r="AH36" s="490">
        <f t="shared" si="27"/>
        <v>0</v>
      </c>
    </row>
    <row r="37" spans="1:34" x14ac:dyDescent="0.35">
      <c r="A37" s="622"/>
      <c r="B37" s="11" t="s">
        <v>4</v>
      </c>
      <c r="C37" s="3">
        <v>0</v>
      </c>
      <c r="D37" s="3">
        <v>104259.72</v>
      </c>
      <c r="E37" s="3">
        <v>153645.24</v>
      </c>
      <c r="F37" s="3">
        <v>2031159.56</v>
      </c>
      <c r="G37" s="3">
        <v>1818705.7</v>
      </c>
      <c r="H37" s="3">
        <v>2836031.69</v>
      </c>
      <c r="I37" s="3">
        <v>588405.36</v>
      </c>
      <c r="J37" s="3">
        <v>162443.3599999999</v>
      </c>
      <c r="K37" s="3">
        <v>328562.63999999914</v>
      </c>
      <c r="L37" s="561">
        <v>144477.68</v>
      </c>
      <c r="M37" s="286">
        <f t="shared" si="26"/>
        <v>133175.74000000002</v>
      </c>
      <c r="N37" s="286">
        <f t="shared" si="24"/>
        <v>1447498.72</v>
      </c>
      <c r="O37" s="74">
        <f t="shared" si="25"/>
        <v>9748365.4100000001</v>
      </c>
      <c r="Q37" s="177"/>
      <c r="R37" s="177"/>
      <c r="S37" s="177"/>
      <c r="T37" s="622"/>
      <c r="U37" s="11" t="s">
        <v>4</v>
      </c>
      <c r="V37" s="172"/>
      <c r="W37" s="172"/>
      <c r="X37" s="172"/>
      <c r="Y37" s="172"/>
      <c r="Z37" s="172"/>
      <c r="AA37" s="172"/>
      <c r="AB37" s="172"/>
      <c r="AC37" s="172"/>
      <c r="AD37" s="172"/>
      <c r="AE37" s="510"/>
      <c r="AF37" s="507">
        <v>1</v>
      </c>
      <c r="AG37" s="507">
        <v>1</v>
      </c>
      <c r="AH37" s="490">
        <f t="shared" si="27"/>
        <v>2</v>
      </c>
    </row>
    <row r="38" spans="1:34" x14ac:dyDescent="0.35">
      <c r="A38" s="622"/>
      <c r="B38" s="11" t="s">
        <v>5</v>
      </c>
      <c r="C38" s="3">
        <v>0</v>
      </c>
      <c r="D38" s="3">
        <v>0</v>
      </c>
      <c r="E38" s="3">
        <v>0</v>
      </c>
      <c r="F38" s="3">
        <v>0</v>
      </c>
      <c r="G38" s="3">
        <v>0</v>
      </c>
      <c r="H38" s="3">
        <v>0</v>
      </c>
      <c r="I38" s="3">
        <v>0</v>
      </c>
      <c r="J38" s="3">
        <v>0</v>
      </c>
      <c r="K38" s="3">
        <v>0</v>
      </c>
      <c r="L38" s="561">
        <v>0</v>
      </c>
      <c r="M38" s="286">
        <f t="shared" si="26"/>
        <v>0</v>
      </c>
      <c r="N38" s="286">
        <f t="shared" si="24"/>
        <v>0</v>
      </c>
      <c r="O38" s="74">
        <f t="shared" si="25"/>
        <v>0</v>
      </c>
      <c r="Q38" s="177"/>
      <c r="R38" s="177"/>
      <c r="S38" s="177"/>
      <c r="T38" s="622"/>
      <c r="U38" s="11" t="s">
        <v>5</v>
      </c>
      <c r="V38" s="172"/>
      <c r="W38" s="172"/>
      <c r="X38" s="172"/>
      <c r="Y38" s="172"/>
      <c r="Z38" s="172"/>
      <c r="AA38" s="172"/>
      <c r="AB38" s="172"/>
      <c r="AC38" s="172"/>
      <c r="AD38" s="172"/>
      <c r="AE38" s="510"/>
      <c r="AF38" s="507">
        <v>0</v>
      </c>
      <c r="AG38" s="507">
        <v>0</v>
      </c>
      <c r="AH38" s="490">
        <f t="shared" si="27"/>
        <v>0</v>
      </c>
    </row>
    <row r="39" spans="1:34" x14ac:dyDescent="0.35">
      <c r="A39" s="622"/>
      <c r="B39" s="11" t="s">
        <v>6</v>
      </c>
      <c r="C39" s="3">
        <v>0</v>
      </c>
      <c r="D39" s="3">
        <v>0</v>
      </c>
      <c r="E39" s="3">
        <v>0</v>
      </c>
      <c r="F39" s="3">
        <v>0</v>
      </c>
      <c r="G39" s="3">
        <v>0</v>
      </c>
      <c r="H39" s="3">
        <v>0</v>
      </c>
      <c r="I39" s="3">
        <v>0</v>
      </c>
      <c r="J39" s="3">
        <v>0</v>
      </c>
      <c r="K39" s="3">
        <v>0</v>
      </c>
      <c r="L39" s="561">
        <v>0</v>
      </c>
      <c r="M39" s="286">
        <f t="shared" si="26"/>
        <v>0</v>
      </c>
      <c r="N39" s="286">
        <f t="shared" si="24"/>
        <v>0</v>
      </c>
      <c r="O39" s="74">
        <f t="shared" si="25"/>
        <v>0</v>
      </c>
      <c r="Q39" s="177"/>
      <c r="R39" s="177"/>
      <c r="S39" s="177"/>
      <c r="T39" s="622"/>
      <c r="U39" s="11" t="s">
        <v>6</v>
      </c>
      <c r="V39" s="172"/>
      <c r="W39" s="172"/>
      <c r="X39" s="172"/>
      <c r="Y39" s="172"/>
      <c r="Z39" s="172"/>
      <c r="AA39" s="172"/>
      <c r="AB39" s="172"/>
      <c r="AC39" s="172"/>
      <c r="AD39" s="172"/>
      <c r="AE39" s="510"/>
      <c r="AF39" s="507">
        <v>0</v>
      </c>
      <c r="AG39" s="507">
        <v>0</v>
      </c>
      <c r="AH39" s="490">
        <f t="shared" si="27"/>
        <v>0</v>
      </c>
    </row>
    <row r="40" spans="1:34" x14ac:dyDescent="0.35">
      <c r="A40" s="622"/>
      <c r="B40" s="11" t="s">
        <v>7</v>
      </c>
      <c r="C40" s="3">
        <v>0</v>
      </c>
      <c r="D40" s="3">
        <v>0</v>
      </c>
      <c r="E40" s="3">
        <v>0</v>
      </c>
      <c r="F40" s="3">
        <v>0</v>
      </c>
      <c r="G40" s="3">
        <v>0</v>
      </c>
      <c r="H40" s="3">
        <v>0</v>
      </c>
      <c r="I40" s="3">
        <v>0</v>
      </c>
      <c r="J40" s="3">
        <v>0</v>
      </c>
      <c r="K40" s="3">
        <v>0</v>
      </c>
      <c r="L40" s="561">
        <v>0</v>
      </c>
      <c r="M40" s="286">
        <f t="shared" si="26"/>
        <v>0</v>
      </c>
      <c r="N40" s="286">
        <f t="shared" si="24"/>
        <v>0</v>
      </c>
      <c r="O40" s="74">
        <f t="shared" si="25"/>
        <v>0</v>
      </c>
      <c r="Q40" s="177"/>
      <c r="R40" s="177"/>
      <c r="S40" s="177"/>
      <c r="T40" s="622"/>
      <c r="U40" s="11" t="s">
        <v>7</v>
      </c>
      <c r="V40" s="172"/>
      <c r="W40" s="172"/>
      <c r="X40" s="172"/>
      <c r="Y40" s="172"/>
      <c r="Z40" s="172"/>
      <c r="AA40" s="172"/>
      <c r="AB40" s="172"/>
      <c r="AC40" s="172"/>
      <c r="AD40" s="172"/>
      <c r="AE40" s="510"/>
      <c r="AF40" s="507">
        <v>0</v>
      </c>
      <c r="AG40" s="507">
        <v>0</v>
      </c>
      <c r="AH40" s="490">
        <f t="shared" si="27"/>
        <v>0</v>
      </c>
    </row>
    <row r="41" spans="1:34" x14ac:dyDescent="0.35">
      <c r="A41" s="622"/>
      <c r="B41" s="11" t="s">
        <v>8</v>
      </c>
      <c r="C41" s="3">
        <v>0</v>
      </c>
      <c r="D41" s="3">
        <v>0</v>
      </c>
      <c r="E41" s="3">
        <v>0</v>
      </c>
      <c r="F41" s="3">
        <v>0</v>
      </c>
      <c r="G41" s="3">
        <v>0</v>
      </c>
      <c r="H41" s="3">
        <v>0</v>
      </c>
      <c r="I41" s="3">
        <v>0</v>
      </c>
      <c r="J41" s="3">
        <v>0</v>
      </c>
      <c r="K41" s="3">
        <v>0</v>
      </c>
      <c r="L41" s="561">
        <v>0</v>
      </c>
      <c r="M41" s="286">
        <f t="shared" si="26"/>
        <v>0</v>
      </c>
      <c r="N41" s="286">
        <f t="shared" si="24"/>
        <v>0</v>
      </c>
      <c r="O41" s="74">
        <f t="shared" si="25"/>
        <v>0</v>
      </c>
      <c r="Q41" s="177"/>
      <c r="R41" s="177"/>
      <c r="S41" s="177"/>
      <c r="T41" s="622"/>
      <c r="U41" s="11" t="s">
        <v>8</v>
      </c>
      <c r="V41" s="172"/>
      <c r="W41" s="172"/>
      <c r="X41" s="172"/>
      <c r="Y41" s="172"/>
      <c r="Z41" s="172"/>
      <c r="AA41" s="172"/>
      <c r="AB41" s="172"/>
      <c r="AC41" s="172"/>
      <c r="AD41" s="172"/>
      <c r="AE41" s="510"/>
      <c r="AF41" s="507">
        <v>0</v>
      </c>
      <c r="AG41" s="507">
        <v>0</v>
      </c>
      <c r="AH41" s="490">
        <f t="shared" si="27"/>
        <v>0</v>
      </c>
    </row>
    <row r="42" spans="1:34" ht="15" thickBot="1" x14ac:dyDescent="0.4">
      <c r="A42" s="623"/>
      <c r="B42" s="187" t="s">
        <v>42</v>
      </c>
      <c r="C42" s="3">
        <v>0</v>
      </c>
      <c r="D42" s="3">
        <v>0</v>
      </c>
      <c r="E42" s="3">
        <v>0</v>
      </c>
      <c r="F42" s="3">
        <v>0</v>
      </c>
      <c r="G42" s="3">
        <v>0</v>
      </c>
      <c r="H42" s="3">
        <v>0</v>
      </c>
      <c r="I42" s="3">
        <v>0</v>
      </c>
      <c r="J42" s="3">
        <v>0</v>
      </c>
      <c r="K42" s="3">
        <v>0</v>
      </c>
      <c r="L42" s="561">
        <v>0</v>
      </c>
      <c r="M42" s="286">
        <f t="shared" si="26"/>
        <v>0</v>
      </c>
      <c r="N42" s="286">
        <f t="shared" si="24"/>
        <v>0</v>
      </c>
      <c r="O42" s="74">
        <f t="shared" si="25"/>
        <v>0</v>
      </c>
      <c r="Q42" s="177"/>
      <c r="R42" s="177"/>
      <c r="S42" s="177"/>
      <c r="T42" s="623"/>
      <c r="U42" s="497" t="s">
        <v>42</v>
      </c>
      <c r="V42" s="173"/>
      <c r="W42" s="173"/>
      <c r="X42" s="173"/>
      <c r="Y42" s="173"/>
      <c r="Z42" s="173"/>
      <c r="AA42" s="173"/>
      <c r="AB42" s="173"/>
      <c r="AC42" s="173"/>
      <c r="AD42" s="173"/>
      <c r="AE42" s="511"/>
      <c r="AF42" s="508">
        <v>0</v>
      </c>
      <c r="AG42" s="508">
        <v>0</v>
      </c>
      <c r="AH42" s="490">
        <f t="shared" si="27"/>
        <v>0</v>
      </c>
    </row>
    <row r="43" spans="1:34" ht="21.5" thickBot="1" x14ac:dyDescent="0.55000000000000004">
      <c r="A43" s="76"/>
      <c r="B43" s="188" t="s">
        <v>43</v>
      </c>
      <c r="C43" s="189">
        <f t="shared" ref="C43:N43" si="28">SUM(C32:C42)</f>
        <v>0</v>
      </c>
      <c r="D43" s="189">
        <f t="shared" si="28"/>
        <v>104259.72</v>
      </c>
      <c r="E43" s="189">
        <f t="shared" si="28"/>
        <v>153645.24</v>
      </c>
      <c r="F43" s="189">
        <f t="shared" si="28"/>
        <v>2031159.56</v>
      </c>
      <c r="G43" s="189">
        <f t="shared" si="28"/>
        <v>1818705.7</v>
      </c>
      <c r="H43" s="189">
        <f t="shared" si="28"/>
        <v>2836031.69</v>
      </c>
      <c r="I43" s="189">
        <f t="shared" si="28"/>
        <v>588405.36</v>
      </c>
      <c r="J43" s="189">
        <f t="shared" si="28"/>
        <v>162443.3599999999</v>
      </c>
      <c r="K43" s="189">
        <f t="shared" si="28"/>
        <v>328562.63999999914</v>
      </c>
      <c r="L43" s="190">
        <f t="shared" si="28"/>
        <v>144477.68</v>
      </c>
      <c r="M43" s="479">
        <f t="shared" si="28"/>
        <v>133175.74000000002</v>
      </c>
      <c r="N43" s="479">
        <f t="shared" si="28"/>
        <v>1447498.72</v>
      </c>
      <c r="O43" s="77">
        <f t="shared" si="25"/>
        <v>9748365.4100000001</v>
      </c>
      <c r="P43" s="513">
        <f>'FORECAST OVERVIEW'!M10</f>
        <v>133175.74000000002</v>
      </c>
      <c r="Q43" s="514">
        <f>'FORECAST OVERVIEW'!N10</f>
        <v>1447498.72</v>
      </c>
      <c r="T43" s="79"/>
      <c r="U43" s="498" t="s">
        <v>43</v>
      </c>
      <c r="V43" s="493">
        <f>SUM(V32:V42)</f>
        <v>0</v>
      </c>
      <c r="W43" s="493">
        <f t="shared" ref="W43" si="29">SUM(W32:W42)</f>
        <v>0</v>
      </c>
      <c r="X43" s="493">
        <f t="shared" ref="X43" si="30">SUM(X32:X42)</f>
        <v>0</v>
      </c>
      <c r="Y43" s="493">
        <f t="shared" ref="Y43" si="31">SUM(Y32:Y42)</f>
        <v>0</v>
      </c>
      <c r="Z43" s="493">
        <f t="shared" ref="Z43" si="32">SUM(Z32:Z42)</f>
        <v>0</v>
      </c>
      <c r="AA43" s="493">
        <f t="shared" ref="AA43" si="33">SUM(AA32:AA42)</f>
        <v>0</v>
      </c>
      <c r="AB43" s="493">
        <f t="shared" ref="AB43" si="34">SUM(AB32:AB42)</f>
        <v>0</v>
      </c>
      <c r="AC43" s="493">
        <f t="shared" ref="AC43" si="35">SUM(AC32:AC42)</f>
        <v>0</v>
      </c>
      <c r="AD43" s="493">
        <f t="shared" ref="AD43" si="36">SUM(AD32:AD42)</f>
        <v>0</v>
      </c>
      <c r="AE43" s="493">
        <f t="shared" ref="AE43" si="37">SUM(AE32:AE42)</f>
        <v>0</v>
      </c>
      <c r="AF43" s="493">
        <f t="shared" ref="AF43" si="38">SUM(AF32:AF42)</f>
        <v>1</v>
      </c>
      <c r="AG43" s="493">
        <f t="shared" ref="AG43" si="39">SUM(AG32:AG42)</f>
        <v>1</v>
      </c>
      <c r="AH43" s="494">
        <f>SUM(AH32:AH42)</f>
        <v>2</v>
      </c>
    </row>
    <row r="44" spans="1:34" ht="21.5" thickBot="1" x14ac:dyDescent="0.55000000000000004">
      <c r="A44" s="76"/>
      <c r="F44" s="75">
        <v>0</v>
      </c>
      <c r="Q44" s="1"/>
      <c r="T44" s="79"/>
      <c r="Y44" s="75">
        <v>0</v>
      </c>
      <c r="AH44" s="495">
        <v>1</v>
      </c>
    </row>
    <row r="45" spans="1:34" ht="21.5" thickBot="1" x14ac:dyDescent="0.55000000000000004">
      <c r="A45" s="76"/>
      <c r="B45" s="184" t="s">
        <v>36</v>
      </c>
      <c r="C45" s="185">
        <f>C$3</f>
        <v>44927</v>
      </c>
      <c r="D45" s="185">
        <f t="shared" ref="D45:N45" si="40">D$3</f>
        <v>44958</v>
      </c>
      <c r="E45" s="185">
        <f t="shared" si="40"/>
        <v>44986</v>
      </c>
      <c r="F45" s="185">
        <f t="shared" si="40"/>
        <v>45017</v>
      </c>
      <c r="G45" s="185">
        <f t="shared" si="40"/>
        <v>45047</v>
      </c>
      <c r="H45" s="185">
        <f t="shared" si="40"/>
        <v>45078</v>
      </c>
      <c r="I45" s="185">
        <f t="shared" si="40"/>
        <v>45108</v>
      </c>
      <c r="J45" s="185">
        <f t="shared" si="40"/>
        <v>45139</v>
      </c>
      <c r="K45" s="185">
        <f t="shared" si="40"/>
        <v>45170</v>
      </c>
      <c r="L45" s="185">
        <f t="shared" si="40"/>
        <v>45200</v>
      </c>
      <c r="M45" s="478">
        <f t="shared" si="40"/>
        <v>45231</v>
      </c>
      <c r="N45" s="478" t="str">
        <f t="shared" si="40"/>
        <v>Dec-23 +</v>
      </c>
      <c r="O45" s="186" t="s">
        <v>34</v>
      </c>
      <c r="Q45" s="503"/>
      <c r="R45" s="40"/>
      <c r="S45" s="40"/>
      <c r="T45" s="79"/>
      <c r="U45" s="285" t="s">
        <v>36</v>
      </c>
      <c r="V45" s="512" t="s">
        <v>189</v>
      </c>
      <c r="W45" s="512" t="s">
        <v>190</v>
      </c>
      <c r="X45" s="512" t="s">
        <v>191</v>
      </c>
      <c r="Y45" s="512" t="s">
        <v>192</v>
      </c>
      <c r="Z45" s="512" t="s">
        <v>44</v>
      </c>
      <c r="AA45" s="512" t="s">
        <v>193</v>
      </c>
      <c r="AB45" s="512" t="s">
        <v>194</v>
      </c>
      <c r="AC45" s="512" t="s">
        <v>195</v>
      </c>
      <c r="AD45" s="512" t="s">
        <v>196</v>
      </c>
      <c r="AE45" s="512" t="s">
        <v>197</v>
      </c>
      <c r="AF45" s="505" t="s">
        <v>198</v>
      </c>
      <c r="AG45" s="505" t="s">
        <v>199</v>
      </c>
      <c r="AH45" s="487" t="s">
        <v>34</v>
      </c>
    </row>
    <row r="46" spans="1:34" x14ac:dyDescent="0.35">
      <c r="A46" s="621" t="s">
        <v>47</v>
      </c>
      <c r="B46" s="11" t="s">
        <v>0</v>
      </c>
      <c r="C46" s="3">
        <v>0</v>
      </c>
      <c r="D46" s="3">
        <v>0</v>
      </c>
      <c r="E46" s="3">
        <v>17467.32</v>
      </c>
      <c r="F46" s="3">
        <v>10540.6</v>
      </c>
      <c r="G46" s="3">
        <v>0</v>
      </c>
      <c r="H46" s="3">
        <v>0</v>
      </c>
      <c r="I46" s="3">
        <v>205.92</v>
      </c>
      <c r="J46" s="3">
        <v>0</v>
      </c>
      <c r="K46" s="3">
        <v>0</v>
      </c>
      <c r="L46" s="561">
        <v>0</v>
      </c>
      <c r="M46" s="286">
        <f>P$57*AF46</f>
        <v>91.291756317813267</v>
      </c>
      <c r="N46" s="286">
        <f t="shared" ref="N46:N56" si="41">Q$57*AG46</f>
        <v>311.14111365848203</v>
      </c>
      <c r="O46" s="74">
        <f t="shared" ref="O46:O57" si="42">SUM(C46:N46)</f>
        <v>28616.272869976292</v>
      </c>
      <c r="P46" s="193"/>
      <c r="Q46" s="504"/>
      <c r="R46" s="177"/>
      <c r="S46" s="177"/>
      <c r="T46" s="621" t="s">
        <v>47</v>
      </c>
      <c r="U46" s="488" t="s">
        <v>0</v>
      </c>
      <c r="V46" s="171"/>
      <c r="W46" s="171"/>
      <c r="X46" s="171"/>
      <c r="Y46" s="171"/>
      <c r="Z46" s="171"/>
      <c r="AA46" s="171"/>
      <c r="AB46" s="171"/>
      <c r="AC46" s="171"/>
      <c r="AD46" s="171"/>
      <c r="AE46" s="509"/>
      <c r="AF46" s="506">
        <v>5.4285546880249223E-4</v>
      </c>
      <c r="AG46" s="506">
        <v>5.4285546880249223E-4</v>
      </c>
      <c r="AH46" s="489">
        <f>SUM(V46:AG46)</f>
        <v>1.0857109376049845E-3</v>
      </c>
    </row>
    <row r="47" spans="1:34" x14ac:dyDescent="0.35">
      <c r="A47" s="622"/>
      <c r="B47" s="12" t="s">
        <v>1</v>
      </c>
      <c r="C47" s="3">
        <v>1521.68</v>
      </c>
      <c r="D47" s="3">
        <v>64552.270000000004</v>
      </c>
      <c r="E47" s="3">
        <v>74454.52</v>
      </c>
      <c r="F47" s="3">
        <v>72793.39</v>
      </c>
      <c r="G47" s="3">
        <v>26899.670000000002</v>
      </c>
      <c r="H47" s="3">
        <v>7060.87</v>
      </c>
      <c r="I47" s="3">
        <v>7867.91</v>
      </c>
      <c r="J47" s="3">
        <v>12934.279999999999</v>
      </c>
      <c r="K47" s="3">
        <v>1521.68</v>
      </c>
      <c r="L47" s="561">
        <v>0</v>
      </c>
      <c r="M47" s="286">
        <f t="shared" ref="M47:M56" si="43">P$57*AF47</f>
        <v>9208.0134563307965</v>
      </c>
      <c r="N47" s="286">
        <f t="shared" si="41"/>
        <v>31382.806914253899</v>
      </c>
      <c r="O47" s="74">
        <f t="shared" si="42"/>
        <v>310197.09037058469</v>
      </c>
      <c r="Q47" s="504"/>
      <c r="R47" s="177"/>
      <c r="S47" s="177"/>
      <c r="T47" s="622"/>
      <c r="U47" s="12" t="s">
        <v>1</v>
      </c>
      <c r="V47" s="172"/>
      <c r="W47" s="172"/>
      <c r="X47" s="172"/>
      <c r="Y47" s="172"/>
      <c r="Z47" s="172"/>
      <c r="AA47" s="172"/>
      <c r="AB47" s="172"/>
      <c r="AC47" s="172"/>
      <c r="AD47" s="172"/>
      <c r="AE47" s="510"/>
      <c r="AF47" s="507">
        <v>5.4754346538962988E-2</v>
      </c>
      <c r="AG47" s="507">
        <v>5.4754346538962988E-2</v>
      </c>
      <c r="AH47" s="490">
        <f t="shared" ref="AH47:AH56" si="44">SUM(V47:AG47)</f>
        <v>0.10950869307792598</v>
      </c>
    </row>
    <row r="48" spans="1:34" x14ac:dyDescent="0.35">
      <c r="A48" s="622"/>
      <c r="B48" s="11" t="s">
        <v>2</v>
      </c>
      <c r="C48" s="3">
        <v>0</v>
      </c>
      <c r="D48" s="3">
        <v>0</v>
      </c>
      <c r="E48" s="3">
        <v>0</v>
      </c>
      <c r="F48" s="3">
        <v>0</v>
      </c>
      <c r="G48" s="3">
        <v>0</v>
      </c>
      <c r="H48" s="3">
        <v>0</v>
      </c>
      <c r="I48" s="3">
        <v>0</v>
      </c>
      <c r="J48" s="3">
        <v>0</v>
      </c>
      <c r="K48" s="3">
        <v>0</v>
      </c>
      <c r="L48" s="561">
        <v>0</v>
      </c>
      <c r="M48" s="286">
        <f t="shared" si="43"/>
        <v>0</v>
      </c>
      <c r="N48" s="286">
        <f t="shared" si="41"/>
        <v>0</v>
      </c>
      <c r="O48" s="74">
        <f t="shared" si="42"/>
        <v>0</v>
      </c>
      <c r="Q48" s="504"/>
      <c r="R48" s="177"/>
      <c r="S48" s="177"/>
      <c r="T48" s="622"/>
      <c r="U48" s="11" t="s">
        <v>2</v>
      </c>
      <c r="V48" s="172"/>
      <c r="W48" s="172"/>
      <c r="X48" s="172"/>
      <c r="Y48" s="172"/>
      <c r="Z48" s="172"/>
      <c r="AA48" s="172"/>
      <c r="AB48" s="172"/>
      <c r="AC48" s="172"/>
      <c r="AD48" s="172"/>
      <c r="AE48" s="510"/>
      <c r="AF48" s="507">
        <v>0</v>
      </c>
      <c r="AG48" s="507">
        <v>0</v>
      </c>
      <c r="AH48" s="490">
        <f t="shared" si="44"/>
        <v>0</v>
      </c>
    </row>
    <row r="49" spans="1:34" x14ac:dyDescent="0.35">
      <c r="A49" s="622"/>
      <c r="B49" s="11" t="s">
        <v>9</v>
      </c>
      <c r="C49" s="3">
        <v>4865.76</v>
      </c>
      <c r="D49" s="3">
        <v>6803.84</v>
      </c>
      <c r="E49" s="3">
        <v>18706.740000000002</v>
      </c>
      <c r="F49" s="3">
        <v>156645.19999999998</v>
      </c>
      <c r="G49" s="3">
        <v>3800.64</v>
      </c>
      <c r="H49" s="3">
        <v>16693.939999999999</v>
      </c>
      <c r="I49" s="3">
        <v>7506.42</v>
      </c>
      <c r="J49" s="3">
        <v>41358.959999999999</v>
      </c>
      <c r="K49" s="3">
        <v>4865.76</v>
      </c>
      <c r="L49" s="561">
        <v>0</v>
      </c>
      <c r="M49" s="286">
        <f t="shared" si="43"/>
        <v>26147.252392805072</v>
      </c>
      <c r="N49" s="286">
        <f t="shared" si="41"/>
        <v>89115.223068825377</v>
      </c>
      <c r="O49" s="74">
        <f t="shared" si="42"/>
        <v>376509.73546163045</v>
      </c>
      <c r="Q49" s="504"/>
      <c r="R49" s="177"/>
      <c r="S49" s="177"/>
      <c r="T49" s="622"/>
      <c r="U49" s="11" t="s">
        <v>9</v>
      </c>
      <c r="V49" s="172"/>
      <c r="W49" s="172"/>
      <c r="X49" s="172"/>
      <c r="Y49" s="172"/>
      <c r="Z49" s="172"/>
      <c r="AA49" s="172"/>
      <c r="AB49" s="172"/>
      <c r="AC49" s="172"/>
      <c r="AD49" s="172"/>
      <c r="AE49" s="510"/>
      <c r="AF49" s="507">
        <v>0.15548149721404417</v>
      </c>
      <c r="AG49" s="507">
        <v>0.15548149721404417</v>
      </c>
      <c r="AH49" s="490">
        <f t="shared" si="44"/>
        <v>0.31096299442808834</v>
      </c>
    </row>
    <row r="50" spans="1:34" x14ac:dyDescent="0.35">
      <c r="A50" s="622"/>
      <c r="B50" s="12" t="s">
        <v>3</v>
      </c>
      <c r="C50" s="3">
        <v>76187.39</v>
      </c>
      <c r="D50" s="3">
        <v>458269.37999999995</v>
      </c>
      <c r="E50" s="3">
        <v>587741.43000000005</v>
      </c>
      <c r="F50" s="3">
        <v>464760.99</v>
      </c>
      <c r="G50" s="3">
        <v>765966.3899999999</v>
      </c>
      <c r="H50" s="3">
        <v>500310.3</v>
      </c>
      <c r="I50" s="3">
        <v>352339.11</v>
      </c>
      <c r="J50" s="3">
        <v>760165.89</v>
      </c>
      <c r="K50" s="3">
        <v>219125.84999999998</v>
      </c>
      <c r="L50" s="561">
        <v>0</v>
      </c>
      <c r="M50" s="286">
        <f t="shared" si="43"/>
        <v>123911.00060596316</v>
      </c>
      <c r="N50" s="286">
        <f t="shared" si="41"/>
        <v>422314.21848057292</v>
      </c>
      <c r="O50" s="74">
        <f t="shared" si="42"/>
        <v>4731091.9490865357</v>
      </c>
      <c r="Q50" s="504"/>
      <c r="R50" s="177"/>
      <c r="S50" s="177"/>
      <c r="T50" s="622"/>
      <c r="U50" s="12" t="s">
        <v>3</v>
      </c>
      <c r="V50" s="172"/>
      <c r="W50" s="172"/>
      <c r="X50" s="172"/>
      <c r="Y50" s="172"/>
      <c r="Z50" s="172"/>
      <c r="AA50" s="172"/>
      <c r="AB50" s="172"/>
      <c r="AC50" s="172"/>
      <c r="AD50" s="172"/>
      <c r="AE50" s="510"/>
      <c r="AF50" s="507">
        <v>0.73682188881944888</v>
      </c>
      <c r="AG50" s="507">
        <v>0.73682188881944888</v>
      </c>
      <c r="AH50" s="490">
        <f t="shared" si="44"/>
        <v>1.4736437776388978</v>
      </c>
    </row>
    <row r="51" spans="1:34" x14ac:dyDescent="0.35">
      <c r="A51" s="622"/>
      <c r="B51" s="11" t="s">
        <v>4</v>
      </c>
      <c r="C51" s="3">
        <v>0</v>
      </c>
      <c r="D51" s="3">
        <v>2166.79</v>
      </c>
      <c r="E51" s="3">
        <v>2518.77</v>
      </c>
      <c r="F51" s="3">
        <v>25690.07</v>
      </c>
      <c r="G51" s="3">
        <v>27038.29</v>
      </c>
      <c r="H51" s="3">
        <v>5443.02</v>
      </c>
      <c r="I51" s="3">
        <v>19567.09</v>
      </c>
      <c r="J51" s="3">
        <v>0</v>
      </c>
      <c r="K51" s="3">
        <v>519.55999999999995</v>
      </c>
      <c r="L51" s="561">
        <v>0</v>
      </c>
      <c r="M51" s="286">
        <f t="shared" si="43"/>
        <v>2599.6739868643754</v>
      </c>
      <c r="N51" s="286">
        <f t="shared" si="41"/>
        <v>8860.2245377564068</v>
      </c>
      <c r="O51" s="74">
        <f t="shared" si="42"/>
        <v>94403.488524620785</v>
      </c>
      <c r="Q51" s="504"/>
      <c r="R51" s="177"/>
      <c r="S51" s="177"/>
      <c r="T51" s="622"/>
      <c r="U51" s="11" t="s">
        <v>4</v>
      </c>
      <c r="V51" s="172"/>
      <c r="W51" s="172"/>
      <c r="X51" s="172"/>
      <c r="Y51" s="172"/>
      <c r="Z51" s="172"/>
      <c r="AA51" s="172"/>
      <c r="AB51" s="172"/>
      <c r="AC51" s="172"/>
      <c r="AD51" s="172"/>
      <c r="AE51" s="510"/>
      <c r="AF51" s="507">
        <v>1.5458649255908063E-2</v>
      </c>
      <c r="AG51" s="507">
        <v>1.5458649255908063E-2</v>
      </c>
      <c r="AH51" s="490">
        <f t="shared" si="44"/>
        <v>3.0917298511816127E-2</v>
      </c>
    </row>
    <row r="52" spans="1:34" x14ac:dyDescent="0.35">
      <c r="A52" s="622"/>
      <c r="B52" s="11" t="s">
        <v>5</v>
      </c>
      <c r="C52" s="3">
        <v>0</v>
      </c>
      <c r="D52" s="3">
        <v>0</v>
      </c>
      <c r="E52" s="3">
        <v>0</v>
      </c>
      <c r="F52" s="3">
        <v>0</v>
      </c>
      <c r="G52" s="3">
        <v>15499.92</v>
      </c>
      <c r="H52" s="3">
        <v>0</v>
      </c>
      <c r="I52" s="3">
        <v>14588.16</v>
      </c>
      <c r="J52" s="3">
        <v>0</v>
      </c>
      <c r="K52" s="3">
        <v>0</v>
      </c>
      <c r="L52" s="561">
        <v>0</v>
      </c>
      <c r="M52" s="286">
        <f t="shared" si="43"/>
        <v>893.45345564156162</v>
      </c>
      <c r="N52" s="286">
        <f t="shared" si="41"/>
        <v>3045.0734480621654</v>
      </c>
      <c r="O52" s="74">
        <f t="shared" si="42"/>
        <v>34026.60690370373</v>
      </c>
      <c r="Q52" s="504"/>
      <c r="R52" s="177"/>
      <c r="S52" s="177"/>
      <c r="T52" s="622"/>
      <c r="U52" s="11" t="s">
        <v>5</v>
      </c>
      <c r="V52" s="172"/>
      <c r="W52" s="172"/>
      <c r="X52" s="172"/>
      <c r="Y52" s="172"/>
      <c r="Z52" s="172"/>
      <c r="AA52" s="172"/>
      <c r="AB52" s="172"/>
      <c r="AC52" s="172"/>
      <c r="AD52" s="172"/>
      <c r="AE52" s="510"/>
      <c r="AF52" s="507">
        <v>5.312813709345496E-3</v>
      </c>
      <c r="AG52" s="507">
        <v>5.312813709345496E-3</v>
      </c>
      <c r="AH52" s="490">
        <f t="shared" si="44"/>
        <v>1.0625627418690992E-2</v>
      </c>
    </row>
    <row r="53" spans="1:34" x14ac:dyDescent="0.35">
      <c r="A53" s="622"/>
      <c r="B53" s="11" t="s">
        <v>6</v>
      </c>
      <c r="C53" s="3">
        <v>0</v>
      </c>
      <c r="D53" s="3">
        <v>0</v>
      </c>
      <c r="E53" s="3">
        <v>0</v>
      </c>
      <c r="F53" s="3">
        <v>0</v>
      </c>
      <c r="G53" s="3">
        <v>0</v>
      </c>
      <c r="H53" s="3">
        <v>0</v>
      </c>
      <c r="I53" s="3">
        <v>0</v>
      </c>
      <c r="J53" s="3">
        <v>0</v>
      </c>
      <c r="K53" s="3">
        <v>0</v>
      </c>
      <c r="L53" s="561">
        <v>0</v>
      </c>
      <c r="M53" s="286">
        <f t="shared" si="43"/>
        <v>0</v>
      </c>
      <c r="N53" s="286">
        <f t="shared" si="41"/>
        <v>0</v>
      </c>
      <c r="O53" s="74">
        <f t="shared" si="42"/>
        <v>0</v>
      </c>
      <c r="Q53" s="504"/>
      <c r="R53" s="177"/>
      <c r="S53" s="177"/>
      <c r="T53" s="622"/>
      <c r="U53" s="11" t="s">
        <v>6</v>
      </c>
      <c r="V53" s="172"/>
      <c r="W53" s="172"/>
      <c r="X53" s="172"/>
      <c r="Y53" s="172"/>
      <c r="Z53" s="172"/>
      <c r="AA53" s="172"/>
      <c r="AB53" s="172"/>
      <c r="AC53" s="172"/>
      <c r="AD53" s="172"/>
      <c r="AE53" s="510"/>
      <c r="AF53" s="507">
        <v>0</v>
      </c>
      <c r="AG53" s="507">
        <v>0</v>
      </c>
      <c r="AH53" s="490">
        <f t="shared" si="44"/>
        <v>0</v>
      </c>
    </row>
    <row r="54" spans="1:34" x14ac:dyDescent="0.35">
      <c r="A54" s="622"/>
      <c r="B54" s="11" t="s">
        <v>7</v>
      </c>
      <c r="C54" s="3">
        <v>0</v>
      </c>
      <c r="D54" s="3">
        <v>0</v>
      </c>
      <c r="E54" s="3">
        <v>0</v>
      </c>
      <c r="F54" s="3">
        <v>0</v>
      </c>
      <c r="G54" s="3">
        <v>0</v>
      </c>
      <c r="H54" s="3">
        <v>0</v>
      </c>
      <c r="I54" s="3">
        <v>0</v>
      </c>
      <c r="J54" s="3">
        <v>0</v>
      </c>
      <c r="K54" s="3">
        <v>0</v>
      </c>
      <c r="L54" s="561">
        <v>0</v>
      </c>
      <c r="M54" s="286">
        <f t="shared" si="43"/>
        <v>601.91218903430831</v>
      </c>
      <c r="N54" s="286">
        <f t="shared" si="41"/>
        <v>2051.4407474950349</v>
      </c>
      <c r="O54" s="74">
        <f t="shared" si="42"/>
        <v>2653.3529365293434</v>
      </c>
      <c r="Q54" s="504"/>
      <c r="R54" s="177"/>
      <c r="S54" s="177"/>
      <c r="T54" s="622"/>
      <c r="U54" s="11" t="s">
        <v>7</v>
      </c>
      <c r="V54" s="172"/>
      <c r="W54" s="172"/>
      <c r="X54" s="172"/>
      <c r="Y54" s="172"/>
      <c r="Z54" s="172"/>
      <c r="AA54" s="172"/>
      <c r="AB54" s="172"/>
      <c r="AC54" s="172"/>
      <c r="AD54" s="172"/>
      <c r="AE54" s="510"/>
      <c r="AF54" s="507">
        <v>3.5791985688021703E-3</v>
      </c>
      <c r="AG54" s="507">
        <v>3.5791985688021703E-3</v>
      </c>
      <c r="AH54" s="490">
        <f t="shared" si="44"/>
        <v>7.1583971376043406E-3</v>
      </c>
    </row>
    <row r="55" spans="1:34" x14ac:dyDescent="0.35">
      <c r="A55" s="622"/>
      <c r="B55" s="11" t="s">
        <v>8</v>
      </c>
      <c r="C55" s="3">
        <v>0</v>
      </c>
      <c r="D55" s="3">
        <v>0</v>
      </c>
      <c r="E55" s="3">
        <v>35.17</v>
      </c>
      <c r="F55" s="3">
        <v>114418</v>
      </c>
      <c r="G55" s="3">
        <v>0</v>
      </c>
      <c r="H55" s="3">
        <v>0</v>
      </c>
      <c r="I55" s="3">
        <v>16028.4</v>
      </c>
      <c r="J55" s="3">
        <v>0</v>
      </c>
      <c r="K55" s="3">
        <v>0</v>
      </c>
      <c r="L55" s="561">
        <v>0</v>
      </c>
      <c r="M55" s="286">
        <f t="shared" si="43"/>
        <v>4716.9455517103934</v>
      </c>
      <c r="N55" s="286">
        <f t="shared" si="41"/>
        <v>16076.322235671816</v>
      </c>
      <c r="O55" s="74">
        <f t="shared" si="42"/>
        <v>151274.83778738219</v>
      </c>
      <c r="Q55" s="504"/>
      <c r="R55" s="177"/>
      <c r="S55" s="177"/>
      <c r="T55" s="622"/>
      <c r="U55" s="11" t="s">
        <v>8</v>
      </c>
      <c r="V55" s="172"/>
      <c r="W55" s="172"/>
      <c r="X55" s="172"/>
      <c r="Y55" s="172"/>
      <c r="Z55" s="172"/>
      <c r="AA55" s="172"/>
      <c r="AB55" s="172"/>
      <c r="AC55" s="172"/>
      <c r="AD55" s="172"/>
      <c r="AE55" s="510"/>
      <c r="AF55" s="507">
        <v>2.804875042468578E-2</v>
      </c>
      <c r="AG55" s="507">
        <v>2.804875042468578E-2</v>
      </c>
      <c r="AH55" s="490">
        <f t="shared" si="44"/>
        <v>5.6097500849371561E-2</v>
      </c>
    </row>
    <row r="56" spans="1:34" ht="15" thickBot="1" x14ac:dyDescent="0.4">
      <c r="A56" s="623"/>
      <c r="B56" s="187" t="s">
        <v>42</v>
      </c>
      <c r="C56" s="3">
        <v>0</v>
      </c>
      <c r="D56" s="3">
        <v>0</v>
      </c>
      <c r="E56" s="3">
        <v>0</v>
      </c>
      <c r="F56" s="3">
        <v>0</v>
      </c>
      <c r="G56" s="3">
        <v>0</v>
      </c>
      <c r="H56" s="3">
        <v>0</v>
      </c>
      <c r="I56" s="3">
        <v>0</v>
      </c>
      <c r="J56" s="3">
        <v>0</v>
      </c>
      <c r="K56" s="3">
        <v>0</v>
      </c>
      <c r="L56" s="561">
        <v>0</v>
      </c>
      <c r="M56" s="286">
        <f t="shared" si="43"/>
        <v>0</v>
      </c>
      <c r="N56" s="286">
        <f t="shared" si="41"/>
        <v>0</v>
      </c>
      <c r="O56" s="74">
        <f t="shared" si="42"/>
        <v>0</v>
      </c>
      <c r="Q56" s="504"/>
      <c r="R56" s="177"/>
      <c r="S56" s="177"/>
      <c r="T56" s="623"/>
      <c r="U56" s="491" t="s">
        <v>42</v>
      </c>
      <c r="V56" s="173"/>
      <c r="W56" s="173"/>
      <c r="X56" s="173"/>
      <c r="Y56" s="173"/>
      <c r="Z56" s="173"/>
      <c r="AA56" s="173"/>
      <c r="AB56" s="173"/>
      <c r="AC56" s="173"/>
      <c r="AD56" s="173"/>
      <c r="AE56" s="511"/>
      <c r="AF56" s="508">
        <v>0</v>
      </c>
      <c r="AG56" s="508">
        <v>0</v>
      </c>
      <c r="AH56" s="490">
        <f t="shared" si="44"/>
        <v>0</v>
      </c>
    </row>
    <row r="57" spans="1:34" ht="21.5" thickBot="1" x14ac:dyDescent="0.55000000000000004">
      <c r="A57" s="76"/>
      <c r="B57" s="188" t="s">
        <v>43</v>
      </c>
      <c r="C57" s="189">
        <f t="shared" ref="C57:N57" si="45">SUM(C46:C56)</f>
        <v>82574.83</v>
      </c>
      <c r="D57" s="189">
        <f t="shared" si="45"/>
        <v>531792.28</v>
      </c>
      <c r="E57" s="189">
        <f t="shared" si="45"/>
        <v>700923.95000000007</v>
      </c>
      <c r="F57" s="189">
        <f t="shared" si="45"/>
        <v>844848.24999999988</v>
      </c>
      <c r="G57" s="189">
        <f t="shared" si="45"/>
        <v>839204.91</v>
      </c>
      <c r="H57" s="189">
        <f t="shared" si="45"/>
        <v>529508.13</v>
      </c>
      <c r="I57" s="189">
        <f t="shared" si="45"/>
        <v>418103.01</v>
      </c>
      <c r="J57" s="189">
        <f t="shared" si="45"/>
        <v>814459.13</v>
      </c>
      <c r="K57" s="189">
        <f t="shared" si="45"/>
        <v>226032.84999999998</v>
      </c>
      <c r="L57" s="190">
        <f t="shared" si="45"/>
        <v>0</v>
      </c>
      <c r="M57" s="479">
        <f t="shared" si="45"/>
        <v>168169.54339466747</v>
      </c>
      <c r="N57" s="479">
        <f t="shared" si="45"/>
        <v>573156.45054629608</v>
      </c>
      <c r="O57" s="77">
        <f t="shared" si="42"/>
        <v>5728773.3339409633</v>
      </c>
      <c r="P57" s="513">
        <f>'FORECAST OVERVIEW'!M11</f>
        <v>168169.54339466747</v>
      </c>
      <c r="Q57" s="515">
        <f>'FORECAST OVERVIEW'!N11</f>
        <v>573156.45054629608</v>
      </c>
      <c r="T57" s="79"/>
      <c r="U57" s="492" t="s">
        <v>43</v>
      </c>
      <c r="V57" s="493">
        <f>SUM(V46:V56)</f>
        <v>0</v>
      </c>
      <c r="W57" s="493">
        <f t="shared" ref="W57" si="46">SUM(W46:W56)</f>
        <v>0</v>
      </c>
      <c r="X57" s="493">
        <f t="shared" ref="X57" si="47">SUM(X46:X56)</f>
        <v>0</v>
      </c>
      <c r="Y57" s="493">
        <f t="shared" ref="Y57" si="48">SUM(Y46:Y56)</f>
        <v>0</v>
      </c>
      <c r="Z57" s="493">
        <f t="shared" ref="Z57" si="49">SUM(Z46:Z56)</f>
        <v>0</v>
      </c>
      <c r="AA57" s="493">
        <f t="shared" ref="AA57" si="50">SUM(AA46:AA56)</f>
        <v>0</v>
      </c>
      <c r="AB57" s="493">
        <f t="shared" ref="AB57" si="51">SUM(AB46:AB56)</f>
        <v>0</v>
      </c>
      <c r="AC57" s="493">
        <f t="shared" ref="AC57" si="52">SUM(AC46:AC56)</f>
        <v>0</v>
      </c>
      <c r="AD57" s="493">
        <f t="shared" ref="AD57" si="53">SUM(AD46:AD56)</f>
        <v>0</v>
      </c>
      <c r="AE57" s="493">
        <f t="shared" ref="AE57" si="54">SUM(AE46:AE56)</f>
        <v>0</v>
      </c>
      <c r="AF57" s="493">
        <f t="shared" ref="AF57" si="55">SUM(AF46:AF56)</f>
        <v>1</v>
      </c>
      <c r="AG57" s="493">
        <f t="shared" ref="AG57" si="56">SUM(AG46:AG56)</f>
        <v>1</v>
      </c>
      <c r="AH57" s="494">
        <f>SUM(AH46:AH56)</f>
        <v>2</v>
      </c>
    </row>
    <row r="58" spans="1:34" ht="21.5" thickBot="1" x14ac:dyDescent="0.55000000000000004">
      <c r="A58" s="76"/>
      <c r="F58" s="75">
        <v>0</v>
      </c>
      <c r="Q58" s="1"/>
      <c r="T58" s="79"/>
      <c r="Y58" s="75">
        <v>0</v>
      </c>
      <c r="AH58" s="495">
        <f>SUM(V46:AG56)</f>
        <v>1.9999999999999998</v>
      </c>
    </row>
    <row r="59" spans="1:34" ht="21.5" thickBot="1" x14ac:dyDescent="0.55000000000000004">
      <c r="A59" s="76"/>
      <c r="B59" s="184" t="s">
        <v>36</v>
      </c>
      <c r="C59" s="185">
        <f>C$3</f>
        <v>44927</v>
      </c>
      <c r="D59" s="185">
        <f t="shared" ref="D59:N59" si="57">D$3</f>
        <v>44958</v>
      </c>
      <c r="E59" s="185">
        <f t="shared" si="57"/>
        <v>44986</v>
      </c>
      <c r="F59" s="185">
        <f t="shared" si="57"/>
        <v>45017</v>
      </c>
      <c r="G59" s="185">
        <f t="shared" si="57"/>
        <v>45047</v>
      </c>
      <c r="H59" s="185">
        <f t="shared" si="57"/>
        <v>45078</v>
      </c>
      <c r="I59" s="185">
        <f t="shared" si="57"/>
        <v>45108</v>
      </c>
      <c r="J59" s="185">
        <f t="shared" si="57"/>
        <v>45139</v>
      </c>
      <c r="K59" s="185">
        <f t="shared" si="57"/>
        <v>45170</v>
      </c>
      <c r="L59" s="185">
        <f t="shared" si="57"/>
        <v>45200</v>
      </c>
      <c r="M59" s="478">
        <f t="shared" si="57"/>
        <v>45231</v>
      </c>
      <c r="N59" s="478" t="str">
        <f t="shared" si="57"/>
        <v>Dec-23 +</v>
      </c>
      <c r="O59" s="186" t="s">
        <v>34</v>
      </c>
      <c r="Q59" s="503"/>
      <c r="R59" s="40"/>
      <c r="S59" s="40"/>
      <c r="T59" s="79"/>
      <c r="U59" s="285" t="s">
        <v>36</v>
      </c>
      <c r="V59" s="512" t="s">
        <v>189</v>
      </c>
      <c r="W59" s="512" t="s">
        <v>190</v>
      </c>
      <c r="X59" s="512" t="s">
        <v>191</v>
      </c>
      <c r="Y59" s="512" t="s">
        <v>192</v>
      </c>
      <c r="Z59" s="512" t="s">
        <v>44</v>
      </c>
      <c r="AA59" s="512" t="s">
        <v>193</v>
      </c>
      <c r="AB59" s="512" t="s">
        <v>194</v>
      </c>
      <c r="AC59" s="512" t="s">
        <v>195</v>
      </c>
      <c r="AD59" s="512" t="s">
        <v>196</v>
      </c>
      <c r="AE59" s="512" t="s">
        <v>197</v>
      </c>
      <c r="AF59" s="505" t="s">
        <v>198</v>
      </c>
      <c r="AG59" s="505" t="s">
        <v>199</v>
      </c>
      <c r="AH59" s="487" t="s">
        <v>34</v>
      </c>
    </row>
    <row r="60" spans="1:34" x14ac:dyDescent="0.35">
      <c r="A60" s="618" t="s">
        <v>46</v>
      </c>
      <c r="B60" s="11" t="s">
        <v>0</v>
      </c>
      <c r="C60" s="3">
        <v>0</v>
      </c>
      <c r="D60" s="3">
        <v>0</v>
      </c>
      <c r="E60" s="3">
        <v>0</v>
      </c>
      <c r="F60" s="3">
        <v>0</v>
      </c>
      <c r="G60" s="3">
        <v>0</v>
      </c>
      <c r="H60" s="3">
        <v>0</v>
      </c>
      <c r="I60" s="3">
        <v>0</v>
      </c>
      <c r="J60" s="3">
        <v>0</v>
      </c>
      <c r="K60" s="3">
        <v>0</v>
      </c>
      <c r="L60" s="561">
        <v>0</v>
      </c>
      <c r="M60" s="286">
        <f>P$71*AF60</f>
        <v>17070.367449959191</v>
      </c>
      <c r="N60" s="286">
        <f t="shared" ref="N60:N70" si="58">Q$71*AG60</f>
        <v>154458.35747367836</v>
      </c>
      <c r="O60" s="74">
        <f t="shared" ref="O60:O71" si="59">SUM(C60:N60)</f>
        <v>171528.72492363755</v>
      </c>
      <c r="P60" s="193"/>
      <c r="Q60" s="504"/>
      <c r="R60" s="177"/>
      <c r="S60" s="177"/>
      <c r="T60" s="618" t="s">
        <v>46</v>
      </c>
      <c r="U60" s="496" t="s">
        <v>0</v>
      </c>
      <c r="V60" s="171"/>
      <c r="W60" s="171"/>
      <c r="X60" s="171"/>
      <c r="Y60" s="171"/>
      <c r="Z60" s="171"/>
      <c r="AA60" s="171"/>
      <c r="AB60" s="171"/>
      <c r="AC60" s="171"/>
      <c r="AD60" s="171"/>
      <c r="AE60" s="509"/>
      <c r="AF60" s="506">
        <v>0.15036710298274095</v>
      </c>
      <c r="AG60" s="506">
        <v>0.15036710298274095</v>
      </c>
      <c r="AH60" s="489">
        <f>SUM(V60:AG60)</f>
        <v>0.30073420596548189</v>
      </c>
    </row>
    <row r="61" spans="1:34" x14ac:dyDescent="0.35">
      <c r="A61" s="619"/>
      <c r="B61" s="12" t="s">
        <v>1</v>
      </c>
      <c r="C61" s="3">
        <v>3233.57</v>
      </c>
      <c r="D61" s="3">
        <v>37594.32</v>
      </c>
      <c r="E61" s="3">
        <v>1141.26</v>
      </c>
      <c r="F61" s="3">
        <v>0</v>
      </c>
      <c r="G61" s="3">
        <v>0</v>
      </c>
      <c r="H61" s="3">
        <v>1141.26</v>
      </c>
      <c r="I61" s="3">
        <v>0</v>
      </c>
      <c r="J61" s="3">
        <v>64223.63</v>
      </c>
      <c r="K61" s="3">
        <v>28509.08</v>
      </c>
      <c r="L61" s="561">
        <v>0</v>
      </c>
      <c r="M61" s="286">
        <f t="shared" ref="M61:M70" si="60">P$71*AF61</f>
        <v>29704.653189960791</v>
      </c>
      <c r="N61" s="286">
        <f t="shared" si="58"/>
        <v>268777.57344687812</v>
      </c>
      <c r="O61" s="74">
        <f t="shared" si="59"/>
        <v>434325.34663683886</v>
      </c>
      <c r="Q61" s="504"/>
      <c r="R61" s="177"/>
      <c r="S61" s="177"/>
      <c r="T61" s="619"/>
      <c r="U61" s="12" t="s">
        <v>1</v>
      </c>
      <c r="V61" s="172"/>
      <c r="W61" s="172"/>
      <c r="X61" s="172"/>
      <c r="Y61" s="172"/>
      <c r="Z61" s="172"/>
      <c r="AA61" s="172"/>
      <c r="AB61" s="172"/>
      <c r="AC61" s="172"/>
      <c r="AD61" s="172"/>
      <c r="AE61" s="510"/>
      <c r="AF61" s="507">
        <v>0.26165826004478399</v>
      </c>
      <c r="AG61" s="507">
        <v>0.26165826004478399</v>
      </c>
      <c r="AH61" s="490">
        <f t="shared" ref="AH61:AH70" si="61">SUM(V61:AG61)</f>
        <v>0.52331652008956797</v>
      </c>
    </row>
    <row r="62" spans="1:34" x14ac:dyDescent="0.35">
      <c r="A62" s="619"/>
      <c r="B62" s="11" t="s">
        <v>2</v>
      </c>
      <c r="C62" s="3">
        <v>0</v>
      </c>
      <c r="D62" s="3">
        <v>0</v>
      </c>
      <c r="E62" s="3">
        <v>0</v>
      </c>
      <c r="F62" s="3">
        <v>0</v>
      </c>
      <c r="G62" s="3">
        <v>0</v>
      </c>
      <c r="H62" s="3">
        <v>0</v>
      </c>
      <c r="I62" s="3">
        <v>0</v>
      </c>
      <c r="J62" s="3">
        <v>0</v>
      </c>
      <c r="K62" s="3">
        <v>0</v>
      </c>
      <c r="L62" s="561">
        <v>0</v>
      </c>
      <c r="M62" s="286">
        <f t="shared" si="60"/>
        <v>0</v>
      </c>
      <c r="N62" s="286">
        <f t="shared" si="58"/>
        <v>0</v>
      </c>
      <c r="O62" s="74">
        <f t="shared" si="59"/>
        <v>0</v>
      </c>
      <c r="Q62" s="504"/>
      <c r="R62" s="177"/>
      <c r="S62" s="177"/>
      <c r="T62" s="619"/>
      <c r="U62" s="11" t="s">
        <v>2</v>
      </c>
      <c r="V62" s="172"/>
      <c r="W62" s="172"/>
      <c r="X62" s="172"/>
      <c r="Y62" s="172"/>
      <c r="Z62" s="172"/>
      <c r="AA62" s="172"/>
      <c r="AB62" s="172"/>
      <c r="AC62" s="172"/>
      <c r="AD62" s="172"/>
      <c r="AE62" s="510"/>
      <c r="AF62" s="507">
        <v>0</v>
      </c>
      <c r="AG62" s="507">
        <v>0</v>
      </c>
      <c r="AH62" s="490">
        <f t="shared" si="61"/>
        <v>0</v>
      </c>
    </row>
    <row r="63" spans="1:34" x14ac:dyDescent="0.35">
      <c r="A63" s="619"/>
      <c r="B63" s="11" t="s">
        <v>9</v>
      </c>
      <c r="C63" s="3">
        <v>6082.94</v>
      </c>
      <c r="D63" s="3">
        <v>0</v>
      </c>
      <c r="E63" s="3">
        <v>3649.32</v>
      </c>
      <c r="F63" s="3">
        <v>0</v>
      </c>
      <c r="G63" s="3">
        <v>0</v>
      </c>
      <c r="H63" s="3">
        <v>3649.32</v>
      </c>
      <c r="I63" s="3">
        <v>0</v>
      </c>
      <c r="J63" s="3">
        <v>0</v>
      </c>
      <c r="K63" s="3">
        <v>2257.92</v>
      </c>
      <c r="L63" s="561">
        <v>0</v>
      </c>
      <c r="M63" s="286">
        <f t="shared" si="60"/>
        <v>41509.539227081077</v>
      </c>
      <c r="N63" s="286">
        <f t="shared" si="58"/>
        <v>375592.1052841479</v>
      </c>
      <c r="O63" s="74">
        <f t="shared" si="59"/>
        <v>432741.14451122895</v>
      </c>
      <c r="Q63" s="504"/>
      <c r="R63" s="177"/>
      <c r="S63" s="177"/>
      <c r="T63" s="619"/>
      <c r="U63" s="11" t="s">
        <v>9</v>
      </c>
      <c r="V63" s="172"/>
      <c r="W63" s="172"/>
      <c r="X63" s="172"/>
      <c r="Y63" s="172"/>
      <c r="Z63" s="172"/>
      <c r="AA63" s="172"/>
      <c r="AB63" s="172"/>
      <c r="AC63" s="172"/>
      <c r="AD63" s="172"/>
      <c r="AE63" s="510"/>
      <c r="AF63" s="507">
        <v>0.36564351517456917</v>
      </c>
      <c r="AG63" s="507">
        <v>0.36564351517456917</v>
      </c>
      <c r="AH63" s="490">
        <f t="shared" si="61"/>
        <v>0.73128703034913833</v>
      </c>
    </row>
    <row r="64" spans="1:34" x14ac:dyDescent="0.35">
      <c r="A64" s="619"/>
      <c r="B64" s="12" t="s">
        <v>3</v>
      </c>
      <c r="C64" s="3">
        <v>0</v>
      </c>
      <c r="D64" s="3">
        <v>13968</v>
      </c>
      <c r="E64" s="3">
        <v>56150.51</v>
      </c>
      <c r="F64" s="3">
        <v>0</v>
      </c>
      <c r="G64" s="3">
        <v>0</v>
      </c>
      <c r="H64" s="3">
        <v>0</v>
      </c>
      <c r="I64" s="3">
        <v>0</v>
      </c>
      <c r="J64" s="3">
        <v>23862</v>
      </c>
      <c r="K64" s="3">
        <v>140248.35999999999</v>
      </c>
      <c r="L64" s="561">
        <v>0</v>
      </c>
      <c r="M64" s="286">
        <f t="shared" si="60"/>
        <v>5269.6325766782611</v>
      </c>
      <c r="N64" s="286">
        <f t="shared" si="58"/>
        <v>47681.38674633261</v>
      </c>
      <c r="O64" s="74">
        <f t="shared" si="59"/>
        <v>287179.88932301087</v>
      </c>
      <c r="Q64" s="504"/>
      <c r="R64" s="177"/>
      <c r="S64" s="177"/>
      <c r="T64" s="619"/>
      <c r="U64" s="12" t="s">
        <v>3</v>
      </c>
      <c r="V64" s="172"/>
      <c r="W64" s="172"/>
      <c r="X64" s="172"/>
      <c r="Y64" s="172"/>
      <c r="Z64" s="172"/>
      <c r="AA64" s="172"/>
      <c r="AB64" s="172"/>
      <c r="AC64" s="172"/>
      <c r="AD64" s="172"/>
      <c r="AE64" s="510"/>
      <c r="AF64" s="507">
        <v>4.6418414053558107E-2</v>
      </c>
      <c r="AG64" s="507">
        <v>4.6418414053558107E-2</v>
      </c>
      <c r="AH64" s="490">
        <f t="shared" si="61"/>
        <v>9.2836828107116215E-2</v>
      </c>
    </row>
    <row r="65" spans="1:34" x14ac:dyDescent="0.35">
      <c r="A65" s="619"/>
      <c r="B65" s="11" t="s">
        <v>4</v>
      </c>
      <c r="C65" s="3">
        <v>0</v>
      </c>
      <c r="D65" s="3">
        <v>0</v>
      </c>
      <c r="E65" s="3">
        <v>0</v>
      </c>
      <c r="F65" s="3">
        <v>0</v>
      </c>
      <c r="G65" s="3">
        <v>0</v>
      </c>
      <c r="H65" s="3">
        <v>0</v>
      </c>
      <c r="I65" s="3">
        <v>0</v>
      </c>
      <c r="J65" s="3">
        <v>0</v>
      </c>
      <c r="K65" s="3">
        <v>0</v>
      </c>
      <c r="L65" s="561">
        <v>0</v>
      </c>
      <c r="M65" s="286">
        <f t="shared" si="60"/>
        <v>3888.6610108006889</v>
      </c>
      <c r="N65" s="286">
        <f t="shared" si="58"/>
        <v>35185.897096880835</v>
      </c>
      <c r="O65" s="74">
        <f t="shared" si="59"/>
        <v>39074.558107681522</v>
      </c>
      <c r="Q65" s="504"/>
      <c r="R65" s="177"/>
      <c r="S65" s="177"/>
      <c r="T65" s="619"/>
      <c r="U65" s="11" t="s">
        <v>4</v>
      </c>
      <c r="V65" s="172"/>
      <c r="W65" s="172"/>
      <c r="X65" s="172"/>
      <c r="Y65" s="172"/>
      <c r="Z65" s="172"/>
      <c r="AA65" s="172"/>
      <c r="AB65" s="172"/>
      <c r="AC65" s="172"/>
      <c r="AD65" s="172"/>
      <c r="AE65" s="510"/>
      <c r="AF65" s="507">
        <v>3.4253901820809049E-2</v>
      </c>
      <c r="AG65" s="507">
        <v>3.4253901820809049E-2</v>
      </c>
      <c r="AH65" s="490">
        <f t="shared" si="61"/>
        <v>6.8507803641618098E-2</v>
      </c>
    </row>
    <row r="66" spans="1:34" x14ac:dyDescent="0.35">
      <c r="A66" s="619"/>
      <c r="B66" s="11" t="s">
        <v>5</v>
      </c>
      <c r="C66" s="3">
        <v>0</v>
      </c>
      <c r="D66" s="3">
        <v>0</v>
      </c>
      <c r="E66" s="3">
        <v>0</v>
      </c>
      <c r="F66" s="3">
        <v>0</v>
      </c>
      <c r="G66" s="3">
        <v>0</v>
      </c>
      <c r="H66" s="3">
        <v>0</v>
      </c>
      <c r="I66" s="3">
        <v>0</v>
      </c>
      <c r="J66" s="3">
        <v>0</v>
      </c>
      <c r="K66" s="3">
        <v>0</v>
      </c>
      <c r="L66" s="561">
        <v>0</v>
      </c>
      <c r="M66" s="286">
        <f t="shared" si="60"/>
        <v>0</v>
      </c>
      <c r="N66" s="286">
        <f t="shared" si="58"/>
        <v>0</v>
      </c>
      <c r="O66" s="74">
        <f t="shared" si="59"/>
        <v>0</v>
      </c>
      <c r="Q66" s="504"/>
      <c r="R66" s="177"/>
      <c r="S66" s="177"/>
      <c r="T66" s="619"/>
      <c r="U66" s="11" t="s">
        <v>5</v>
      </c>
      <c r="V66" s="172"/>
      <c r="W66" s="172"/>
      <c r="X66" s="172"/>
      <c r="Y66" s="172"/>
      <c r="Z66" s="172"/>
      <c r="AA66" s="172"/>
      <c r="AB66" s="172"/>
      <c r="AC66" s="172"/>
      <c r="AD66" s="172"/>
      <c r="AE66" s="510"/>
      <c r="AF66" s="507">
        <v>0</v>
      </c>
      <c r="AG66" s="507">
        <v>0</v>
      </c>
      <c r="AH66" s="490">
        <f t="shared" si="61"/>
        <v>0</v>
      </c>
    </row>
    <row r="67" spans="1:34" x14ac:dyDescent="0.35">
      <c r="A67" s="619"/>
      <c r="B67" s="11" t="s">
        <v>6</v>
      </c>
      <c r="C67" s="3">
        <v>0</v>
      </c>
      <c r="D67" s="3">
        <v>0</v>
      </c>
      <c r="E67" s="3">
        <v>0</v>
      </c>
      <c r="F67" s="3">
        <v>0</v>
      </c>
      <c r="G67" s="3">
        <v>0</v>
      </c>
      <c r="H67" s="3">
        <v>0</v>
      </c>
      <c r="I67" s="3">
        <v>0</v>
      </c>
      <c r="J67" s="3">
        <v>0</v>
      </c>
      <c r="K67" s="3">
        <v>0</v>
      </c>
      <c r="L67" s="561">
        <v>0</v>
      </c>
      <c r="M67" s="286">
        <f t="shared" si="60"/>
        <v>0</v>
      </c>
      <c r="N67" s="286">
        <f t="shared" si="58"/>
        <v>0</v>
      </c>
      <c r="O67" s="74">
        <f t="shared" si="59"/>
        <v>0</v>
      </c>
      <c r="Q67" s="504"/>
      <c r="R67" s="177"/>
      <c r="S67" s="177"/>
      <c r="T67" s="619"/>
      <c r="U67" s="11" t="s">
        <v>6</v>
      </c>
      <c r="V67" s="172"/>
      <c r="W67" s="172"/>
      <c r="X67" s="172"/>
      <c r="Y67" s="172"/>
      <c r="Z67" s="172"/>
      <c r="AA67" s="172"/>
      <c r="AB67" s="172"/>
      <c r="AC67" s="172"/>
      <c r="AD67" s="172"/>
      <c r="AE67" s="510"/>
      <c r="AF67" s="507">
        <v>0</v>
      </c>
      <c r="AG67" s="507">
        <v>0</v>
      </c>
      <c r="AH67" s="490">
        <f t="shared" si="61"/>
        <v>0</v>
      </c>
    </row>
    <row r="68" spans="1:34" x14ac:dyDescent="0.35">
      <c r="A68" s="619"/>
      <c r="B68" s="11" t="s">
        <v>7</v>
      </c>
      <c r="C68" s="3">
        <v>0</v>
      </c>
      <c r="D68" s="3">
        <v>0</v>
      </c>
      <c r="E68" s="3">
        <v>0</v>
      </c>
      <c r="F68" s="3">
        <v>0</v>
      </c>
      <c r="G68" s="3">
        <v>0</v>
      </c>
      <c r="H68" s="3">
        <v>0</v>
      </c>
      <c r="I68" s="3">
        <v>0</v>
      </c>
      <c r="J68" s="3">
        <v>0</v>
      </c>
      <c r="K68" s="3">
        <v>0</v>
      </c>
      <c r="L68" s="561">
        <v>0</v>
      </c>
      <c r="M68" s="286">
        <f t="shared" si="60"/>
        <v>0</v>
      </c>
      <c r="N68" s="286">
        <f t="shared" si="58"/>
        <v>0</v>
      </c>
      <c r="O68" s="74">
        <f t="shared" si="59"/>
        <v>0</v>
      </c>
      <c r="Q68" s="504"/>
      <c r="R68" s="177"/>
      <c r="S68" s="177"/>
      <c r="T68" s="619"/>
      <c r="U68" s="11" t="s">
        <v>7</v>
      </c>
      <c r="V68" s="172"/>
      <c r="W68" s="172"/>
      <c r="X68" s="172"/>
      <c r="Y68" s="172"/>
      <c r="Z68" s="172"/>
      <c r="AA68" s="172"/>
      <c r="AB68" s="172"/>
      <c r="AC68" s="172"/>
      <c r="AD68" s="172"/>
      <c r="AE68" s="510"/>
      <c r="AF68" s="507">
        <v>0</v>
      </c>
      <c r="AG68" s="507">
        <v>0</v>
      </c>
      <c r="AH68" s="490">
        <f t="shared" si="61"/>
        <v>0</v>
      </c>
    </row>
    <row r="69" spans="1:34" x14ac:dyDescent="0.35">
      <c r="A69" s="619"/>
      <c r="B69" s="11" t="s">
        <v>8</v>
      </c>
      <c r="C69" s="3">
        <v>0</v>
      </c>
      <c r="D69" s="3">
        <v>0</v>
      </c>
      <c r="E69" s="3">
        <v>0</v>
      </c>
      <c r="F69" s="3">
        <v>0</v>
      </c>
      <c r="G69" s="3">
        <v>0</v>
      </c>
      <c r="H69" s="3">
        <v>0</v>
      </c>
      <c r="I69" s="3">
        <v>0</v>
      </c>
      <c r="J69" s="3">
        <v>0</v>
      </c>
      <c r="K69" s="3">
        <v>0</v>
      </c>
      <c r="L69" s="561">
        <v>0</v>
      </c>
      <c r="M69" s="286">
        <f t="shared" si="60"/>
        <v>16081.761380445147</v>
      </c>
      <c r="N69" s="286">
        <f t="shared" si="58"/>
        <v>145513.12122535065</v>
      </c>
      <c r="O69" s="74">
        <f t="shared" si="59"/>
        <v>161594.88260579581</v>
      </c>
      <c r="Q69" s="504"/>
      <c r="R69" s="177"/>
      <c r="S69" s="177"/>
      <c r="T69" s="619"/>
      <c r="U69" s="11" t="s">
        <v>8</v>
      </c>
      <c r="V69" s="172"/>
      <c r="W69" s="172"/>
      <c r="X69" s="172"/>
      <c r="Y69" s="172"/>
      <c r="Z69" s="172"/>
      <c r="AA69" s="172"/>
      <c r="AB69" s="172"/>
      <c r="AC69" s="172"/>
      <c r="AD69" s="172"/>
      <c r="AE69" s="510"/>
      <c r="AF69" s="507">
        <v>0.14165880592353872</v>
      </c>
      <c r="AG69" s="507">
        <v>0.14165880592353872</v>
      </c>
      <c r="AH69" s="490">
        <f t="shared" si="61"/>
        <v>0.28331761184707743</v>
      </c>
    </row>
    <row r="70" spans="1:34" ht="15" thickBot="1" x14ac:dyDescent="0.4">
      <c r="A70" s="620"/>
      <c r="B70" s="187" t="s">
        <v>42</v>
      </c>
      <c r="C70" s="3">
        <v>0</v>
      </c>
      <c r="D70" s="3">
        <v>0</v>
      </c>
      <c r="E70" s="3">
        <v>0</v>
      </c>
      <c r="F70" s="3">
        <v>0</v>
      </c>
      <c r="G70" s="3">
        <v>0</v>
      </c>
      <c r="H70" s="3">
        <v>0</v>
      </c>
      <c r="I70" s="3">
        <v>0</v>
      </c>
      <c r="J70" s="3">
        <v>0</v>
      </c>
      <c r="K70" s="3">
        <v>0</v>
      </c>
      <c r="L70" s="561">
        <v>0</v>
      </c>
      <c r="M70" s="286">
        <f t="shared" si="60"/>
        <v>0</v>
      </c>
      <c r="N70" s="286">
        <f t="shared" si="58"/>
        <v>0</v>
      </c>
      <c r="O70" s="74">
        <f t="shared" si="59"/>
        <v>0</v>
      </c>
      <c r="Q70" s="504"/>
      <c r="R70" s="177"/>
      <c r="S70" s="177"/>
      <c r="T70" s="620"/>
      <c r="U70" s="497" t="s">
        <v>42</v>
      </c>
      <c r="V70" s="173"/>
      <c r="W70" s="173"/>
      <c r="X70" s="173"/>
      <c r="Y70" s="173"/>
      <c r="Z70" s="173"/>
      <c r="AA70" s="173"/>
      <c r="AB70" s="173"/>
      <c r="AC70" s="173"/>
      <c r="AD70" s="173"/>
      <c r="AE70" s="511"/>
      <c r="AF70" s="508">
        <v>0</v>
      </c>
      <c r="AG70" s="508">
        <v>0</v>
      </c>
      <c r="AH70" s="490">
        <f t="shared" si="61"/>
        <v>0</v>
      </c>
    </row>
    <row r="71" spans="1:34" ht="21.5" thickBot="1" x14ac:dyDescent="0.55000000000000004">
      <c r="A71" s="76"/>
      <c r="B71" s="188" t="s">
        <v>43</v>
      </c>
      <c r="C71" s="189">
        <f t="shared" ref="C71:N71" si="62">SUM(C60:C70)</f>
        <v>9316.51</v>
      </c>
      <c r="D71" s="189">
        <f t="shared" si="62"/>
        <v>51562.32</v>
      </c>
      <c r="E71" s="189">
        <f t="shared" si="62"/>
        <v>60941.090000000004</v>
      </c>
      <c r="F71" s="189">
        <f t="shared" si="62"/>
        <v>0</v>
      </c>
      <c r="G71" s="189">
        <f t="shared" si="62"/>
        <v>0</v>
      </c>
      <c r="H71" s="189">
        <f t="shared" si="62"/>
        <v>4790.58</v>
      </c>
      <c r="I71" s="189">
        <f t="shared" si="62"/>
        <v>0</v>
      </c>
      <c r="J71" s="189">
        <f t="shared" si="62"/>
        <v>88085.63</v>
      </c>
      <c r="K71" s="189">
        <f t="shared" si="62"/>
        <v>171015.36</v>
      </c>
      <c r="L71" s="190">
        <f t="shared" si="62"/>
        <v>0</v>
      </c>
      <c r="M71" s="479">
        <f t="shared" si="62"/>
        <v>113524.61483492516</v>
      </c>
      <c r="N71" s="479">
        <f t="shared" si="62"/>
        <v>1027208.4412732684</v>
      </c>
      <c r="O71" s="77">
        <f t="shared" si="59"/>
        <v>1526444.5461081937</v>
      </c>
      <c r="P71" s="513">
        <f>'FORECAST OVERVIEW'!M12</f>
        <v>113524.61483492516</v>
      </c>
      <c r="Q71" s="515">
        <f>'FORECAST OVERVIEW'!N12</f>
        <v>1027208.4412732685</v>
      </c>
      <c r="T71" s="79"/>
      <c r="U71" s="498" t="s">
        <v>43</v>
      </c>
      <c r="V71" s="493">
        <f>SUM(V60:V70)</f>
        <v>0</v>
      </c>
      <c r="W71" s="493">
        <f t="shared" ref="W71" si="63">SUM(W60:W70)</f>
        <v>0</v>
      </c>
      <c r="X71" s="493">
        <f t="shared" ref="X71" si="64">SUM(X60:X70)</f>
        <v>0</v>
      </c>
      <c r="Y71" s="493">
        <f t="shared" ref="Y71" si="65">SUM(Y60:Y70)</f>
        <v>0</v>
      </c>
      <c r="Z71" s="493">
        <f t="shared" ref="Z71" si="66">SUM(Z60:Z70)</f>
        <v>0</v>
      </c>
      <c r="AA71" s="493">
        <f t="shared" ref="AA71" si="67">SUM(AA60:AA70)</f>
        <v>0</v>
      </c>
      <c r="AB71" s="493">
        <f t="shared" ref="AB71" si="68">SUM(AB60:AB70)</f>
        <v>0</v>
      </c>
      <c r="AC71" s="493">
        <f t="shared" ref="AC71" si="69">SUM(AC60:AC70)</f>
        <v>0</v>
      </c>
      <c r="AD71" s="493">
        <f t="shared" ref="AD71" si="70">SUM(AD60:AD70)</f>
        <v>0</v>
      </c>
      <c r="AE71" s="493">
        <f t="shared" ref="AE71" si="71">SUM(AE60:AE70)</f>
        <v>0</v>
      </c>
      <c r="AF71" s="493">
        <f t="shared" ref="AF71" si="72">SUM(AF60:AF70)</f>
        <v>0.99999999999999989</v>
      </c>
      <c r="AG71" s="493">
        <f t="shared" ref="AG71" si="73">SUM(AG60:AG70)</f>
        <v>0.99999999999999989</v>
      </c>
      <c r="AH71" s="494">
        <f>SUM(AH60:AH70)</f>
        <v>1.9999999999999998</v>
      </c>
    </row>
    <row r="72" spans="1:34" ht="21.5" thickBot="1" x14ac:dyDescent="0.55000000000000004">
      <c r="A72" s="76"/>
      <c r="F72" s="75">
        <v>0</v>
      </c>
      <c r="Q72" s="1"/>
      <c r="T72" s="79"/>
      <c r="Y72" s="75">
        <v>0</v>
      </c>
      <c r="AH72" s="495">
        <f>SUM(V60:AG70)</f>
        <v>2</v>
      </c>
    </row>
    <row r="73" spans="1:34" ht="21.5" thickBot="1" x14ac:dyDescent="0.55000000000000004">
      <c r="A73" s="76"/>
      <c r="B73" s="184" t="s">
        <v>36</v>
      </c>
      <c r="C73" s="185">
        <f>C$3</f>
        <v>44927</v>
      </c>
      <c r="D73" s="185">
        <f t="shared" ref="D73:N73" si="74">D$3</f>
        <v>44958</v>
      </c>
      <c r="E73" s="185">
        <f t="shared" si="74"/>
        <v>44986</v>
      </c>
      <c r="F73" s="185">
        <f t="shared" si="74"/>
        <v>45017</v>
      </c>
      <c r="G73" s="185">
        <f t="shared" si="74"/>
        <v>45047</v>
      </c>
      <c r="H73" s="185">
        <f t="shared" si="74"/>
        <v>45078</v>
      </c>
      <c r="I73" s="185">
        <f t="shared" si="74"/>
        <v>45108</v>
      </c>
      <c r="J73" s="185">
        <f t="shared" si="74"/>
        <v>45139</v>
      </c>
      <c r="K73" s="185">
        <f t="shared" si="74"/>
        <v>45170</v>
      </c>
      <c r="L73" s="185">
        <f t="shared" si="74"/>
        <v>45200</v>
      </c>
      <c r="M73" s="478">
        <f t="shared" si="74"/>
        <v>45231</v>
      </c>
      <c r="N73" s="478" t="str">
        <f t="shared" si="74"/>
        <v>Dec-23 +</v>
      </c>
      <c r="O73" s="186" t="s">
        <v>34</v>
      </c>
      <c r="Q73" s="503"/>
      <c r="R73" s="40"/>
      <c r="S73" s="40"/>
      <c r="T73" s="79"/>
      <c r="U73" s="285" t="s">
        <v>36</v>
      </c>
      <c r="V73" s="512" t="s">
        <v>189</v>
      </c>
      <c r="W73" s="512" t="s">
        <v>190</v>
      </c>
      <c r="X73" s="512" t="s">
        <v>191</v>
      </c>
      <c r="Y73" s="512" t="s">
        <v>192</v>
      </c>
      <c r="Z73" s="512" t="s">
        <v>44</v>
      </c>
      <c r="AA73" s="512" t="s">
        <v>193</v>
      </c>
      <c r="AB73" s="512" t="s">
        <v>194</v>
      </c>
      <c r="AC73" s="512" t="s">
        <v>195</v>
      </c>
      <c r="AD73" s="512" t="s">
        <v>196</v>
      </c>
      <c r="AE73" s="512" t="s">
        <v>197</v>
      </c>
      <c r="AF73" s="505" t="s">
        <v>198</v>
      </c>
      <c r="AG73" s="505" t="s">
        <v>199</v>
      </c>
      <c r="AH73" s="487" t="s">
        <v>34</v>
      </c>
    </row>
    <row r="74" spans="1:34" ht="15" customHeight="1" x14ac:dyDescent="0.35">
      <c r="A74" s="618" t="s">
        <v>171</v>
      </c>
      <c r="B74" s="11" t="s">
        <v>0</v>
      </c>
      <c r="C74" s="3">
        <v>0</v>
      </c>
      <c r="D74" s="3">
        <v>0</v>
      </c>
      <c r="E74" s="3">
        <v>0</v>
      </c>
      <c r="F74" s="3">
        <v>0</v>
      </c>
      <c r="G74" s="3">
        <v>0</v>
      </c>
      <c r="H74" s="3">
        <v>0</v>
      </c>
      <c r="I74" s="3">
        <v>0</v>
      </c>
      <c r="J74" s="3">
        <v>0</v>
      </c>
      <c r="K74" s="3">
        <v>0</v>
      </c>
      <c r="L74" s="561">
        <v>0</v>
      </c>
      <c r="M74" s="286">
        <f>P$85*AF74</f>
        <v>0</v>
      </c>
      <c r="N74" s="286">
        <f t="shared" ref="N74:N84" si="75">Q$85*AG74</f>
        <v>0</v>
      </c>
      <c r="O74" s="74">
        <f t="shared" ref="O74:O85" si="76">SUM(C74:N74)</f>
        <v>0</v>
      </c>
      <c r="P74" s="193"/>
      <c r="Q74" s="504"/>
      <c r="R74" s="177"/>
      <c r="S74" s="177"/>
      <c r="T74" s="618" t="s">
        <v>293</v>
      </c>
      <c r="U74" s="496" t="s">
        <v>0</v>
      </c>
      <c r="V74" s="171"/>
      <c r="W74" s="171"/>
      <c r="X74" s="171"/>
      <c r="Y74" s="171"/>
      <c r="Z74" s="171"/>
      <c r="AA74" s="171"/>
      <c r="AB74" s="171"/>
      <c r="AC74" s="171"/>
      <c r="AD74" s="171"/>
      <c r="AE74" s="509"/>
      <c r="AF74" s="506">
        <v>0</v>
      </c>
      <c r="AG74" s="506">
        <v>0</v>
      </c>
      <c r="AH74" s="489">
        <f>SUM(V74:AG74)</f>
        <v>0</v>
      </c>
    </row>
    <row r="75" spans="1:34" x14ac:dyDescent="0.35">
      <c r="A75" s="619"/>
      <c r="B75" s="12" t="s">
        <v>1</v>
      </c>
      <c r="C75" s="3">
        <v>0</v>
      </c>
      <c r="D75" s="3">
        <v>0</v>
      </c>
      <c r="E75" s="3">
        <v>0</v>
      </c>
      <c r="F75" s="3">
        <v>0</v>
      </c>
      <c r="G75" s="3">
        <v>0</v>
      </c>
      <c r="H75" s="3">
        <v>0</v>
      </c>
      <c r="I75" s="3">
        <v>0</v>
      </c>
      <c r="J75" s="3">
        <v>0</v>
      </c>
      <c r="K75" s="3">
        <v>0</v>
      </c>
      <c r="L75" s="561">
        <v>0</v>
      </c>
      <c r="M75" s="286">
        <f t="shared" ref="M75:M84" si="77">P$85*AF75</f>
        <v>0</v>
      </c>
      <c r="N75" s="286">
        <f t="shared" si="75"/>
        <v>0</v>
      </c>
      <c r="O75" s="74">
        <f t="shared" si="76"/>
        <v>0</v>
      </c>
      <c r="Q75" s="504"/>
      <c r="R75" s="177"/>
      <c r="S75" s="177"/>
      <c r="T75" s="619"/>
      <c r="U75" s="12" t="s">
        <v>1</v>
      </c>
      <c r="V75" s="172"/>
      <c r="W75" s="172"/>
      <c r="X75" s="172"/>
      <c r="Y75" s="172"/>
      <c r="Z75" s="172"/>
      <c r="AA75" s="172"/>
      <c r="AB75" s="172"/>
      <c r="AC75" s="172"/>
      <c r="AD75" s="172"/>
      <c r="AE75" s="510"/>
      <c r="AF75" s="507">
        <v>0</v>
      </c>
      <c r="AG75" s="507">
        <v>0</v>
      </c>
      <c r="AH75" s="490">
        <f t="shared" ref="AH75:AH84" si="78">SUM(V75:AG75)</f>
        <v>0</v>
      </c>
    </row>
    <row r="76" spans="1:34" x14ac:dyDescent="0.35">
      <c r="A76" s="619"/>
      <c r="B76" s="11" t="s">
        <v>2</v>
      </c>
      <c r="C76" s="3">
        <v>0</v>
      </c>
      <c r="D76" s="3">
        <v>0</v>
      </c>
      <c r="E76" s="3">
        <v>0</v>
      </c>
      <c r="F76" s="3">
        <v>0</v>
      </c>
      <c r="G76" s="3">
        <v>0</v>
      </c>
      <c r="H76" s="3">
        <v>0</v>
      </c>
      <c r="I76" s="3">
        <v>0</v>
      </c>
      <c r="J76" s="3">
        <v>0</v>
      </c>
      <c r="K76" s="3">
        <v>0</v>
      </c>
      <c r="L76" s="561">
        <v>0</v>
      </c>
      <c r="M76" s="286">
        <f t="shared" si="77"/>
        <v>0</v>
      </c>
      <c r="N76" s="286">
        <f t="shared" si="75"/>
        <v>0</v>
      </c>
      <c r="O76" s="74">
        <f t="shared" si="76"/>
        <v>0</v>
      </c>
      <c r="Q76" s="504"/>
      <c r="R76" s="177"/>
      <c r="S76" s="177"/>
      <c r="T76" s="619"/>
      <c r="U76" s="11" t="s">
        <v>2</v>
      </c>
      <c r="V76" s="172"/>
      <c r="W76" s="172"/>
      <c r="X76" s="172"/>
      <c r="Y76" s="172"/>
      <c r="Z76" s="172"/>
      <c r="AA76" s="172"/>
      <c r="AB76" s="172"/>
      <c r="AC76" s="172"/>
      <c r="AD76" s="172"/>
      <c r="AE76" s="510"/>
      <c r="AF76" s="507">
        <v>0</v>
      </c>
      <c r="AG76" s="507">
        <v>0</v>
      </c>
      <c r="AH76" s="490">
        <f t="shared" si="78"/>
        <v>0</v>
      </c>
    </row>
    <row r="77" spans="1:34" x14ac:dyDescent="0.35">
      <c r="A77" s="619"/>
      <c r="B77" s="11" t="s">
        <v>9</v>
      </c>
      <c r="C77" s="3">
        <v>0</v>
      </c>
      <c r="D77" s="3">
        <v>0</v>
      </c>
      <c r="E77" s="3">
        <v>0</v>
      </c>
      <c r="F77" s="3">
        <v>0</v>
      </c>
      <c r="G77" s="3">
        <v>0</v>
      </c>
      <c r="H77" s="3">
        <v>0</v>
      </c>
      <c r="I77" s="3">
        <v>0</v>
      </c>
      <c r="J77" s="3">
        <v>0</v>
      </c>
      <c r="K77" s="3">
        <v>0</v>
      </c>
      <c r="L77" s="561">
        <v>0</v>
      </c>
      <c r="M77" s="286">
        <f t="shared" si="77"/>
        <v>0</v>
      </c>
      <c r="N77" s="286">
        <f t="shared" si="75"/>
        <v>0</v>
      </c>
      <c r="O77" s="74">
        <f t="shared" si="76"/>
        <v>0</v>
      </c>
      <c r="Q77" s="504"/>
      <c r="R77" s="177"/>
      <c r="S77" s="177"/>
      <c r="T77" s="619"/>
      <c r="U77" s="11" t="s">
        <v>9</v>
      </c>
      <c r="V77" s="172"/>
      <c r="W77" s="172"/>
      <c r="X77" s="172"/>
      <c r="Y77" s="172"/>
      <c r="Z77" s="172"/>
      <c r="AA77" s="172"/>
      <c r="AB77" s="172"/>
      <c r="AC77" s="172"/>
      <c r="AD77" s="172"/>
      <c r="AE77" s="510"/>
      <c r="AF77" s="507">
        <v>0</v>
      </c>
      <c r="AG77" s="507">
        <v>0</v>
      </c>
      <c r="AH77" s="490">
        <f t="shared" si="78"/>
        <v>0</v>
      </c>
    </row>
    <row r="78" spans="1:34" x14ac:dyDescent="0.35">
      <c r="A78" s="619"/>
      <c r="B78" s="12" t="s">
        <v>3</v>
      </c>
      <c r="C78" s="3">
        <v>-861.48000000000013</v>
      </c>
      <c r="D78" s="3">
        <v>507028.84</v>
      </c>
      <c r="E78" s="3">
        <v>47.86</v>
      </c>
      <c r="F78" s="3">
        <v>3302.3400000000015</v>
      </c>
      <c r="G78" s="3">
        <v>-335.02000000000004</v>
      </c>
      <c r="H78" s="3">
        <v>-95.719999999999928</v>
      </c>
      <c r="I78" s="3">
        <v>-3733.08</v>
      </c>
      <c r="J78" s="3">
        <v>-70114.900000000722</v>
      </c>
      <c r="K78" s="3">
        <v>-7322.5799999999817</v>
      </c>
      <c r="L78" s="561">
        <v>-2057.98</v>
      </c>
      <c r="M78" s="286">
        <f t="shared" si="77"/>
        <v>29666.05</v>
      </c>
      <c r="N78" s="286">
        <f t="shared" si="75"/>
        <v>37129.71</v>
      </c>
      <c r="O78" s="74">
        <f t="shared" si="76"/>
        <v>492654.0399999994</v>
      </c>
      <c r="Q78" s="504"/>
      <c r="R78" s="177"/>
      <c r="S78" s="177"/>
      <c r="T78" s="619"/>
      <c r="U78" s="12" t="s">
        <v>3</v>
      </c>
      <c r="V78" s="172"/>
      <c r="W78" s="172"/>
      <c r="X78" s="172"/>
      <c r="Y78" s="172"/>
      <c r="Z78" s="172"/>
      <c r="AA78" s="172"/>
      <c r="AB78" s="172"/>
      <c r="AC78" s="172"/>
      <c r="AD78" s="172"/>
      <c r="AE78" s="510"/>
      <c r="AF78" s="507">
        <v>1</v>
      </c>
      <c r="AG78" s="507">
        <v>1</v>
      </c>
      <c r="AH78" s="490">
        <f t="shared" si="78"/>
        <v>2</v>
      </c>
    </row>
    <row r="79" spans="1:34" x14ac:dyDescent="0.35">
      <c r="A79" s="619"/>
      <c r="B79" s="11" t="s">
        <v>4</v>
      </c>
      <c r="C79" s="3">
        <v>0</v>
      </c>
      <c r="D79" s="3">
        <v>0</v>
      </c>
      <c r="E79" s="3">
        <v>0</v>
      </c>
      <c r="F79" s="3">
        <v>0</v>
      </c>
      <c r="G79" s="3">
        <v>0</v>
      </c>
      <c r="H79" s="3">
        <v>0</v>
      </c>
      <c r="I79" s="3">
        <v>0</v>
      </c>
      <c r="J79" s="3">
        <v>0</v>
      </c>
      <c r="K79" s="3">
        <v>0</v>
      </c>
      <c r="L79" s="561">
        <v>0</v>
      </c>
      <c r="M79" s="286">
        <f t="shared" si="77"/>
        <v>0</v>
      </c>
      <c r="N79" s="286">
        <f t="shared" si="75"/>
        <v>0</v>
      </c>
      <c r="O79" s="74">
        <f t="shared" si="76"/>
        <v>0</v>
      </c>
      <c r="Q79" s="504"/>
      <c r="R79" s="177"/>
      <c r="S79" s="177"/>
      <c r="T79" s="619"/>
      <c r="U79" s="11" t="s">
        <v>4</v>
      </c>
      <c r="V79" s="172"/>
      <c r="W79" s="172"/>
      <c r="X79" s="172"/>
      <c r="Y79" s="172"/>
      <c r="Z79" s="172"/>
      <c r="AA79" s="172"/>
      <c r="AB79" s="172"/>
      <c r="AC79" s="172"/>
      <c r="AD79" s="172"/>
      <c r="AE79" s="510"/>
      <c r="AF79" s="507">
        <v>0</v>
      </c>
      <c r="AG79" s="507">
        <v>0</v>
      </c>
      <c r="AH79" s="490">
        <f t="shared" si="78"/>
        <v>0</v>
      </c>
    </row>
    <row r="80" spans="1:34" x14ac:dyDescent="0.35">
      <c r="A80" s="619"/>
      <c r="B80" s="11" t="s">
        <v>5</v>
      </c>
      <c r="C80" s="3">
        <v>0</v>
      </c>
      <c r="D80" s="3">
        <v>0</v>
      </c>
      <c r="E80" s="3">
        <v>0</v>
      </c>
      <c r="F80" s="3">
        <v>0</v>
      </c>
      <c r="G80" s="3">
        <v>0</v>
      </c>
      <c r="H80" s="3">
        <v>0</v>
      </c>
      <c r="I80" s="3">
        <v>0</v>
      </c>
      <c r="J80" s="3">
        <v>0</v>
      </c>
      <c r="K80" s="3">
        <v>0</v>
      </c>
      <c r="L80" s="561">
        <v>0</v>
      </c>
      <c r="M80" s="286">
        <f t="shared" si="77"/>
        <v>0</v>
      </c>
      <c r="N80" s="286">
        <f t="shared" si="75"/>
        <v>0</v>
      </c>
      <c r="O80" s="74">
        <f t="shared" si="76"/>
        <v>0</v>
      </c>
      <c r="Q80" s="504"/>
      <c r="R80" s="177"/>
      <c r="S80" s="177"/>
      <c r="T80" s="619"/>
      <c r="U80" s="11" t="s">
        <v>5</v>
      </c>
      <c r="V80" s="172"/>
      <c r="W80" s="172"/>
      <c r="X80" s="172"/>
      <c r="Y80" s="172"/>
      <c r="Z80" s="172"/>
      <c r="AA80" s="172"/>
      <c r="AB80" s="172"/>
      <c r="AC80" s="172"/>
      <c r="AD80" s="172"/>
      <c r="AE80" s="510"/>
      <c r="AF80" s="507">
        <v>0</v>
      </c>
      <c r="AG80" s="507">
        <v>0</v>
      </c>
      <c r="AH80" s="490">
        <f t="shared" si="78"/>
        <v>0</v>
      </c>
    </row>
    <row r="81" spans="1:34" x14ac:dyDescent="0.35">
      <c r="A81" s="619"/>
      <c r="B81" s="11" t="s">
        <v>6</v>
      </c>
      <c r="C81" s="3">
        <v>0</v>
      </c>
      <c r="D81" s="3">
        <v>0</v>
      </c>
      <c r="E81" s="3">
        <v>0</v>
      </c>
      <c r="F81" s="3">
        <v>0</v>
      </c>
      <c r="G81" s="3">
        <v>0</v>
      </c>
      <c r="H81" s="3">
        <v>0</v>
      </c>
      <c r="I81" s="3">
        <v>0</v>
      </c>
      <c r="J81" s="3">
        <v>0</v>
      </c>
      <c r="K81" s="3">
        <v>0</v>
      </c>
      <c r="L81" s="561">
        <v>0</v>
      </c>
      <c r="M81" s="286">
        <f t="shared" si="77"/>
        <v>0</v>
      </c>
      <c r="N81" s="286">
        <f t="shared" si="75"/>
        <v>0</v>
      </c>
      <c r="O81" s="74">
        <f t="shared" si="76"/>
        <v>0</v>
      </c>
      <c r="Q81" s="504"/>
      <c r="R81" s="177"/>
      <c r="S81" s="177"/>
      <c r="T81" s="619"/>
      <c r="U81" s="11" t="s">
        <v>6</v>
      </c>
      <c r="V81" s="172"/>
      <c r="W81" s="172"/>
      <c r="X81" s="172"/>
      <c r="Y81" s="172"/>
      <c r="Z81" s="172"/>
      <c r="AA81" s="172"/>
      <c r="AB81" s="172"/>
      <c r="AC81" s="172"/>
      <c r="AD81" s="172"/>
      <c r="AE81" s="510"/>
      <c r="AF81" s="507">
        <v>0</v>
      </c>
      <c r="AG81" s="507">
        <v>0</v>
      </c>
      <c r="AH81" s="490">
        <f t="shared" si="78"/>
        <v>0</v>
      </c>
    </row>
    <row r="82" spans="1:34" x14ac:dyDescent="0.35">
      <c r="A82" s="619"/>
      <c r="B82" s="11" t="s">
        <v>7</v>
      </c>
      <c r="C82" s="3">
        <v>0</v>
      </c>
      <c r="D82" s="3">
        <v>0</v>
      </c>
      <c r="E82" s="3">
        <v>0</v>
      </c>
      <c r="F82" s="3">
        <v>0</v>
      </c>
      <c r="G82" s="3">
        <v>0</v>
      </c>
      <c r="H82" s="3">
        <v>0</v>
      </c>
      <c r="I82" s="3">
        <v>0</v>
      </c>
      <c r="J82" s="3">
        <v>0</v>
      </c>
      <c r="K82" s="3">
        <v>0</v>
      </c>
      <c r="L82" s="561">
        <v>0</v>
      </c>
      <c r="M82" s="286">
        <f t="shared" si="77"/>
        <v>0</v>
      </c>
      <c r="N82" s="286">
        <f t="shared" si="75"/>
        <v>0</v>
      </c>
      <c r="O82" s="74">
        <f t="shared" si="76"/>
        <v>0</v>
      </c>
      <c r="Q82" s="504"/>
      <c r="R82" s="177"/>
      <c r="S82" s="177"/>
      <c r="T82" s="619"/>
      <c r="U82" s="11" t="s">
        <v>7</v>
      </c>
      <c r="V82" s="172"/>
      <c r="W82" s="172"/>
      <c r="X82" s="172"/>
      <c r="Y82" s="172"/>
      <c r="Z82" s="172"/>
      <c r="AA82" s="172"/>
      <c r="AB82" s="172"/>
      <c r="AC82" s="172"/>
      <c r="AD82" s="172"/>
      <c r="AE82" s="510"/>
      <c r="AF82" s="507">
        <v>0</v>
      </c>
      <c r="AG82" s="507">
        <v>0</v>
      </c>
      <c r="AH82" s="490">
        <f t="shared" si="78"/>
        <v>0</v>
      </c>
    </row>
    <row r="83" spans="1:34" x14ac:dyDescent="0.35">
      <c r="A83" s="619"/>
      <c r="B83" s="11" t="s">
        <v>8</v>
      </c>
      <c r="C83" s="3">
        <v>0</v>
      </c>
      <c r="D83" s="3">
        <v>0</v>
      </c>
      <c r="E83" s="3">
        <v>0</v>
      </c>
      <c r="F83" s="3">
        <v>0</v>
      </c>
      <c r="G83" s="3">
        <v>0</v>
      </c>
      <c r="H83" s="3">
        <v>0</v>
      </c>
      <c r="I83" s="3">
        <v>0</v>
      </c>
      <c r="J83" s="3">
        <v>0</v>
      </c>
      <c r="K83" s="3">
        <v>0</v>
      </c>
      <c r="L83" s="561">
        <v>0</v>
      </c>
      <c r="M83" s="286">
        <f t="shared" si="77"/>
        <v>0</v>
      </c>
      <c r="N83" s="286">
        <f t="shared" si="75"/>
        <v>0</v>
      </c>
      <c r="O83" s="74">
        <f t="shared" si="76"/>
        <v>0</v>
      </c>
      <c r="Q83" s="504"/>
      <c r="R83" s="177"/>
      <c r="S83" s="177"/>
      <c r="T83" s="619"/>
      <c r="U83" s="11" t="s">
        <v>8</v>
      </c>
      <c r="V83" s="172"/>
      <c r="W83" s="172"/>
      <c r="X83" s="172"/>
      <c r="Y83" s="172"/>
      <c r="Z83" s="172"/>
      <c r="AA83" s="172"/>
      <c r="AB83" s="172"/>
      <c r="AC83" s="172"/>
      <c r="AD83" s="172"/>
      <c r="AE83" s="510"/>
      <c r="AF83" s="507">
        <v>0</v>
      </c>
      <c r="AG83" s="507">
        <v>0</v>
      </c>
      <c r="AH83" s="490">
        <f t="shared" si="78"/>
        <v>0</v>
      </c>
    </row>
    <row r="84" spans="1:34" ht="15" thickBot="1" x14ac:dyDescent="0.4">
      <c r="A84" s="620"/>
      <c r="B84" s="187" t="s">
        <v>42</v>
      </c>
      <c r="C84" s="3">
        <v>0</v>
      </c>
      <c r="D84" s="3">
        <v>0</v>
      </c>
      <c r="E84" s="3">
        <v>0</v>
      </c>
      <c r="F84" s="3">
        <v>0</v>
      </c>
      <c r="G84" s="3">
        <v>0</v>
      </c>
      <c r="H84" s="3">
        <v>0</v>
      </c>
      <c r="I84" s="3">
        <v>0</v>
      </c>
      <c r="J84" s="3">
        <v>0</v>
      </c>
      <c r="K84" s="3">
        <v>0</v>
      </c>
      <c r="L84" s="561">
        <v>0</v>
      </c>
      <c r="M84" s="286">
        <f t="shared" si="77"/>
        <v>0</v>
      </c>
      <c r="N84" s="286">
        <f t="shared" si="75"/>
        <v>0</v>
      </c>
      <c r="O84" s="74">
        <f t="shared" si="76"/>
        <v>0</v>
      </c>
      <c r="Q84" s="504"/>
      <c r="R84" s="177"/>
      <c r="S84" s="177"/>
      <c r="T84" s="620"/>
      <c r="U84" s="497" t="s">
        <v>42</v>
      </c>
      <c r="V84" s="173"/>
      <c r="W84" s="173"/>
      <c r="X84" s="173"/>
      <c r="Y84" s="173"/>
      <c r="Z84" s="173"/>
      <c r="AA84" s="173"/>
      <c r="AB84" s="173"/>
      <c r="AC84" s="173"/>
      <c r="AD84" s="173"/>
      <c r="AE84" s="511"/>
      <c r="AF84" s="508">
        <v>0</v>
      </c>
      <c r="AG84" s="508">
        <v>0</v>
      </c>
      <c r="AH84" s="490">
        <f t="shared" si="78"/>
        <v>0</v>
      </c>
    </row>
    <row r="85" spans="1:34" ht="21.5" thickBot="1" x14ac:dyDescent="0.55000000000000004">
      <c r="A85" s="76"/>
      <c r="B85" s="188" t="s">
        <v>43</v>
      </c>
      <c r="C85" s="189">
        <f t="shared" ref="C85:N85" si="79">SUM(C74:C84)</f>
        <v>-861.48000000000013</v>
      </c>
      <c r="D85" s="189">
        <f t="shared" si="79"/>
        <v>507028.84</v>
      </c>
      <c r="E85" s="189">
        <f t="shared" si="79"/>
        <v>47.86</v>
      </c>
      <c r="F85" s="189">
        <f t="shared" si="79"/>
        <v>3302.3400000000015</v>
      </c>
      <c r="G85" s="189">
        <f t="shared" si="79"/>
        <v>-335.02000000000004</v>
      </c>
      <c r="H85" s="189">
        <f t="shared" si="79"/>
        <v>-95.719999999999928</v>
      </c>
      <c r="I85" s="189">
        <f t="shared" si="79"/>
        <v>-3733.08</v>
      </c>
      <c r="J85" s="189">
        <f t="shared" si="79"/>
        <v>-70114.900000000722</v>
      </c>
      <c r="K85" s="189">
        <f t="shared" si="79"/>
        <v>-7322.5799999999817</v>
      </c>
      <c r="L85" s="190">
        <f t="shared" si="79"/>
        <v>-2057.98</v>
      </c>
      <c r="M85" s="479">
        <f t="shared" si="79"/>
        <v>29666.05</v>
      </c>
      <c r="N85" s="479">
        <f t="shared" si="79"/>
        <v>37129.71</v>
      </c>
      <c r="O85" s="77">
        <f t="shared" si="76"/>
        <v>492654.0399999994</v>
      </c>
      <c r="P85" s="513">
        <f>'FORECAST OVERVIEW'!M13</f>
        <v>29666.05</v>
      </c>
      <c r="Q85" s="514">
        <f>'FORECAST OVERVIEW'!N13</f>
        <v>37129.71</v>
      </c>
      <c r="T85" s="79"/>
      <c r="U85" s="498" t="s">
        <v>43</v>
      </c>
      <c r="V85" s="493">
        <f>SUM(V74:V84)</f>
        <v>0</v>
      </c>
      <c r="W85" s="493">
        <f t="shared" ref="W85" si="80">SUM(W74:W84)</f>
        <v>0</v>
      </c>
      <c r="X85" s="493">
        <f t="shared" ref="X85" si="81">SUM(X74:X84)</f>
        <v>0</v>
      </c>
      <c r="Y85" s="493">
        <f t="shared" ref="Y85" si="82">SUM(Y74:Y84)</f>
        <v>0</v>
      </c>
      <c r="Z85" s="493">
        <f t="shared" ref="Z85" si="83">SUM(Z74:Z84)</f>
        <v>0</v>
      </c>
      <c r="AA85" s="493">
        <f t="shared" ref="AA85" si="84">SUM(AA74:AA84)</f>
        <v>0</v>
      </c>
      <c r="AB85" s="493">
        <f t="shared" ref="AB85" si="85">SUM(AB74:AB84)</f>
        <v>0</v>
      </c>
      <c r="AC85" s="493">
        <f t="shared" ref="AC85" si="86">SUM(AC74:AC84)</f>
        <v>0</v>
      </c>
      <c r="AD85" s="493">
        <f t="shared" ref="AD85" si="87">SUM(AD74:AD84)</f>
        <v>0</v>
      </c>
      <c r="AE85" s="493">
        <f t="shared" ref="AE85" si="88">SUM(AE74:AE84)</f>
        <v>0</v>
      </c>
      <c r="AF85" s="493">
        <f t="shared" ref="AF85" si="89">SUM(AF74:AF84)</f>
        <v>1</v>
      </c>
      <c r="AG85" s="493">
        <f t="shared" ref="AG85" si="90">SUM(AG74:AG84)</f>
        <v>1</v>
      </c>
      <c r="AH85" s="494">
        <f>SUM(AH74:AH84)</f>
        <v>2</v>
      </c>
    </row>
    <row r="86" spans="1:34" ht="21.5" thickBot="1" x14ac:dyDescent="0.55000000000000004">
      <c r="A86" s="76"/>
      <c r="F86" s="75">
        <v>0</v>
      </c>
      <c r="Q86" s="1"/>
      <c r="T86" s="79"/>
      <c r="Y86" s="75">
        <v>0</v>
      </c>
      <c r="AH86" s="495">
        <f>SUM(V74:AG84)</f>
        <v>2</v>
      </c>
    </row>
    <row r="87" spans="1:34" ht="21.5" thickBot="1" x14ac:dyDescent="0.55000000000000004">
      <c r="A87" s="76"/>
      <c r="B87" s="184" t="s">
        <v>36</v>
      </c>
      <c r="C87" s="185">
        <f>C$3</f>
        <v>44927</v>
      </c>
      <c r="D87" s="185">
        <f t="shared" ref="D87:N87" si="91">D$3</f>
        <v>44958</v>
      </c>
      <c r="E87" s="185">
        <f t="shared" si="91"/>
        <v>44986</v>
      </c>
      <c r="F87" s="185">
        <f t="shared" si="91"/>
        <v>45017</v>
      </c>
      <c r="G87" s="185">
        <f t="shared" si="91"/>
        <v>45047</v>
      </c>
      <c r="H87" s="185">
        <f t="shared" si="91"/>
        <v>45078</v>
      </c>
      <c r="I87" s="185">
        <f t="shared" si="91"/>
        <v>45108</v>
      </c>
      <c r="J87" s="185">
        <f t="shared" si="91"/>
        <v>45139</v>
      </c>
      <c r="K87" s="185">
        <f t="shared" si="91"/>
        <v>45170</v>
      </c>
      <c r="L87" s="185">
        <f t="shared" si="91"/>
        <v>45200</v>
      </c>
      <c r="M87" s="478">
        <f t="shared" si="91"/>
        <v>45231</v>
      </c>
      <c r="N87" s="478" t="str">
        <f t="shared" si="91"/>
        <v>Dec-23 +</v>
      </c>
      <c r="O87" s="186" t="s">
        <v>34</v>
      </c>
      <c r="Q87" s="503"/>
      <c r="R87" s="40"/>
      <c r="S87" s="40"/>
      <c r="T87" s="79"/>
      <c r="U87" s="285" t="s">
        <v>36</v>
      </c>
      <c r="V87" s="512" t="s">
        <v>189</v>
      </c>
      <c r="W87" s="512" t="s">
        <v>190</v>
      </c>
      <c r="X87" s="512" t="s">
        <v>191</v>
      </c>
      <c r="Y87" s="512" t="s">
        <v>192</v>
      </c>
      <c r="Z87" s="512" t="s">
        <v>44</v>
      </c>
      <c r="AA87" s="512" t="s">
        <v>193</v>
      </c>
      <c r="AB87" s="512" t="s">
        <v>194</v>
      </c>
      <c r="AC87" s="512" t="s">
        <v>195</v>
      </c>
      <c r="AD87" s="512" t="s">
        <v>196</v>
      </c>
      <c r="AE87" s="512" t="s">
        <v>197</v>
      </c>
      <c r="AF87" s="505" t="s">
        <v>198</v>
      </c>
      <c r="AG87" s="505" t="s">
        <v>199</v>
      </c>
      <c r="AH87" s="487" t="s">
        <v>34</v>
      </c>
    </row>
    <row r="88" spans="1:34" x14ac:dyDescent="0.35">
      <c r="A88" s="621" t="s">
        <v>45</v>
      </c>
      <c r="B88" s="11" t="s">
        <v>0</v>
      </c>
      <c r="C88" s="3">
        <v>0</v>
      </c>
      <c r="D88" s="3">
        <v>2665.55</v>
      </c>
      <c r="E88" s="3">
        <v>598.4</v>
      </c>
      <c r="F88" s="3">
        <v>1224.3599999999999</v>
      </c>
      <c r="G88" s="3">
        <v>1920.82</v>
      </c>
      <c r="H88" s="3">
        <v>3288.93</v>
      </c>
      <c r="I88" s="3">
        <v>12165.530000000002</v>
      </c>
      <c r="J88" s="3">
        <v>4180.18</v>
      </c>
      <c r="K88" s="3">
        <v>5246.03</v>
      </c>
      <c r="L88" s="561">
        <v>3680.36</v>
      </c>
      <c r="M88" s="286">
        <f>P$99*AF88</f>
        <v>45.167093666850249</v>
      </c>
      <c r="N88" s="286">
        <f t="shared" ref="N88:N98" si="92">Q$99*AG88</f>
        <v>27.9968529845478</v>
      </c>
      <c r="O88" s="74">
        <f t="shared" ref="O88:O99" si="93">SUM(C88:N88)</f>
        <v>35043.323946651406</v>
      </c>
      <c r="P88" s="193"/>
      <c r="Q88" s="504"/>
      <c r="R88" s="177"/>
      <c r="S88" s="177"/>
      <c r="T88" s="621" t="s">
        <v>45</v>
      </c>
      <c r="U88" s="496" t="s">
        <v>0</v>
      </c>
      <c r="V88" s="171"/>
      <c r="W88" s="171"/>
      <c r="X88" s="171"/>
      <c r="Y88" s="171"/>
      <c r="Z88" s="171"/>
      <c r="AA88" s="171"/>
      <c r="AB88" s="171"/>
      <c r="AC88" s="171"/>
      <c r="AD88" s="171"/>
      <c r="AE88" s="509"/>
      <c r="AF88" s="506">
        <v>9.4359400164513126E-4</v>
      </c>
      <c r="AG88" s="506">
        <v>9.4359400164513126E-4</v>
      </c>
      <c r="AH88" s="489">
        <f>SUM(V88:AG88)</f>
        <v>1.8871880032902625E-3</v>
      </c>
    </row>
    <row r="89" spans="1:34" x14ac:dyDescent="0.35">
      <c r="A89" s="622"/>
      <c r="B89" s="12" t="s">
        <v>1</v>
      </c>
      <c r="C89" s="3">
        <v>0</v>
      </c>
      <c r="D89" s="3">
        <v>72300.13</v>
      </c>
      <c r="E89" s="3">
        <v>34822.46</v>
      </c>
      <c r="F89" s="3">
        <v>20487.320000000003</v>
      </c>
      <c r="G89" s="3">
        <v>72543.250000000029</v>
      </c>
      <c r="H89" s="3">
        <v>64212.130000000012</v>
      </c>
      <c r="I89" s="3">
        <v>73597.620000000024</v>
      </c>
      <c r="J89" s="3">
        <v>43832.780000000006</v>
      </c>
      <c r="K89" s="3">
        <v>31374.590000000004</v>
      </c>
      <c r="L89" s="561">
        <v>57202.14</v>
      </c>
      <c r="M89" s="286">
        <f t="shared" ref="M89:M98" si="94">P$99*AF89</f>
        <v>12355.673253089981</v>
      </c>
      <c r="N89" s="286">
        <f t="shared" si="92"/>
        <v>7658.6722657728296</v>
      </c>
      <c r="O89" s="74">
        <f t="shared" si="93"/>
        <v>490386.76551886293</v>
      </c>
      <c r="Q89" s="504"/>
      <c r="R89" s="177"/>
      <c r="S89" s="177"/>
      <c r="T89" s="622"/>
      <c r="U89" s="12" t="s">
        <v>1</v>
      </c>
      <c r="V89" s="172"/>
      <c r="W89" s="172"/>
      <c r="X89" s="172"/>
      <c r="Y89" s="172"/>
      <c r="Z89" s="172"/>
      <c r="AA89" s="172"/>
      <c r="AB89" s="172"/>
      <c r="AC89" s="172"/>
      <c r="AD89" s="172"/>
      <c r="AE89" s="510"/>
      <c r="AF89" s="507">
        <v>0.25812462616915416</v>
      </c>
      <c r="AG89" s="507">
        <v>0.25812462616915416</v>
      </c>
      <c r="AH89" s="490">
        <f t="shared" ref="AH89:AH98" si="95">SUM(V89:AG89)</f>
        <v>0.51624925233830832</v>
      </c>
    </row>
    <row r="90" spans="1:34" x14ac:dyDescent="0.35">
      <c r="A90" s="622"/>
      <c r="B90" s="11" t="s">
        <v>2</v>
      </c>
      <c r="C90" s="3">
        <v>0</v>
      </c>
      <c r="D90" s="3">
        <v>0</v>
      </c>
      <c r="E90" s="3">
        <v>0</v>
      </c>
      <c r="F90" s="3">
        <v>0</v>
      </c>
      <c r="G90" s="3">
        <v>0</v>
      </c>
      <c r="H90" s="3">
        <v>0</v>
      </c>
      <c r="I90" s="3">
        <v>0</v>
      </c>
      <c r="J90" s="3">
        <v>0</v>
      </c>
      <c r="K90" s="3">
        <v>0</v>
      </c>
      <c r="L90" s="561">
        <v>0</v>
      </c>
      <c r="M90" s="286">
        <f t="shared" si="94"/>
        <v>0</v>
      </c>
      <c r="N90" s="286">
        <f t="shared" si="92"/>
        <v>0</v>
      </c>
      <c r="O90" s="74">
        <f t="shared" si="93"/>
        <v>0</v>
      </c>
      <c r="Q90" s="504"/>
      <c r="R90" s="177"/>
      <c r="S90" s="177"/>
      <c r="T90" s="622"/>
      <c r="U90" s="11" t="s">
        <v>2</v>
      </c>
      <c r="V90" s="172"/>
      <c r="W90" s="172"/>
      <c r="X90" s="172"/>
      <c r="Y90" s="172"/>
      <c r="Z90" s="172"/>
      <c r="AA90" s="172"/>
      <c r="AB90" s="172"/>
      <c r="AC90" s="172"/>
      <c r="AD90" s="172"/>
      <c r="AE90" s="510"/>
      <c r="AF90" s="507">
        <v>0</v>
      </c>
      <c r="AG90" s="507">
        <v>0</v>
      </c>
      <c r="AH90" s="490">
        <f t="shared" si="95"/>
        <v>0</v>
      </c>
    </row>
    <row r="91" spans="1:34" x14ac:dyDescent="0.35">
      <c r="A91" s="622"/>
      <c r="B91" s="11" t="s">
        <v>9</v>
      </c>
      <c r="C91" s="3">
        <v>0</v>
      </c>
      <c r="D91" s="3">
        <v>1404.1299999999994</v>
      </c>
      <c r="E91" s="3">
        <v>39759.97</v>
      </c>
      <c r="F91" s="3">
        <v>544.05000000000007</v>
      </c>
      <c r="G91" s="3">
        <v>22639.819999999992</v>
      </c>
      <c r="H91" s="3">
        <v>12442.130000000008</v>
      </c>
      <c r="I91" s="3">
        <v>21901.979999999963</v>
      </c>
      <c r="J91" s="3">
        <v>20855.729999999981</v>
      </c>
      <c r="K91" s="3">
        <v>90063.360000000001</v>
      </c>
      <c r="L91" s="561">
        <v>209882.79</v>
      </c>
      <c r="M91" s="286">
        <f t="shared" si="94"/>
        <v>24132.608430785658</v>
      </c>
      <c r="N91" s="286">
        <f t="shared" si="92"/>
        <v>14958.613351432861</v>
      </c>
      <c r="O91" s="74">
        <f t="shared" si="93"/>
        <v>458585.18178221845</v>
      </c>
      <c r="Q91" s="504"/>
      <c r="R91" s="177"/>
      <c r="S91" s="177"/>
      <c r="T91" s="622"/>
      <c r="U91" s="11" t="s">
        <v>9</v>
      </c>
      <c r="V91" s="172"/>
      <c r="W91" s="172"/>
      <c r="X91" s="172"/>
      <c r="Y91" s="172"/>
      <c r="Z91" s="172"/>
      <c r="AA91" s="172"/>
      <c r="AB91" s="172"/>
      <c r="AC91" s="172"/>
      <c r="AD91" s="172"/>
      <c r="AE91" s="510"/>
      <c r="AF91" s="507">
        <v>0.50415872952332119</v>
      </c>
      <c r="AG91" s="507">
        <v>0.50415872952332119</v>
      </c>
      <c r="AH91" s="490">
        <f t="shared" si="95"/>
        <v>1.0083174590466424</v>
      </c>
    </row>
    <row r="92" spans="1:34" x14ac:dyDescent="0.35">
      <c r="A92" s="622"/>
      <c r="B92" s="12" t="s">
        <v>3</v>
      </c>
      <c r="C92" s="3">
        <v>0</v>
      </c>
      <c r="D92" s="3">
        <v>26394.48000000001</v>
      </c>
      <c r="E92" s="3">
        <v>10886.72</v>
      </c>
      <c r="F92" s="3">
        <v>8695.4800000000014</v>
      </c>
      <c r="G92" s="3">
        <v>25976.64000000001</v>
      </c>
      <c r="H92" s="3">
        <v>24751.160000000011</v>
      </c>
      <c r="I92" s="3">
        <v>27250.880000000005</v>
      </c>
      <c r="J92" s="3">
        <v>8832.68</v>
      </c>
      <c r="K92" s="3">
        <v>2328</v>
      </c>
      <c r="L92" s="561">
        <v>1746</v>
      </c>
      <c r="M92" s="286">
        <f t="shared" si="94"/>
        <v>2928.9457653626041</v>
      </c>
      <c r="N92" s="286">
        <f t="shared" si="92"/>
        <v>1815.5089764554484</v>
      </c>
      <c r="O92" s="74">
        <f t="shared" si="93"/>
        <v>141606.49474181811</v>
      </c>
      <c r="Q92" s="504"/>
      <c r="R92" s="177"/>
      <c r="S92" s="177"/>
      <c r="T92" s="622"/>
      <c r="U92" s="12" t="s">
        <v>3</v>
      </c>
      <c r="V92" s="172"/>
      <c r="W92" s="172"/>
      <c r="X92" s="172"/>
      <c r="Y92" s="172"/>
      <c r="Z92" s="172"/>
      <c r="AA92" s="172"/>
      <c r="AB92" s="172"/>
      <c r="AC92" s="172"/>
      <c r="AD92" s="172"/>
      <c r="AE92" s="510"/>
      <c r="AF92" s="507">
        <v>6.1189140831712757E-2</v>
      </c>
      <c r="AG92" s="507">
        <v>6.1189140831712757E-2</v>
      </c>
      <c r="AH92" s="490">
        <f t="shared" si="95"/>
        <v>0.12237828166342551</v>
      </c>
    </row>
    <row r="93" spans="1:34" x14ac:dyDescent="0.35">
      <c r="A93" s="622"/>
      <c r="B93" s="11" t="s">
        <v>4</v>
      </c>
      <c r="C93" s="3">
        <v>0</v>
      </c>
      <c r="D93" s="3">
        <v>22.560000000000002</v>
      </c>
      <c r="E93" s="3">
        <v>155.1</v>
      </c>
      <c r="F93" s="3">
        <v>565.96</v>
      </c>
      <c r="G93" s="3">
        <v>4707.3700000000026</v>
      </c>
      <c r="H93" s="3">
        <v>1698.9299999999994</v>
      </c>
      <c r="I93" s="3">
        <v>1705.6900000000003</v>
      </c>
      <c r="J93" s="3">
        <v>384.41999999999996</v>
      </c>
      <c r="K93" s="3">
        <v>128.19999999999999</v>
      </c>
      <c r="L93" s="561">
        <v>680.7</v>
      </c>
      <c r="M93" s="286">
        <f t="shared" si="94"/>
        <v>830.71405535169208</v>
      </c>
      <c r="N93" s="286">
        <f t="shared" si="92"/>
        <v>514.91865851329396</v>
      </c>
      <c r="O93" s="74">
        <f t="shared" si="93"/>
        <v>11394.562713864991</v>
      </c>
      <c r="Q93" s="504"/>
      <c r="R93" s="177"/>
      <c r="S93" s="177"/>
      <c r="T93" s="622"/>
      <c r="U93" s="11" t="s">
        <v>4</v>
      </c>
      <c r="V93" s="172"/>
      <c r="W93" s="172"/>
      <c r="X93" s="172"/>
      <c r="Y93" s="172"/>
      <c r="Z93" s="172"/>
      <c r="AA93" s="172"/>
      <c r="AB93" s="172"/>
      <c r="AC93" s="172"/>
      <c r="AD93" s="172"/>
      <c r="AE93" s="510"/>
      <c r="AF93" s="507">
        <v>1.7354599024985724E-2</v>
      </c>
      <c r="AG93" s="507">
        <v>1.7354599024985724E-2</v>
      </c>
      <c r="AH93" s="490">
        <f t="shared" si="95"/>
        <v>3.4709198049971447E-2</v>
      </c>
    </row>
    <row r="94" spans="1:34" x14ac:dyDescent="0.35">
      <c r="A94" s="622"/>
      <c r="B94" s="11" t="s">
        <v>5</v>
      </c>
      <c r="C94" s="3">
        <v>0</v>
      </c>
      <c r="D94" s="3">
        <v>0</v>
      </c>
      <c r="E94" s="3">
        <v>0</v>
      </c>
      <c r="F94" s="3">
        <v>1998.7600000000004</v>
      </c>
      <c r="G94" s="3">
        <v>10311.299999999987</v>
      </c>
      <c r="H94" s="3">
        <v>615.6</v>
      </c>
      <c r="I94" s="3">
        <v>307.8</v>
      </c>
      <c r="J94" s="3">
        <v>153.9</v>
      </c>
      <c r="K94" s="3">
        <v>0</v>
      </c>
      <c r="L94" s="561">
        <v>0</v>
      </c>
      <c r="M94" s="286">
        <f t="shared" si="94"/>
        <v>85.605788486516929</v>
      </c>
      <c r="N94" s="286">
        <f t="shared" si="92"/>
        <v>53.062804805666026</v>
      </c>
      <c r="O94" s="74">
        <f t="shared" si="93"/>
        <v>13526.028593292169</v>
      </c>
      <c r="Q94" s="504"/>
      <c r="R94" s="177"/>
      <c r="S94" s="177"/>
      <c r="T94" s="622"/>
      <c r="U94" s="11" t="s">
        <v>5</v>
      </c>
      <c r="V94" s="172"/>
      <c r="W94" s="172"/>
      <c r="X94" s="172"/>
      <c r="Y94" s="172"/>
      <c r="Z94" s="172"/>
      <c r="AA94" s="172"/>
      <c r="AB94" s="172"/>
      <c r="AC94" s="172"/>
      <c r="AD94" s="172"/>
      <c r="AE94" s="510"/>
      <c r="AF94" s="507">
        <v>1.7884061595325631E-3</v>
      </c>
      <c r="AG94" s="507">
        <v>1.7884061595325631E-3</v>
      </c>
      <c r="AH94" s="490">
        <f t="shared" si="95"/>
        <v>3.5768123190651263E-3</v>
      </c>
    </row>
    <row r="95" spans="1:34" x14ac:dyDescent="0.35">
      <c r="A95" s="622"/>
      <c r="B95" s="11" t="s">
        <v>6</v>
      </c>
      <c r="C95" s="3">
        <v>0</v>
      </c>
      <c r="D95" s="3">
        <v>0</v>
      </c>
      <c r="E95" s="3">
        <v>0</v>
      </c>
      <c r="F95" s="3">
        <v>0</v>
      </c>
      <c r="G95" s="3">
        <v>0</v>
      </c>
      <c r="H95" s="3">
        <v>0</v>
      </c>
      <c r="I95" s="3">
        <v>0</v>
      </c>
      <c r="J95" s="3">
        <v>0</v>
      </c>
      <c r="K95" s="3">
        <v>0</v>
      </c>
      <c r="L95" s="561">
        <v>0</v>
      </c>
      <c r="M95" s="286">
        <f t="shared" si="94"/>
        <v>0</v>
      </c>
      <c r="N95" s="286">
        <f t="shared" si="92"/>
        <v>0</v>
      </c>
      <c r="O95" s="74">
        <f t="shared" si="93"/>
        <v>0</v>
      </c>
      <c r="Q95" s="504"/>
      <c r="R95" s="177"/>
      <c r="S95" s="177"/>
      <c r="T95" s="622"/>
      <c r="U95" s="11" t="s">
        <v>6</v>
      </c>
      <c r="V95" s="172"/>
      <c r="W95" s="172"/>
      <c r="X95" s="172"/>
      <c r="Y95" s="172"/>
      <c r="Z95" s="172"/>
      <c r="AA95" s="172"/>
      <c r="AB95" s="172"/>
      <c r="AC95" s="172"/>
      <c r="AD95" s="172"/>
      <c r="AE95" s="510"/>
      <c r="AF95" s="507">
        <v>0</v>
      </c>
      <c r="AG95" s="507">
        <v>0</v>
      </c>
      <c r="AH95" s="490">
        <f t="shared" si="95"/>
        <v>0</v>
      </c>
    </row>
    <row r="96" spans="1:34" x14ac:dyDescent="0.35">
      <c r="A96" s="622"/>
      <c r="B96" s="11" t="s">
        <v>7</v>
      </c>
      <c r="C96" s="3">
        <v>0</v>
      </c>
      <c r="D96" s="3">
        <v>13551.839999999998</v>
      </c>
      <c r="E96" s="3">
        <v>0</v>
      </c>
      <c r="F96" s="3">
        <v>1129.32</v>
      </c>
      <c r="G96" s="3">
        <v>2823.2999999999997</v>
      </c>
      <c r="H96" s="3">
        <v>4517.28</v>
      </c>
      <c r="I96" s="3">
        <v>14116.499999999998</v>
      </c>
      <c r="J96" s="3">
        <v>0</v>
      </c>
      <c r="K96" s="3">
        <v>0</v>
      </c>
      <c r="L96" s="561">
        <v>9599.2199999999993</v>
      </c>
      <c r="M96" s="286">
        <f t="shared" si="94"/>
        <v>7053.2606712861043</v>
      </c>
      <c r="N96" s="286">
        <f t="shared" si="92"/>
        <v>4371.9683079945344</v>
      </c>
      <c r="O96" s="74">
        <f t="shared" si="93"/>
        <v>57162.688979280632</v>
      </c>
      <c r="Q96" s="504"/>
      <c r="R96" s="177"/>
      <c r="S96" s="177"/>
      <c r="T96" s="622"/>
      <c r="U96" s="11" t="s">
        <v>7</v>
      </c>
      <c r="V96" s="172"/>
      <c r="W96" s="172"/>
      <c r="X96" s="172"/>
      <c r="Y96" s="172"/>
      <c r="Z96" s="172"/>
      <c r="AA96" s="172"/>
      <c r="AB96" s="172"/>
      <c r="AC96" s="172"/>
      <c r="AD96" s="172"/>
      <c r="AE96" s="510"/>
      <c r="AF96" s="507">
        <v>0.14735095666227749</v>
      </c>
      <c r="AG96" s="507">
        <v>0.14735095666227749</v>
      </c>
      <c r="AH96" s="490">
        <f t="shared" si="95"/>
        <v>0.29470191332455498</v>
      </c>
    </row>
    <row r="97" spans="1:34" x14ac:dyDescent="0.35">
      <c r="A97" s="622"/>
      <c r="B97" s="11" t="s">
        <v>8</v>
      </c>
      <c r="C97" s="3">
        <v>0</v>
      </c>
      <c r="D97" s="3">
        <v>0</v>
      </c>
      <c r="E97" s="3">
        <v>0</v>
      </c>
      <c r="F97" s="3">
        <v>0</v>
      </c>
      <c r="G97" s="3">
        <v>416.83000000000004</v>
      </c>
      <c r="H97" s="3">
        <v>111.03</v>
      </c>
      <c r="I97" s="3">
        <v>7913.3200000000015</v>
      </c>
      <c r="J97" s="3">
        <v>1055.72</v>
      </c>
      <c r="K97" s="3">
        <v>0</v>
      </c>
      <c r="L97" s="561">
        <v>105.51</v>
      </c>
      <c r="M97" s="286">
        <f t="shared" si="94"/>
        <v>435.10928979669166</v>
      </c>
      <c r="N97" s="286">
        <f t="shared" si="92"/>
        <v>269.70278204084576</v>
      </c>
      <c r="O97" s="74">
        <f t="shared" si="93"/>
        <v>10307.222071837539</v>
      </c>
      <c r="Q97" s="504"/>
      <c r="R97" s="177"/>
      <c r="S97" s="177"/>
      <c r="T97" s="622"/>
      <c r="U97" s="11" t="s">
        <v>8</v>
      </c>
      <c r="V97" s="172"/>
      <c r="W97" s="172"/>
      <c r="X97" s="172"/>
      <c r="Y97" s="172"/>
      <c r="Z97" s="172"/>
      <c r="AA97" s="172"/>
      <c r="AB97" s="172"/>
      <c r="AC97" s="172"/>
      <c r="AD97" s="172"/>
      <c r="AE97" s="510"/>
      <c r="AF97" s="507">
        <v>9.0899476273710485E-3</v>
      </c>
      <c r="AG97" s="507">
        <v>9.0899476273710485E-3</v>
      </c>
      <c r="AH97" s="490">
        <f t="shared" si="95"/>
        <v>1.8179895254742097E-2</v>
      </c>
    </row>
    <row r="98" spans="1:34" ht="15" thickBot="1" x14ac:dyDescent="0.4">
      <c r="A98" s="623"/>
      <c r="B98" s="187" t="s">
        <v>42</v>
      </c>
      <c r="C98" s="3">
        <v>0</v>
      </c>
      <c r="D98" s="3">
        <v>0</v>
      </c>
      <c r="E98" s="3">
        <v>0</v>
      </c>
      <c r="F98" s="3">
        <v>0</v>
      </c>
      <c r="G98" s="3">
        <v>0</v>
      </c>
      <c r="H98" s="3">
        <v>0</v>
      </c>
      <c r="I98" s="3">
        <v>0</v>
      </c>
      <c r="J98" s="3">
        <v>0</v>
      </c>
      <c r="K98" s="3">
        <v>0</v>
      </c>
      <c r="L98" s="561">
        <v>0</v>
      </c>
      <c r="M98" s="286">
        <f t="shared" si="94"/>
        <v>0</v>
      </c>
      <c r="N98" s="286">
        <f t="shared" si="92"/>
        <v>0</v>
      </c>
      <c r="O98" s="74">
        <f t="shared" si="93"/>
        <v>0</v>
      </c>
      <c r="Q98" s="504"/>
      <c r="R98" s="177"/>
      <c r="S98" s="177"/>
      <c r="T98" s="623"/>
      <c r="U98" s="497" t="s">
        <v>42</v>
      </c>
      <c r="V98" s="173"/>
      <c r="W98" s="173"/>
      <c r="X98" s="173"/>
      <c r="Y98" s="173"/>
      <c r="Z98" s="173"/>
      <c r="AA98" s="173"/>
      <c r="AB98" s="173"/>
      <c r="AC98" s="173"/>
      <c r="AD98" s="173"/>
      <c r="AE98" s="511"/>
      <c r="AF98" s="508">
        <v>0</v>
      </c>
      <c r="AG98" s="508">
        <v>0</v>
      </c>
      <c r="AH98" s="490">
        <f t="shared" si="95"/>
        <v>0</v>
      </c>
    </row>
    <row r="99" spans="1:34" ht="21.5" thickBot="1" x14ac:dyDescent="0.55000000000000004">
      <c r="A99" s="76"/>
      <c r="B99" s="188" t="s">
        <v>43</v>
      </c>
      <c r="C99" s="189">
        <f t="shared" ref="C99:N99" si="96">SUM(C88:C98)</f>
        <v>0</v>
      </c>
      <c r="D99" s="189">
        <f t="shared" si="96"/>
        <v>116338.69000000002</v>
      </c>
      <c r="E99" s="189">
        <f t="shared" si="96"/>
        <v>86222.650000000009</v>
      </c>
      <c r="F99" s="189">
        <f t="shared" si="96"/>
        <v>34645.250000000007</v>
      </c>
      <c r="G99" s="189">
        <f t="shared" si="96"/>
        <v>141339.33000000002</v>
      </c>
      <c r="H99" s="189">
        <f t="shared" si="96"/>
        <v>111637.19000000003</v>
      </c>
      <c r="I99" s="189">
        <f t="shared" si="96"/>
        <v>158959.32</v>
      </c>
      <c r="J99" s="189">
        <f t="shared" si="96"/>
        <v>79295.409999999989</v>
      </c>
      <c r="K99" s="189">
        <f t="shared" si="96"/>
        <v>129140.18000000001</v>
      </c>
      <c r="L99" s="190">
        <f t="shared" si="96"/>
        <v>282896.72000000003</v>
      </c>
      <c r="M99" s="479">
        <f t="shared" si="96"/>
        <v>47867.084347826094</v>
      </c>
      <c r="N99" s="479">
        <f t="shared" si="96"/>
        <v>29670.444000000032</v>
      </c>
      <c r="O99" s="77">
        <f t="shared" si="93"/>
        <v>1218012.2683478266</v>
      </c>
      <c r="P99" s="513">
        <f>'FORECAST OVERVIEW'!M14</f>
        <v>47867.084347826094</v>
      </c>
      <c r="Q99" s="514">
        <f>'FORECAST OVERVIEW'!N14</f>
        <v>29670.444000000025</v>
      </c>
      <c r="T99" s="79"/>
      <c r="U99" s="498" t="s">
        <v>43</v>
      </c>
      <c r="V99" s="493">
        <f>SUM(V88:V98)</f>
        <v>0</v>
      </c>
      <c r="W99" s="493">
        <f t="shared" ref="W99" si="97">SUM(W88:W98)</f>
        <v>0</v>
      </c>
      <c r="X99" s="493">
        <f t="shared" ref="X99" si="98">SUM(X88:X98)</f>
        <v>0</v>
      </c>
      <c r="Y99" s="493">
        <f t="shared" ref="Y99" si="99">SUM(Y88:Y98)</f>
        <v>0</v>
      </c>
      <c r="Z99" s="493">
        <f t="shared" ref="Z99" si="100">SUM(Z88:Z98)</f>
        <v>0</v>
      </c>
      <c r="AA99" s="493">
        <f t="shared" ref="AA99" si="101">SUM(AA88:AA98)</f>
        <v>0</v>
      </c>
      <c r="AB99" s="493">
        <f t="shared" ref="AB99" si="102">SUM(AB88:AB98)</f>
        <v>0</v>
      </c>
      <c r="AC99" s="493">
        <f t="shared" ref="AC99" si="103">SUM(AC88:AC98)</f>
        <v>0</v>
      </c>
      <c r="AD99" s="493">
        <f t="shared" ref="AD99" si="104">SUM(AD88:AD98)</f>
        <v>0</v>
      </c>
      <c r="AE99" s="493">
        <f t="shared" ref="AE99" si="105">SUM(AE88:AE98)</f>
        <v>0</v>
      </c>
      <c r="AF99" s="493">
        <f t="shared" ref="AF99" si="106">SUM(AF88:AF98)</f>
        <v>1</v>
      </c>
      <c r="AG99" s="493">
        <f t="shared" ref="AG99" si="107">SUM(AG88:AG98)</f>
        <v>1</v>
      </c>
      <c r="AH99" s="494">
        <f>SUM(AH88:AH98)</f>
        <v>2</v>
      </c>
    </row>
    <row r="100" spans="1:34" ht="21.5" thickBot="1" x14ac:dyDescent="0.55000000000000004">
      <c r="A100" s="76"/>
      <c r="F100" s="75">
        <v>0</v>
      </c>
      <c r="Q100" s="1"/>
      <c r="T100" s="79"/>
      <c r="Y100" s="75">
        <v>0</v>
      </c>
      <c r="AH100" s="495">
        <f>SUM(V88:AG98)</f>
        <v>2</v>
      </c>
    </row>
    <row r="101" spans="1:34" ht="21.5" thickBot="1" x14ac:dyDescent="0.55000000000000004">
      <c r="A101" s="76"/>
      <c r="B101" s="184" t="s">
        <v>36</v>
      </c>
      <c r="C101" s="185">
        <f>C$3</f>
        <v>44927</v>
      </c>
      <c r="D101" s="185">
        <f t="shared" ref="D101:N101" si="108">D$3</f>
        <v>44958</v>
      </c>
      <c r="E101" s="185">
        <f t="shared" si="108"/>
        <v>44986</v>
      </c>
      <c r="F101" s="185">
        <f t="shared" si="108"/>
        <v>45017</v>
      </c>
      <c r="G101" s="185">
        <f t="shared" si="108"/>
        <v>45047</v>
      </c>
      <c r="H101" s="185">
        <f t="shared" si="108"/>
        <v>45078</v>
      </c>
      <c r="I101" s="185">
        <f t="shared" si="108"/>
        <v>45108</v>
      </c>
      <c r="J101" s="185">
        <f t="shared" si="108"/>
        <v>45139</v>
      </c>
      <c r="K101" s="185">
        <f t="shared" si="108"/>
        <v>45170</v>
      </c>
      <c r="L101" s="185">
        <f t="shared" si="108"/>
        <v>45200</v>
      </c>
      <c r="M101" s="478">
        <f t="shared" si="108"/>
        <v>45231</v>
      </c>
      <c r="N101" s="478" t="str">
        <f t="shared" si="108"/>
        <v>Dec-23 +</v>
      </c>
      <c r="O101" s="186" t="s">
        <v>34</v>
      </c>
      <c r="Q101" s="503"/>
      <c r="R101" s="40"/>
      <c r="S101" s="40"/>
      <c r="T101" s="79"/>
      <c r="U101" s="285" t="s">
        <v>36</v>
      </c>
      <c r="V101" s="512" t="s">
        <v>189</v>
      </c>
      <c r="W101" s="512" t="s">
        <v>190</v>
      </c>
      <c r="X101" s="512" t="s">
        <v>191</v>
      </c>
      <c r="Y101" s="512" t="s">
        <v>192</v>
      </c>
      <c r="Z101" s="512" t="s">
        <v>44</v>
      </c>
      <c r="AA101" s="512" t="s">
        <v>193</v>
      </c>
      <c r="AB101" s="512" t="s">
        <v>194</v>
      </c>
      <c r="AC101" s="512" t="s">
        <v>195</v>
      </c>
      <c r="AD101" s="512" t="s">
        <v>196</v>
      </c>
      <c r="AE101" s="512" t="s">
        <v>197</v>
      </c>
      <c r="AF101" s="505" t="s">
        <v>198</v>
      </c>
      <c r="AG101" s="505" t="s">
        <v>199</v>
      </c>
      <c r="AH101" s="487" t="s">
        <v>34</v>
      </c>
    </row>
    <row r="102" spans="1:34" ht="15" customHeight="1" x14ac:dyDescent="0.35">
      <c r="A102" s="618" t="s">
        <v>232</v>
      </c>
      <c r="B102" s="11" t="s">
        <v>0</v>
      </c>
      <c r="C102" s="3">
        <v>76429.98</v>
      </c>
      <c r="D102" s="3">
        <v>73695.199999999997</v>
      </c>
      <c r="E102" s="3">
        <v>31010.65</v>
      </c>
      <c r="F102" s="3">
        <v>45377.97</v>
      </c>
      <c r="G102" s="3">
        <v>46599.299999999996</v>
      </c>
      <c r="H102" s="3">
        <v>40558.54</v>
      </c>
      <c r="I102" s="3">
        <v>139803.89000000001</v>
      </c>
      <c r="J102" s="3">
        <v>106496.98999999998</v>
      </c>
      <c r="K102" s="3">
        <v>80670.64</v>
      </c>
      <c r="L102" s="561">
        <v>108233.42</v>
      </c>
      <c r="M102" s="286">
        <f>P$113*AF102</f>
        <v>23092.128171531862</v>
      </c>
      <c r="N102" s="286">
        <f t="shared" ref="N102:N112" si="109">Q$113*AG102</f>
        <v>23092.128171531862</v>
      </c>
      <c r="O102" s="74">
        <f t="shared" ref="O102:O113" si="110">SUM(C102:N102)</f>
        <v>795060.83634306362</v>
      </c>
      <c r="P102" s="193"/>
      <c r="Q102" s="504"/>
      <c r="R102" s="177"/>
      <c r="S102" s="177"/>
      <c r="T102" s="624" t="s">
        <v>232</v>
      </c>
      <c r="U102" s="496" t="s">
        <v>0</v>
      </c>
      <c r="V102" s="171"/>
      <c r="W102" s="171"/>
      <c r="X102" s="171"/>
      <c r="Y102" s="171"/>
      <c r="Z102" s="171"/>
      <c r="AA102" s="171"/>
      <c r="AB102" s="171"/>
      <c r="AC102" s="171"/>
      <c r="AD102" s="171"/>
      <c r="AE102" s="509"/>
      <c r="AF102" s="506">
        <v>0.1266880388008324</v>
      </c>
      <c r="AG102" s="506">
        <v>0.1266880388008324</v>
      </c>
      <c r="AH102" s="489">
        <f>SUM(V102:AG102)</f>
        <v>0.25337607760166481</v>
      </c>
    </row>
    <row r="103" spans="1:34" x14ac:dyDescent="0.35">
      <c r="A103" s="619"/>
      <c r="B103" s="12" t="s">
        <v>1</v>
      </c>
      <c r="C103" s="3">
        <v>0</v>
      </c>
      <c r="D103" s="3">
        <v>0</v>
      </c>
      <c r="E103" s="3">
        <v>0</v>
      </c>
      <c r="F103" s="3">
        <v>0</v>
      </c>
      <c r="G103" s="3">
        <v>0</v>
      </c>
      <c r="H103" s="3">
        <v>0</v>
      </c>
      <c r="I103" s="3">
        <v>0</v>
      </c>
      <c r="J103" s="3">
        <v>0</v>
      </c>
      <c r="K103" s="3">
        <v>0</v>
      </c>
      <c r="L103" s="561">
        <v>0</v>
      </c>
      <c r="M103" s="286">
        <f t="shared" ref="M103:M112" si="111">P$113*AF103</f>
        <v>0</v>
      </c>
      <c r="N103" s="286">
        <f t="shared" si="109"/>
        <v>0</v>
      </c>
      <c r="O103" s="74">
        <f t="shared" si="110"/>
        <v>0</v>
      </c>
      <c r="Q103" s="504"/>
      <c r="R103" s="177"/>
      <c r="S103" s="177"/>
      <c r="T103" s="625"/>
      <c r="U103" s="12" t="s">
        <v>1</v>
      </c>
      <c r="V103" s="172"/>
      <c r="W103" s="172"/>
      <c r="X103" s="172"/>
      <c r="Y103" s="172"/>
      <c r="Z103" s="172"/>
      <c r="AA103" s="172"/>
      <c r="AB103" s="172"/>
      <c r="AC103" s="172"/>
      <c r="AD103" s="172"/>
      <c r="AE103" s="510"/>
      <c r="AF103" s="507">
        <v>0</v>
      </c>
      <c r="AG103" s="507">
        <v>0</v>
      </c>
      <c r="AH103" s="490">
        <f t="shared" ref="AH103:AH112" si="112">SUM(V103:AG103)</f>
        <v>0</v>
      </c>
    </row>
    <row r="104" spans="1:34" x14ac:dyDescent="0.35">
      <c r="A104" s="619"/>
      <c r="B104" s="11" t="s">
        <v>2</v>
      </c>
      <c r="C104" s="3">
        <v>0</v>
      </c>
      <c r="D104" s="3">
        <v>0</v>
      </c>
      <c r="E104" s="3">
        <v>0</v>
      </c>
      <c r="F104" s="3">
        <v>0</v>
      </c>
      <c r="G104" s="3">
        <v>0</v>
      </c>
      <c r="H104" s="3">
        <v>0</v>
      </c>
      <c r="I104" s="3">
        <v>0</v>
      </c>
      <c r="J104" s="3">
        <v>0</v>
      </c>
      <c r="K104" s="3">
        <v>0</v>
      </c>
      <c r="L104" s="561">
        <v>0</v>
      </c>
      <c r="M104" s="286">
        <f t="shared" si="111"/>
        <v>0</v>
      </c>
      <c r="N104" s="286">
        <f t="shared" si="109"/>
        <v>0</v>
      </c>
      <c r="O104" s="74">
        <f t="shared" si="110"/>
        <v>0</v>
      </c>
      <c r="Q104" s="504"/>
      <c r="R104" s="177"/>
      <c r="S104" s="177"/>
      <c r="T104" s="625"/>
      <c r="U104" s="11" t="s">
        <v>2</v>
      </c>
      <c r="V104" s="172"/>
      <c r="W104" s="172"/>
      <c r="X104" s="172"/>
      <c r="Y104" s="172"/>
      <c r="Z104" s="172"/>
      <c r="AA104" s="172"/>
      <c r="AB104" s="172"/>
      <c r="AC104" s="172"/>
      <c r="AD104" s="172"/>
      <c r="AE104" s="510"/>
      <c r="AF104" s="507">
        <v>0</v>
      </c>
      <c r="AG104" s="507">
        <v>0</v>
      </c>
      <c r="AH104" s="490">
        <f t="shared" si="112"/>
        <v>0</v>
      </c>
    </row>
    <row r="105" spans="1:34" x14ac:dyDescent="0.35">
      <c r="A105" s="619"/>
      <c r="B105" s="11" t="s">
        <v>9</v>
      </c>
      <c r="C105" s="3">
        <v>0</v>
      </c>
      <c r="D105" s="3">
        <v>0</v>
      </c>
      <c r="E105" s="3">
        <v>0</v>
      </c>
      <c r="F105" s="3">
        <v>0</v>
      </c>
      <c r="G105" s="3">
        <v>0</v>
      </c>
      <c r="H105" s="3">
        <v>0</v>
      </c>
      <c r="I105" s="3">
        <v>0</v>
      </c>
      <c r="J105" s="3">
        <v>0</v>
      </c>
      <c r="K105" s="3">
        <v>0</v>
      </c>
      <c r="L105" s="561">
        <v>0</v>
      </c>
      <c r="M105" s="286">
        <f t="shared" si="111"/>
        <v>0</v>
      </c>
      <c r="N105" s="286">
        <f t="shared" si="109"/>
        <v>0</v>
      </c>
      <c r="O105" s="74">
        <f t="shared" si="110"/>
        <v>0</v>
      </c>
      <c r="Q105" s="504"/>
      <c r="R105" s="177"/>
      <c r="S105" s="177"/>
      <c r="T105" s="625"/>
      <c r="U105" s="11" t="s">
        <v>9</v>
      </c>
      <c r="V105" s="172"/>
      <c r="W105" s="172"/>
      <c r="X105" s="172"/>
      <c r="Y105" s="172"/>
      <c r="Z105" s="172"/>
      <c r="AA105" s="172"/>
      <c r="AB105" s="172"/>
      <c r="AC105" s="172"/>
      <c r="AD105" s="172"/>
      <c r="AE105" s="510"/>
      <c r="AF105" s="507">
        <v>0</v>
      </c>
      <c r="AG105" s="507">
        <v>0</v>
      </c>
      <c r="AH105" s="490">
        <f t="shared" si="112"/>
        <v>0</v>
      </c>
    </row>
    <row r="106" spans="1:34" x14ac:dyDescent="0.35">
      <c r="A106" s="619"/>
      <c r="B106" s="12" t="s">
        <v>3</v>
      </c>
      <c r="C106" s="3">
        <v>0</v>
      </c>
      <c r="D106" s="3">
        <v>0</v>
      </c>
      <c r="E106" s="3">
        <v>0</v>
      </c>
      <c r="F106" s="3">
        <v>0</v>
      </c>
      <c r="G106" s="3">
        <v>0</v>
      </c>
      <c r="H106" s="3">
        <v>0</v>
      </c>
      <c r="I106" s="3">
        <v>0</v>
      </c>
      <c r="J106" s="3">
        <v>0</v>
      </c>
      <c r="K106" s="3">
        <v>0</v>
      </c>
      <c r="L106" s="561">
        <v>0</v>
      </c>
      <c r="M106" s="286">
        <f t="shared" si="111"/>
        <v>131526.27214115942</v>
      </c>
      <c r="N106" s="286">
        <f t="shared" si="109"/>
        <v>131526.27214115942</v>
      </c>
      <c r="O106" s="74">
        <f t="shared" si="110"/>
        <v>263052.54428231885</v>
      </c>
      <c r="Q106" s="504"/>
      <c r="R106" s="177"/>
      <c r="S106" s="177"/>
      <c r="T106" s="625"/>
      <c r="U106" s="12" t="s">
        <v>3</v>
      </c>
      <c r="V106" s="172"/>
      <c r="W106" s="172"/>
      <c r="X106" s="172"/>
      <c r="Y106" s="172"/>
      <c r="Z106" s="172"/>
      <c r="AA106" s="172"/>
      <c r="AB106" s="172"/>
      <c r="AC106" s="172"/>
      <c r="AD106" s="172"/>
      <c r="AE106" s="510"/>
      <c r="AF106" s="507">
        <v>0.72157946398764894</v>
      </c>
      <c r="AG106" s="507">
        <v>0.72157946398764894</v>
      </c>
      <c r="AH106" s="490">
        <f t="shared" si="112"/>
        <v>1.4431589279752979</v>
      </c>
    </row>
    <row r="107" spans="1:34" x14ac:dyDescent="0.35">
      <c r="A107" s="619"/>
      <c r="B107" s="11" t="s">
        <v>4</v>
      </c>
      <c r="C107" s="3">
        <v>0</v>
      </c>
      <c r="D107" s="3">
        <v>0</v>
      </c>
      <c r="E107" s="3">
        <v>0</v>
      </c>
      <c r="F107" s="3">
        <v>0</v>
      </c>
      <c r="G107" s="3">
        <v>0</v>
      </c>
      <c r="H107" s="3">
        <v>0</v>
      </c>
      <c r="I107" s="3">
        <v>0</v>
      </c>
      <c r="J107" s="3">
        <v>0</v>
      </c>
      <c r="K107" s="3">
        <v>0</v>
      </c>
      <c r="L107" s="561">
        <v>0</v>
      </c>
      <c r="M107" s="286">
        <f t="shared" si="111"/>
        <v>16663.551850143413</v>
      </c>
      <c r="N107" s="286">
        <f t="shared" si="109"/>
        <v>16663.551850143413</v>
      </c>
      <c r="O107" s="74">
        <f t="shared" si="110"/>
        <v>33327.103700286825</v>
      </c>
      <c r="Q107" s="504"/>
      <c r="R107" s="177"/>
      <c r="S107" s="177"/>
      <c r="T107" s="625"/>
      <c r="U107" s="11" t="s">
        <v>4</v>
      </c>
      <c r="V107" s="172"/>
      <c r="W107" s="172"/>
      <c r="X107" s="172"/>
      <c r="Y107" s="172"/>
      <c r="Z107" s="172"/>
      <c r="AA107" s="172"/>
      <c r="AB107" s="172"/>
      <c r="AC107" s="172"/>
      <c r="AD107" s="172"/>
      <c r="AE107" s="510"/>
      <c r="AF107" s="507">
        <v>9.1419581931525759E-2</v>
      </c>
      <c r="AG107" s="507">
        <v>9.1419581931525759E-2</v>
      </c>
      <c r="AH107" s="490">
        <f t="shared" si="112"/>
        <v>0.18283916386305152</v>
      </c>
    </row>
    <row r="108" spans="1:34" x14ac:dyDescent="0.35">
      <c r="A108" s="619"/>
      <c r="B108" s="11" t="s">
        <v>5</v>
      </c>
      <c r="C108" s="3">
        <v>0</v>
      </c>
      <c r="D108" s="3">
        <v>0</v>
      </c>
      <c r="E108" s="3">
        <v>0</v>
      </c>
      <c r="F108" s="3">
        <v>0</v>
      </c>
      <c r="G108" s="3">
        <v>0</v>
      </c>
      <c r="H108" s="3">
        <v>0</v>
      </c>
      <c r="I108" s="3">
        <v>0</v>
      </c>
      <c r="J108" s="3">
        <v>0</v>
      </c>
      <c r="K108" s="3">
        <v>0</v>
      </c>
      <c r="L108" s="561">
        <v>0</v>
      </c>
      <c r="M108" s="286">
        <f t="shared" si="111"/>
        <v>4465.3227967709972</v>
      </c>
      <c r="N108" s="286">
        <f t="shared" si="109"/>
        <v>4465.3227967709972</v>
      </c>
      <c r="O108" s="74">
        <f t="shared" si="110"/>
        <v>8930.6455935419945</v>
      </c>
      <c r="Q108" s="504"/>
      <c r="R108" s="177"/>
      <c r="S108" s="177"/>
      <c r="T108" s="625"/>
      <c r="U108" s="11" t="s">
        <v>5</v>
      </c>
      <c r="V108" s="172"/>
      <c r="W108" s="172"/>
      <c r="X108" s="172"/>
      <c r="Y108" s="172"/>
      <c r="Z108" s="172"/>
      <c r="AA108" s="172"/>
      <c r="AB108" s="172"/>
      <c r="AC108" s="172"/>
      <c r="AD108" s="172"/>
      <c r="AE108" s="510"/>
      <c r="AF108" s="507">
        <v>2.4497654938229915E-2</v>
      </c>
      <c r="AG108" s="507">
        <v>2.4497654938229915E-2</v>
      </c>
      <c r="AH108" s="490">
        <f t="shared" si="112"/>
        <v>4.8995309876459829E-2</v>
      </c>
    </row>
    <row r="109" spans="1:34" x14ac:dyDescent="0.35">
      <c r="A109" s="619"/>
      <c r="B109" s="11" t="s">
        <v>6</v>
      </c>
      <c r="C109" s="3">
        <v>0</v>
      </c>
      <c r="D109" s="3">
        <v>0</v>
      </c>
      <c r="E109" s="3">
        <v>0</v>
      </c>
      <c r="F109" s="3">
        <v>0</v>
      </c>
      <c r="G109" s="3">
        <v>0</v>
      </c>
      <c r="H109" s="3">
        <v>0</v>
      </c>
      <c r="I109" s="3">
        <v>0</v>
      </c>
      <c r="J109" s="3">
        <v>0</v>
      </c>
      <c r="K109" s="3">
        <v>0</v>
      </c>
      <c r="L109" s="561">
        <v>0</v>
      </c>
      <c r="M109" s="286">
        <f t="shared" si="111"/>
        <v>0</v>
      </c>
      <c r="N109" s="286">
        <f t="shared" si="109"/>
        <v>0</v>
      </c>
      <c r="O109" s="74">
        <f t="shared" si="110"/>
        <v>0</v>
      </c>
      <c r="Q109" s="504"/>
      <c r="R109" s="177"/>
      <c r="S109" s="177"/>
      <c r="T109" s="625"/>
      <c r="U109" s="11" t="s">
        <v>6</v>
      </c>
      <c r="V109" s="172"/>
      <c r="W109" s="172"/>
      <c r="X109" s="172"/>
      <c r="Y109" s="172"/>
      <c r="Z109" s="172"/>
      <c r="AA109" s="172"/>
      <c r="AB109" s="172"/>
      <c r="AC109" s="172"/>
      <c r="AD109" s="172"/>
      <c r="AE109" s="510"/>
      <c r="AF109" s="507">
        <v>0</v>
      </c>
      <c r="AG109" s="507">
        <v>0</v>
      </c>
      <c r="AH109" s="490">
        <f t="shared" si="112"/>
        <v>0</v>
      </c>
    </row>
    <row r="110" spans="1:34" x14ac:dyDescent="0.35">
      <c r="A110" s="619"/>
      <c r="B110" s="11" t="s">
        <v>7</v>
      </c>
      <c r="C110" s="3">
        <v>0</v>
      </c>
      <c r="D110" s="3">
        <v>0</v>
      </c>
      <c r="E110" s="3">
        <v>0</v>
      </c>
      <c r="F110" s="3">
        <v>0</v>
      </c>
      <c r="G110" s="3">
        <v>0</v>
      </c>
      <c r="H110" s="3">
        <v>0</v>
      </c>
      <c r="I110" s="3">
        <v>0</v>
      </c>
      <c r="J110" s="3">
        <v>0</v>
      </c>
      <c r="K110" s="3">
        <v>0</v>
      </c>
      <c r="L110" s="561">
        <v>0</v>
      </c>
      <c r="M110" s="286">
        <f t="shared" si="111"/>
        <v>0</v>
      </c>
      <c r="N110" s="286">
        <f t="shared" si="109"/>
        <v>0</v>
      </c>
      <c r="O110" s="74">
        <f t="shared" si="110"/>
        <v>0</v>
      </c>
      <c r="Q110" s="504"/>
      <c r="R110" s="177"/>
      <c r="S110" s="177"/>
      <c r="T110" s="625"/>
      <c r="U110" s="11" t="s">
        <v>7</v>
      </c>
      <c r="V110" s="172"/>
      <c r="W110" s="172"/>
      <c r="X110" s="172"/>
      <c r="Y110" s="172"/>
      <c r="Z110" s="172"/>
      <c r="AA110" s="172"/>
      <c r="AB110" s="172"/>
      <c r="AC110" s="172"/>
      <c r="AD110" s="172"/>
      <c r="AE110" s="510"/>
      <c r="AF110" s="507">
        <v>0</v>
      </c>
      <c r="AG110" s="507">
        <v>0</v>
      </c>
      <c r="AH110" s="490">
        <f t="shared" si="112"/>
        <v>0</v>
      </c>
    </row>
    <row r="111" spans="1:34" x14ac:dyDescent="0.35">
      <c r="A111" s="619"/>
      <c r="B111" s="11" t="s">
        <v>8</v>
      </c>
      <c r="C111" s="3">
        <v>0</v>
      </c>
      <c r="D111" s="3">
        <v>0</v>
      </c>
      <c r="E111" s="3">
        <v>0</v>
      </c>
      <c r="F111" s="3">
        <v>0</v>
      </c>
      <c r="G111" s="3">
        <v>0</v>
      </c>
      <c r="H111" s="3">
        <v>0</v>
      </c>
      <c r="I111" s="3">
        <v>0</v>
      </c>
      <c r="J111" s="3">
        <v>0</v>
      </c>
      <c r="K111" s="3">
        <v>0</v>
      </c>
      <c r="L111" s="561">
        <v>0</v>
      </c>
      <c r="M111" s="286">
        <f t="shared" si="111"/>
        <v>6528.2452087602842</v>
      </c>
      <c r="N111" s="286">
        <f t="shared" si="109"/>
        <v>6528.2452087602842</v>
      </c>
      <c r="O111" s="74">
        <f t="shared" si="110"/>
        <v>13056.490417520568</v>
      </c>
      <c r="Q111" s="504"/>
      <c r="R111" s="177"/>
      <c r="S111" s="177"/>
      <c r="T111" s="625"/>
      <c r="U111" s="11" t="s">
        <v>8</v>
      </c>
      <c r="V111" s="172"/>
      <c r="W111" s="172"/>
      <c r="X111" s="172"/>
      <c r="Y111" s="172"/>
      <c r="Z111" s="172"/>
      <c r="AA111" s="172"/>
      <c r="AB111" s="172"/>
      <c r="AC111" s="172"/>
      <c r="AD111" s="172"/>
      <c r="AE111" s="510"/>
      <c r="AF111" s="507">
        <v>3.5815260341762911E-2</v>
      </c>
      <c r="AG111" s="507">
        <v>3.5815260341762911E-2</v>
      </c>
      <c r="AH111" s="490">
        <f t="shared" si="112"/>
        <v>7.1630520683525822E-2</v>
      </c>
    </row>
    <row r="112" spans="1:34" ht="15" thickBot="1" x14ac:dyDescent="0.4">
      <c r="A112" s="620"/>
      <c r="B112" s="187" t="s">
        <v>42</v>
      </c>
      <c r="C112" s="3">
        <v>0</v>
      </c>
      <c r="D112" s="3">
        <v>0</v>
      </c>
      <c r="E112" s="3">
        <v>0</v>
      </c>
      <c r="F112" s="3">
        <v>0</v>
      </c>
      <c r="G112" s="3">
        <v>0</v>
      </c>
      <c r="H112" s="3">
        <v>0</v>
      </c>
      <c r="I112" s="3">
        <v>0</v>
      </c>
      <c r="J112" s="3">
        <v>0</v>
      </c>
      <c r="K112" s="3">
        <v>0</v>
      </c>
      <c r="L112" s="561">
        <v>0</v>
      </c>
      <c r="M112" s="286">
        <f t="shared" si="111"/>
        <v>0</v>
      </c>
      <c r="N112" s="286">
        <f t="shared" si="109"/>
        <v>0</v>
      </c>
      <c r="O112" s="74">
        <f t="shared" si="110"/>
        <v>0</v>
      </c>
      <c r="Q112" s="504"/>
      <c r="R112" s="177"/>
      <c r="S112" s="177"/>
      <c r="T112" s="626"/>
      <c r="U112" s="497" t="s">
        <v>42</v>
      </c>
      <c r="V112" s="173"/>
      <c r="W112" s="173"/>
      <c r="X112" s="173"/>
      <c r="Y112" s="173"/>
      <c r="Z112" s="173"/>
      <c r="AA112" s="173"/>
      <c r="AB112" s="173"/>
      <c r="AC112" s="173"/>
      <c r="AD112" s="173"/>
      <c r="AE112" s="511"/>
      <c r="AF112" s="508">
        <v>0</v>
      </c>
      <c r="AG112" s="508">
        <v>0</v>
      </c>
      <c r="AH112" s="490">
        <f t="shared" si="112"/>
        <v>0</v>
      </c>
    </row>
    <row r="113" spans="1:34" ht="21.5" thickBot="1" x14ac:dyDescent="0.55000000000000004">
      <c r="A113" s="76"/>
      <c r="B113" s="188" t="s">
        <v>43</v>
      </c>
      <c r="C113" s="189">
        <f t="shared" ref="C113:N113" si="113">SUM(C102:C112)</f>
        <v>76429.98</v>
      </c>
      <c r="D113" s="189">
        <f t="shared" si="113"/>
        <v>73695.199999999997</v>
      </c>
      <c r="E113" s="189">
        <f t="shared" si="113"/>
        <v>31010.65</v>
      </c>
      <c r="F113" s="189">
        <f t="shared" si="113"/>
        <v>45377.97</v>
      </c>
      <c r="G113" s="189">
        <f t="shared" si="113"/>
        <v>46599.299999999996</v>
      </c>
      <c r="H113" s="189">
        <f t="shared" si="113"/>
        <v>40558.54</v>
      </c>
      <c r="I113" s="189">
        <f t="shared" si="113"/>
        <v>139803.89000000001</v>
      </c>
      <c r="J113" s="189">
        <f t="shared" si="113"/>
        <v>106496.98999999998</v>
      </c>
      <c r="K113" s="189">
        <f t="shared" si="113"/>
        <v>80670.64</v>
      </c>
      <c r="L113" s="190">
        <f t="shared" si="113"/>
        <v>108233.42</v>
      </c>
      <c r="M113" s="479">
        <f t="shared" si="113"/>
        <v>182275.520168366</v>
      </c>
      <c r="N113" s="479">
        <f t="shared" si="113"/>
        <v>182275.520168366</v>
      </c>
      <c r="O113" s="77">
        <f t="shared" si="110"/>
        <v>1113427.6203367319</v>
      </c>
      <c r="P113" s="513">
        <f>'FORECAST OVERVIEW'!M16</f>
        <v>182275.520168366</v>
      </c>
      <c r="Q113" s="514">
        <f>'FORECAST OVERVIEW'!N16</f>
        <v>182275.520168366</v>
      </c>
      <c r="T113" s="79"/>
      <c r="U113" s="498" t="s">
        <v>43</v>
      </c>
      <c r="V113" s="493">
        <f>SUM(V102:V112)</f>
        <v>0</v>
      </c>
      <c r="W113" s="493">
        <f t="shared" ref="W113" si="114">SUM(W102:W112)</f>
        <v>0</v>
      </c>
      <c r="X113" s="493">
        <f t="shared" ref="X113" si="115">SUM(X102:X112)</f>
        <v>0</v>
      </c>
      <c r="Y113" s="493">
        <f t="shared" ref="Y113" si="116">SUM(Y102:Y112)</f>
        <v>0</v>
      </c>
      <c r="Z113" s="493">
        <f t="shared" ref="Z113" si="117">SUM(Z102:Z112)</f>
        <v>0</v>
      </c>
      <c r="AA113" s="493">
        <f t="shared" ref="AA113" si="118">SUM(AA102:AA112)</f>
        <v>0</v>
      </c>
      <c r="AB113" s="493">
        <f t="shared" ref="AB113" si="119">SUM(AB102:AB112)</f>
        <v>0</v>
      </c>
      <c r="AC113" s="493">
        <f t="shared" ref="AC113" si="120">SUM(AC102:AC112)</f>
        <v>0</v>
      </c>
      <c r="AD113" s="493">
        <f t="shared" ref="AD113" si="121">SUM(AD102:AD112)</f>
        <v>0</v>
      </c>
      <c r="AE113" s="493">
        <f t="shared" ref="AE113" si="122">SUM(AE102:AE112)</f>
        <v>0</v>
      </c>
      <c r="AF113" s="493">
        <f t="shared" ref="AF113" si="123">SUM(AF102:AF112)</f>
        <v>1</v>
      </c>
      <c r="AG113" s="493">
        <f t="shared" ref="AG113" si="124">SUM(AG102:AG112)</f>
        <v>1</v>
      </c>
      <c r="AH113" s="494">
        <f>SUM(AH102:AH112)</f>
        <v>2</v>
      </c>
    </row>
    <row r="114" spans="1:34" ht="21.5" thickBot="1" x14ac:dyDescent="0.55000000000000004">
      <c r="A114" s="76"/>
      <c r="T114" s="79"/>
      <c r="Y114" s="75">
        <v>0</v>
      </c>
      <c r="AH114" s="495">
        <f>SUM(V102:AG112)</f>
        <v>2</v>
      </c>
    </row>
    <row r="115" spans="1:34" ht="21.5" thickBot="1" x14ac:dyDescent="0.55000000000000004">
      <c r="A115" s="76"/>
      <c r="B115" s="184" t="s">
        <v>36</v>
      </c>
      <c r="C115" s="185">
        <f>C$3</f>
        <v>44927</v>
      </c>
      <c r="D115" s="185">
        <f t="shared" ref="D115:N115" si="125">D$3</f>
        <v>44958</v>
      </c>
      <c r="E115" s="185">
        <f t="shared" si="125"/>
        <v>44986</v>
      </c>
      <c r="F115" s="185">
        <f t="shared" si="125"/>
        <v>45017</v>
      </c>
      <c r="G115" s="185">
        <f t="shared" si="125"/>
        <v>45047</v>
      </c>
      <c r="H115" s="185">
        <f t="shared" si="125"/>
        <v>45078</v>
      </c>
      <c r="I115" s="185">
        <f t="shared" si="125"/>
        <v>45108</v>
      </c>
      <c r="J115" s="185">
        <f t="shared" si="125"/>
        <v>45139</v>
      </c>
      <c r="K115" s="185">
        <f t="shared" si="125"/>
        <v>45170</v>
      </c>
      <c r="L115" s="185">
        <f t="shared" si="125"/>
        <v>45200</v>
      </c>
      <c r="M115" s="478">
        <f t="shared" si="125"/>
        <v>45231</v>
      </c>
      <c r="N115" s="478" t="str">
        <f t="shared" si="125"/>
        <v>Dec-23 +</v>
      </c>
      <c r="O115" s="186" t="s">
        <v>34</v>
      </c>
      <c r="Q115" s="40"/>
      <c r="R115" s="40"/>
      <c r="S115" s="40"/>
      <c r="T115" s="79"/>
      <c r="U115" s="285" t="s">
        <v>36</v>
      </c>
      <c r="V115" s="512" t="s">
        <v>189</v>
      </c>
      <c r="W115" s="512" t="s">
        <v>190</v>
      </c>
      <c r="X115" s="512" t="s">
        <v>191</v>
      </c>
      <c r="Y115" s="512" t="s">
        <v>192</v>
      </c>
      <c r="Z115" s="512" t="s">
        <v>44</v>
      </c>
      <c r="AA115" s="512" t="s">
        <v>193</v>
      </c>
      <c r="AB115" s="512" t="s">
        <v>194</v>
      </c>
      <c r="AC115" s="512" t="s">
        <v>195</v>
      </c>
      <c r="AD115" s="512" t="s">
        <v>196</v>
      </c>
      <c r="AE115" s="512" t="s">
        <v>197</v>
      </c>
      <c r="AF115" s="505" t="s">
        <v>198</v>
      </c>
      <c r="AG115" s="505" t="s">
        <v>199</v>
      </c>
      <c r="AH115" s="487" t="s">
        <v>34</v>
      </c>
    </row>
    <row r="116" spans="1:34" ht="15" customHeight="1" x14ac:dyDescent="0.35">
      <c r="A116" s="621" t="s">
        <v>242</v>
      </c>
      <c r="B116" s="11" t="s">
        <v>0</v>
      </c>
      <c r="C116" s="3">
        <v>0</v>
      </c>
      <c r="D116" s="3">
        <v>0</v>
      </c>
      <c r="E116" s="3">
        <v>0</v>
      </c>
      <c r="F116" s="3">
        <v>0</v>
      </c>
      <c r="G116" s="3">
        <v>0</v>
      </c>
      <c r="H116" s="3">
        <v>0</v>
      </c>
      <c r="I116" s="3">
        <v>0</v>
      </c>
      <c r="J116" s="3">
        <v>0</v>
      </c>
      <c r="K116" s="3">
        <v>0</v>
      </c>
      <c r="L116" s="561">
        <v>0</v>
      </c>
      <c r="M116" s="286">
        <v>0</v>
      </c>
      <c r="N116" s="286">
        <v>0</v>
      </c>
      <c r="O116" s="74">
        <f t="shared" ref="O116:O127" si="126">SUM(C116:N116)</f>
        <v>0</v>
      </c>
      <c r="P116" s="193"/>
      <c r="Q116" s="177"/>
      <c r="R116" s="177"/>
      <c r="S116" s="177"/>
      <c r="T116" s="621" t="s">
        <v>242</v>
      </c>
      <c r="U116" s="488" t="s">
        <v>0</v>
      </c>
      <c r="V116" s="171"/>
      <c r="W116" s="171"/>
      <c r="X116" s="171"/>
      <c r="Y116" s="171"/>
      <c r="Z116" s="171"/>
      <c r="AA116" s="171"/>
      <c r="AB116" s="171"/>
      <c r="AC116" s="171"/>
      <c r="AD116" s="171"/>
      <c r="AE116" s="509"/>
      <c r="AF116" s="506">
        <v>5.4815485629738515E-2</v>
      </c>
      <c r="AG116" s="506">
        <v>5.4815485629738515E-2</v>
      </c>
      <c r="AH116" s="489">
        <f>SUM(V116:AG116)</f>
        <v>0.10963097125947703</v>
      </c>
    </row>
    <row r="117" spans="1:34" x14ac:dyDescent="0.35">
      <c r="A117" s="622"/>
      <c r="B117" s="12" t="s">
        <v>1</v>
      </c>
      <c r="C117" s="3">
        <v>0</v>
      </c>
      <c r="D117" s="3">
        <v>0</v>
      </c>
      <c r="E117" s="3">
        <v>0</v>
      </c>
      <c r="F117" s="3">
        <v>0</v>
      </c>
      <c r="G117" s="3">
        <v>0</v>
      </c>
      <c r="H117" s="3">
        <v>56280</v>
      </c>
      <c r="I117" s="3">
        <v>0</v>
      </c>
      <c r="J117" s="3">
        <v>0</v>
      </c>
      <c r="K117" s="3">
        <v>0</v>
      </c>
      <c r="L117" s="561">
        <v>0</v>
      </c>
      <c r="M117" s="286">
        <v>0</v>
      </c>
      <c r="N117" s="286">
        <v>0</v>
      </c>
      <c r="O117" s="74">
        <f t="shared" si="126"/>
        <v>56280</v>
      </c>
      <c r="Q117" s="177"/>
      <c r="R117" s="177"/>
      <c r="S117" s="177"/>
      <c r="T117" s="622"/>
      <c r="U117" s="12" t="s">
        <v>1</v>
      </c>
      <c r="V117" s="172"/>
      <c r="W117" s="172"/>
      <c r="X117" s="172"/>
      <c r="Y117" s="172"/>
      <c r="Z117" s="172"/>
      <c r="AA117" s="172"/>
      <c r="AB117" s="172"/>
      <c r="AC117" s="172"/>
      <c r="AD117" s="172"/>
      <c r="AE117" s="510"/>
      <c r="AF117" s="507">
        <v>5.9626296420639685E-2</v>
      </c>
      <c r="AG117" s="507">
        <v>5.9626296420639685E-2</v>
      </c>
      <c r="AH117" s="490">
        <f t="shared" ref="AH117:AH126" si="127">SUM(V117:AG117)</f>
        <v>0.11925259284127937</v>
      </c>
    </row>
    <row r="118" spans="1:34" x14ac:dyDescent="0.35">
      <c r="A118" s="622"/>
      <c r="B118" s="11" t="s">
        <v>2</v>
      </c>
      <c r="C118" s="3">
        <v>0</v>
      </c>
      <c r="D118" s="3">
        <v>0</v>
      </c>
      <c r="E118" s="3">
        <v>0</v>
      </c>
      <c r="F118" s="3">
        <v>0</v>
      </c>
      <c r="G118" s="3">
        <v>0</v>
      </c>
      <c r="H118" s="3">
        <v>0</v>
      </c>
      <c r="I118" s="3">
        <v>0</v>
      </c>
      <c r="J118" s="3">
        <v>0</v>
      </c>
      <c r="K118" s="3">
        <v>0</v>
      </c>
      <c r="L118" s="561">
        <v>0</v>
      </c>
      <c r="M118" s="286">
        <v>0</v>
      </c>
      <c r="N118" s="286">
        <v>0</v>
      </c>
      <c r="O118" s="74">
        <f t="shared" si="126"/>
        <v>0</v>
      </c>
      <c r="Q118" s="177"/>
      <c r="R118" s="177"/>
      <c r="S118" s="177"/>
      <c r="T118" s="622"/>
      <c r="U118" s="11" t="s">
        <v>2</v>
      </c>
      <c r="V118" s="172"/>
      <c r="W118" s="172"/>
      <c r="X118" s="172"/>
      <c r="Y118" s="172"/>
      <c r="Z118" s="172"/>
      <c r="AA118" s="172"/>
      <c r="AB118" s="172"/>
      <c r="AC118" s="172"/>
      <c r="AD118" s="172"/>
      <c r="AE118" s="510"/>
      <c r="AF118" s="507">
        <v>0</v>
      </c>
      <c r="AG118" s="507">
        <v>0</v>
      </c>
      <c r="AH118" s="490">
        <f t="shared" si="127"/>
        <v>0</v>
      </c>
    </row>
    <row r="119" spans="1:34" x14ac:dyDescent="0.35">
      <c r="A119" s="622"/>
      <c r="B119" s="11" t="s">
        <v>9</v>
      </c>
      <c r="C119" s="3">
        <v>0</v>
      </c>
      <c r="D119" s="3">
        <v>0</v>
      </c>
      <c r="E119" s="3">
        <v>0</v>
      </c>
      <c r="F119" s="3">
        <v>0</v>
      </c>
      <c r="G119" s="3">
        <v>0</v>
      </c>
      <c r="H119" s="3">
        <v>0</v>
      </c>
      <c r="I119" s="3">
        <v>0</v>
      </c>
      <c r="J119" s="3">
        <v>0</v>
      </c>
      <c r="K119" s="3">
        <v>0</v>
      </c>
      <c r="L119" s="561">
        <v>0</v>
      </c>
      <c r="M119" s="286">
        <v>0</v>
      </c>
      <c r="N119" s="286">
        <v>0</v>
      </c>
      <c r="O119" s="74">
        <f t="shared" si="126"/>
        <v>0</v>
      </c>
      <c r="Q119" s="177"/>
      <c r="R119" s="177"/>
      <c r="S119" s="177"/>
      <c r="T119" s="622"/>
      <c r="U119" s="11" t="s">
        <v>9</v>
      </c>
      <c r="V119" s="172"/>
      <c r="W119" s="172"/>
      <c r="X119" s="172"/>
      <c r="Y119" s="172"/>
      <c r="Z119" s="172"/>
      <c r="AA119" s="172"/>
      <c r="AB119" s="172"/>
      <c r="AC119" s="172"/>
      <c r="AD119" s="172"/>
      <c r="AE119" s="510"/>
      <c r="AF119" s="507">
        <v>8.6768128411644357E-2</v>
      </c>
      <c r="AG119" s="507">
        <v>8.6768128411644357E-2</v>
      </c>
      <c r="AH119" s="490">
        <f t="shared" si="127"/>
        <v>0.17353625682328871</v>
      </c>
    </row>
    <row r="120" spans="1:34" x14ac:dyDescent="0.35">
      <c r="A120" s="622"/>
      <c r="B120" s="12" t="s">
        <v>3</v>
      </c>
      <c r="C120" s="3">
        <v>0</v>
      </c>
      <c r="D120" s="3">
        <v>0</v>
      </c>
      <c r="E120" s="3">
        <v>0</v>
      </c>
      <c r="F120" s="3">
        <v>0</v>
      </c>
      <c r="G120" s="3">
        <v>0</v>
      </c>
      <c r="H120" s="3">
        <v>0</v>
      </c>
      <c r="I120" s="3">
        <v>0</v>
      </c>
      <c r="J120" s="3">
        <v>0</v>
      </c>
      <c r="K120" s="3">
        <v>0</v>
      </c>
      <c r="L120" s="561">
        <v>0</v>
      </c>
      <c r="M120" s="286">
        <v>0</v>
      </c>
      <c r="N120" s="286">
        <v>0</v>
      </c>
      <c r="O120" s="74">
        <f t="shared" si="126"/>
        <v>0</v>
      </c>
      <c r="Q120" s="177"/>
      <c r="R120" s="177"/>
      <c r="S120" s="177"/>
      <c r="T120" s="622"/>
      <c r="U120" s="12" t="s">
        <v>3</v>
      </c>
      <c r="V120" s="172"/>
      <c r="W120" s="172"/>
      <c r="X120" s="172"/>
      <c r="Y120" s="172"/>
      <c r="Z120" s="172"/>
      <c r="AA120" s="172"/>
      <c r="AB120" s="172"/>
      <c r="AC120" s="172"/>
      <c r="AD120" s="172"/>
      <c r="AE120" s="510"/>
      <c r="AF120" s="507">
        <v>5.2976389784203971E-2</v>
      </c>
      <c r="AG120" s="507">
        <v>5.2976389784203971E-2</v>
      </c>
      <c r="AH120" s="490">
        <f t="shared" si="127"/>
        <v>0.10595277956840794</v>
      </c>
    </row>
    <row r="121" spans="1:34" x14ac:dyDescent="0.35">
      <c r="A121" s="622"/>
      <c r="B121" s="11" t="s">
        <v>4</v>
      </c>
      <c r="C121" s="3">
        <v>0</v>
      </c>
      <c r="D121" s="3">
        <v>0</v>
      </c>
      <c r="E121" s="3">
        <v>0</v>
      </c>
      <c r="F121" s="3">
        <v>0</v>
      </c>
      <c r="G121" s="3">
        <v>0</v>
      </c>
      <c r="H121" s="3">
        <v>0</v>
      </c>
      <c r="I121" s="3">
        <v>0</v>
      </c>
      <c r="J121" s="3">
        <v>0</v>
      </c>
      <c r="K121" s="3">
        <v>0</v>
      </c>
      <c r="L121" s="561">
        <v>0</v>
      </c>
      <c r="M121" s="286">
        <v>0</v>
      </c>
      <c r="N121" s="286">
        <v>0</v>
      </c>
      <c r="O121" s="74">
        <f t="shared" si="126"/>
        <v>0</v>
      </c>
      <c r="Q121" s="177"/>
      <c r="R121" s="177"/>
      <c r="S121" s="177"/>
      <c r="T121" s="622"/>
      <c r="U121" s="11" t="s">
        <v>4</v>
      </c>
      <c r="V121" s="172"/>
      <c r="W121" s="172"/>
      <c r="X121" s="172"/>
      <c r="Y121" s="172"/>
      <c r="Z121" s="172"/>
      <c r="AA121" s="172"/>
      <c r="AB121" s="172"/>
      <c r="AC121" s="172"/>
      <c r="AD121" s="172"/>
      <c r="AE121" s="510"/>
      <c r="AF121" s="507">
        <v>0.59841500340435283</v>
      </c>
      <c r="AG121" s="507">
        <v>0.59841500340435283</v>
      </c>
      <c r="AH121" s="490">
        <f t="shared" si="127"/>
        <v>1.1968300068087057</v>
      </c>
    </row>
    <row r="122" spans="1:34" x14ac:dyDescent="0.35">
      <c r="A122" s="622"/>
      <c r="B122" s="11" t="s">
        <v>5</v>
      </c>
      <c r="C122" s="3">
        <v>0</v>
      </c>
      <c r="D122" s="3">
        <v>0</v>
      </c>
      <c r="E122" s="3">
        <v>0</v>
      </c>
      <c r="F122" s="3">
        <v>0</v>
      </c>
      <c r="G122" s="3">
        <v>0</v>
      </c>
      <c r="H122" s="3">
        <v>0</v>
      </c>
      <c r="I122" s="3">
        <v>0</v>
      </c>
      <c r="J122" s="3">
        <v>0</v>
      </c>
      <c r="K122" s="3">
        <v>0</v>
      </c>
      <c r="L122" s="561">
        <v>0</v>
      </c>
      <c r="M122" s="286">
        <v>0</v>
      </c>
      <c r="N122" s="286">
        <v>0</v>
      </c>
      <c r="O122" s="74">
        <f t="shared" si="126"/>
        <v>0</v>
      </c>
      <c r="Q122" s="177"/>
      <c r="R122" s="177"/>
      <c r="S122" s="177"/>
      <c r="T122" s="622"/>
      <c r="U122" s="11" t="s">
        <v>5</v>
      </c>
      <c r="V122" s="172"/>
      <c r="W122" s="172"/>
      <c r="X122" s="172"/>
      <c r="Y122" s="172"/>
      <c r="Z122" s="172"/>
      <c r="AA122" s="172"/>
      <c r="AB122" s="172"/>
      <c r="AC122" s="172"/>
      <c r="AD122" s="172"/>
      <c r="AE122" s="510"/>
      <c r="AF122" s="507">
        <v>3.5529973975904336E-2</v>
      </c>
      <c r="AG122" s="507">
        <v>3.5529973975904336E-2</v>
      </c>
      <c r="AH122" s="490">
        <f t="shared" si="127"/>
        <v>7.1059947951808672E-2</v>
      </c>
    </row>
    <row r="123" spans="1:34" x14ac:dyDescent="0.35">
      <c r="A123" s="622"/>
      <c r="B123" s="11" t="s">
        <v>6</v>
      </c>
      <c r="C123" s="3">
        <v>0</v>
      </c>
      <c r="D123" s="3">
        <v>0</v>
      </c>
      <c r="E123" s="3">
        <v>0</v>
      </c>
      <c r="F123" s="3">
        <v>0</v>
      </c>
      <c r="G123" s="3">
        <v>0</v>
      </c>
      <c r="H123" s="3">
        <v>0</v>
      </c>
      <c r="I123" s="3">
        <v>0</v>
      </c>
      <c r="J123" s="3">
        <v>0</v>
      </c>
      <c r="K123" s="3">
        <v>0</v>
      </c>
      <c r="L123" s="561">
        <v>0</v>
      </c>
      <c r="M123" s="286">
        <v>0</v>
      </c>
      <c r="N123" s="286">
        <v>0</v>
      </c>
      <c r="O123" s="74">
        <f t="shared" si="126"/>
        <v>0</v>
      </c>
      <c r="Q123" s="177"/>
      <c r="R123" s="177"/>
      <c r="S123" s="177"/>
      <c r="T123" s="622"/>
      <c r="U123" s="11" t="s">
        <v>6</v>
      </c>
      <c r="V123" s="172"/>
      <c r="W123" s="172"/>
      <c r="X123" s="172"/>
      <c r="Y123" s="172"/>
      <c r="Z123" s="172"/>
      <c r="AA123" s="172"/>
      <c r="AB123" s="172"/>
      <c r="AC123" s="172"/>
      <c r="AD123" s="172"/>
      <c r="AE123" s="510"/>
      <c r="AF123" s="507">
        <v>0</v>
      </c>
      <c r="AG123" s="507">
        <v>0</v>
      </c>
      <c r="AH123" s="490">
        <f t="shared" si="127"/>
        <v>0</v>
      </c>
    </row>
    <row r="124" spans="1:34" x14ac:dyDescent="0.35">
      <c r="A124" s="622"/>
      <c r="B124" s="11" t="s">
        <v>7</v>
      </c>
      <c r="C124" s="3">
        <v>0</v>
      </c>
      <c r="D124" s="3">
        <v>0</v>
      </c>
      <c r="E124" s="3">
        <v>0</v>
      </c>
      <c r="F124" s="3">
        <v>0</v>
      </c>
      <c r="G124" s="3">
        <v>0</v>
      </c>
      <c r="H124" s="3">
        <v>0</v>
      </c>
      <c r="I124" s="3">
        <v>0</v>
      </c>
      <c r="J124" s="3">
        <v>0</v>
      </c>
      <c r="K124" s="3">
        <v>0</v>
      </c>
      <c r="L124" s="561">
        <v>0</v>
      </c>
      <c r="M124" s="286">
        <v>0</v>
      </c>
      <c r="N124" s="286">
        <v>0</v>
      </c>
      <c r="O124" s="74">
        <f t="shared" si="126"/>
        <v>0</v>
      </c>
      <c r="Q124" s="177"/>
      <c r="R124" s="177"/>
      <c r="S124" s="177"/>
      <c r="T124" s="622"/>
      <c r="U124" s="11" t="s">
        <v>7</v>
      </c>
      <c r="V124" s="172"/>
      <c r="W124" s="172"/>
      <c r="X124" s="172"/>
      <c r="Y124" s="172"/>
      <c r="Z124" s="172"/>
      <c r="AA124" s="172"/>
      <c r="AB124" s="172"/>
      <c r="AC124" s="172"/>
      <c r="AD124" s="172"/>
      <c r="AE124" s="510"/>
      <c r="AF124" s="507">
        <v>0</v>
      </c>
      <c r="AG124" s="507">
        <v>0</v>
      </c>
      <c r="AH124" s="490">
        <f t="shared" si="127"/>
        <v>0</v>
      </c>
    </row>
    <row r="125" spans="1:34" x14ac:dyDescent="0.35">
      <c r="A125" s="622"/>
      <c r="B125" s="11" t="s">
        <v>8</v>
      </c>
      <c r="C125" s="3">
        <v>0</v>
      </c>
      <c r="D125" s="3">
        <v>0</v>
      </c>
      <c r="E125" s="3">
        <v>0</v>
      </c>
      <c r="F125" s="3">
        <v>0</v>
      </c>
      <c r="G125" s="3">
        <v>0</v>
      </c>
      <c r="H125" s="3">
        <v>0</v>
      </c>
      <c r="I125" s="3">
        <v>0</v>
      </c>
      <c r="J125" s="3">
        <v>0</v>
      </c>
      <c r="K125" s="3">
        <v>0</v>
      </c>
      <c r="L125" s="561">
        <v>0</v>
      </c>
      <c r="M125" s="286">
        <v>0</v>
      </c>
      <c r="N125" s="286">
        <v>0</v>
      </c>
      <c r="O125" s="74">
        <f t="shared" si="126"/>
        <v>0</v>
      </c>
      <c r="Q125" s="177"/>
      <c r="R125" s="177"/>
      <c r="S125" s="177"/>
      <c r="T125" s="622"/>
      <c r="U125" s="11" t="s">
        <v>8</v>
      </c>
      <c r="V125" s="172"/>
      <c r="W125" s="172"/>
      <c r="X125" s="172"/>
      <c r="Y125" s="172"/>
      <c r="Z125" s="172"/>
      <c r="AA125" s="172"/>
      <c r="AB125" s="172"/>
      <c r="AC125" s="172"/>
      <c r="AD125" s="172"/>
      <c r="AE125" s="510"/>
      <c r="AF125" s="507">
        <v>0.1118687223735163</v>
      </c>
      <c r="AG125" s="507">
        <v>0.1118687223735163</v>
      </c>
      <c r="AH125" s="490">
        <f t="shared" si="127"/>
        <v>0.22373744474703261</v>
      </c>
    </row>
    <row r="126" spans="1:34" ht="15" thickBot="1" x14ac:dyDescent="0.4">
      <c r="A126" s="623"/>
      <c r="B126" s="187" t="s">
        <v>42</v>
      </c>
      <c r="C126" s="3">
        <v>0</v>
      </c>
      <c r="D126" s="3">
        <v>0</v>
      </c>
      <c r="E126" s="3">
        <v>0</v>
      </c>
      <c r="F126" s="3">
        <v>0</v>
      </c>
      <c r="G126" s="3">
        <v>0</v>
      </c>
      <c r="H126" s="3">
        <v>0</v>
      </c>
      <c r="I126" s="3">
        <v>0</v>
      </c>
      <c r="J126" s="3">
        <v>0</v>
      </c>
      <c r="K126" s="3">
        <v>0</v>
      </c>
      <c r="L126" s="561">
        <v>0</v>
      </c>
      <c r="M126" s="286">
        <v>0</v>
      </c>
      <c r="N126" s="286">
        <v>0</v>
      </c>
      <c r="O126" s="74">
        <f t="shared" si="126"/>
        <v>0</v>
      </c>
      <c r="Q126" s="177"/>
      <c r="R126" s="177"/>
      <c r="S126" s="177"/>
      <c r="T126" s="623"/>
      <c r="U126" s="491" t="s">
        <v>42</v>
      </c>
      <c r="V126" s="173"/>
      <c r="W126" s="173"/>
      <c r="X126" s="173"/>
      <c r="Y126" s="173"/>
      <c r="Z126" s="173"/>
      <c r="AA126" s="173"/>
      <c r="AB126" s="173"/>
      <c r="AC126" s="173"/>
      <c r="AD126" s="173"/>
      <c r="AE126" s="511"/>
      <c r="AF126" s="508">
        <v>0</v>
      </c>
      <c r="AG126" s="508">
        <v>0</v>
      </c>
      <c r="AH126" s="490">
        <f t="shared" si="127"/>
        <v>0</v>
      </c>
    </row>
    <row r="127" spans="1:34" ht="21.5" thickBot="1" x14ac:dyDescent="0.55000000000000004">
      <c r="A127" s="76"/>
      <c r="B127" s="188" t="s">
        <v>43</v>
      </c>
      <c r="C127" s="189">
        <f t="shared" ref="C127:N127" si="128">SUM(C116:C126)</f>
        <v>0</v>
      </c>
      <c r="D127" s="189">
        <f t="shared" si="128"/>
        <v>0</v>
      </c>
      <c r="E127" s="189">
        <f t="shared" si="128"/>
        <v>0</v>
      </c>
      <c r="F127" s="189">
        <f t="shared" si="128"/>
        <v>0</v>
      </c>
      <c r="G127" s="189">
        <f t="shared" si="128"/>
        <v>0</v>
      </c>
      <c r="H127" s="189">
        <f t="shared" si="128"/>
        <v>56280</v>
      </c>
      <c r="I127" s="189">
        <f t="shared" si="128"/>
        <v>0</v>
      </c>
      <c r="J127" s="189">
        <f t="shared" si="128"/>
        <v>0</v>
      </c>
      <c r="K127" s="189">
        <f t="shared" si="128"/>
        <v>0</v>
      </c>
      <c r="L127" s="190">
        <f t="shared" si="128"/>
        <v>0</v>
      </c>
      <c r="M127" s="479">
        <f t="shared" si="128"/>
        <v>0</v>
      </c>
      <c r="N127" s="479">
        <f t="shared" si="128"/>
        <v>0</v>
      </c>
      <c r="O127" s="77">
        <f t="shared" si="126"/>
        <v>56280</v>
      </c>
      <c r="P127" s="356"/>
      <c r="Q127" s="356"/>
      <c r="T127" s="79"/>
      <c r="U127" s="492" t="s">
        <v>43</v>
      </c>
      <c r="V127" s="493">
        <f>SUM(V116:V126)</f>
        <v>0</v>
      </c>
      <c r="W127" s="493">
        <f t="shared" ref="W127" si="129">SUM(W116:W126)</f>
        <v>0</v>
      </c>
      <c r="X127" s="493">
        <f t="shared" ref="X127" si="130">SUM(X116:X126)</f>
        <v>0</v>
      </c>
      <c r="Y127" s="493">
        <f t="shared" ref="Y127" si="131">SUM(Y116:Y126)</f>
        <v>0</v>
      </c>
      <c r="Z127" s="493">
        <f t="shared" ref="Z127" si="132">SUM(Z116:Z126)</f>
        <v>0</v>
      </c>
      <c r="AA127" s="493">
        <f t="shared" ref="AA127" si="133">SUM(AA116:AA126)</f>
        <v>0</v>
      </c>
      <c r="AB127" s="493">
        <f t="shared" ref="AB127" si="134">SUM(AB116:AB126)</f>
        <v>0</v>
      </c>
      <c r="AC127" s="493">
        <f t="shared" ref="AC127" si="135">SUM(AC116:AC126)</f>
        <v>0</v>
      </c>
      <c r="AD127" s="493">
        <f t="shared" ref="AD127" si="136">SUM(AD116:AD126)</f>
        <v>0</v>
      </c>
      <c r="AE127" s="493">
        <f t="shared" ref="AE127" si="137">SUM(AE116:AE126)</f>
        <v>0</v>
      </c>
      <c r="AF127" s="493">
        <f t="shared" ref="AF127" si="138">SUM(AF116:AF126)</f>
        <v>0.99999999999999989</v>
      </c>
      <c r="AG127" s="493">
        <f t="shared" ref="AG127" si="139">SUM(AG116:AG126)</f>
        <v>0.99999999999999989</v>
      </c>
      <c r="AH127" s="494">
        <f>SUM(AH116:AH126)</f>
        <v>1.9999999999999998</v>
      </c>
    </row>
    <row r="128" spans="1:34" ht="21.5" thickBot="1" x14ac:dyDescent="0.55000000000000004">
      <c r="A128" s="76"/>
      <c r="T128" s="79"/>
      <c r="Y128" s="75">
        <v>0</v>
      </c>
      <c r="AH128" s="495">
        <f>SUM(V116:AG126)</f>
        <v>2.0000000000000004</v>
      </c>
    </row>
    <row r="129" spans="1:34" ht="21.5" thickBot="1" x14ac:dyDescent="0.55000000000000004">
      <c r="A129" s="76"/>
      <c r="B129" s="184" t="s">
        <v>36</v>
      </c>
      <c r="C129" s="185">
        <f>C$3</f>
        <v>44927</v>
      </c>
      <c r="D129" s="185">
        <f t="shared" ref="D129:N129" si="140">D$3</f>
        <v>44958</v>
      </c>
      <c r="E129" s="185">
        <f t="shared" si="140"/>
        <v>44986</v>
      </c>
      <c r="F129" s="185">
        <f t="shared" si="140"/>
        <v>45017</v>
      </c>
      <c r="G129" s="185">
        <f t="shared" si="140"/>
        <v>45047</v>
      </c>
      <c r="H129" s="185">
        <f t="shared" si="140"/>
        <v>45078</v>
      </c>
      <c r="I129" s="185">
        <f t="shared" si="140"/>
        <v>45108</v>
      </c>
      <c r="J129" s="185">
        <f t="shared" si="140"/>
        <v>45139</v>
      </c>
      <c r="K129" s="185">
        <f t="shared" si="140"/>
        <v>45170</v>
      </c>
      <c r="L129" s="185">
        <f t="shared" si="140"/>
        <v>45200</v>
      </c>
      <c r="M129" s="478">
        <f t="shared" si="140"/>
        <v>45231</v>
      </c>
      <c r="N129" s="478" t="str">
        <f t="shared" si="140"/>
        <v>Dec-23 +</v>
      </c>
      <c r="O129" s="186" t="s">
        <v>34</v>
      </c>
      <c r="Q129" s="40"/>
      <c r="R129" s="40"/>
      <c r="S129" s="40"/>
      <c r="T129"/>
      <c r="AH129"/>
    </row>
    <row r="130" spans="1:34" ht="15" customHeight="1" x14ac:dyDescent="0.35">
      <c r="A130" s="618" t="s">
        <v>243</v>
      </c>
      <c r="B130" s="11" t="s">
        <v>0</v>
      </c>
      <c r="C130" s="3">
        <v>0</v>
      </c>
      <c r="D130" s="3">
        <v>0</v>
      </c>
      <c r="E130" s="3">
        <v>0</v>
      </c>
      <c r="F130" s="3">
        <v>0</v>
      </c>
      <c r="G130" s="3">
        <v>0</v>
      </c>
      <c r="H130" s="3">
        <v>0</v>
      </c>
      <c r="I130" s="3">
        <v>0</v>
      </c>
      <c r="J130" s="3">
        <v>0</v>
      </c>
      <c r="K130" s="3">
        <v>0</v>
      </c>
      <c r="L130" s="561">
        <v>0</v>
      </c>
      <c r="M130" s="286">
        <v>0</v>
      </c>
      <c r="N130" s="286">
        <v>0</v>
      </c>
      <c r="O130" s="74">
        <f t="shared" ref="O130:O141" si="141">SUM(C130:N130)</f>
        <v>0</v>
      </c>
      <c r="P130" s="193"/>
      <c r="Q130" s="177"/>
      <c r="R130" s="177"/>
      <c r="S130" s="177"/>
      <c r="T130"/>
      <c r="AH130"/>
    </row>
    <row r="131" spans="1:34" x14ac:dyDescent="0.35">
      <c r="A131" s="619"/>
      <c r="B131" s="12" t="s">
        <v>1</v>
      </c>
      <c r="C131" s="3">
        <v>0</v>
      </c>
      <c r="D131" s="3">
        <v>0</v>
      </c>
      <c r="E131" s="3">
        <v>0</v>
      </c>
      <c r="F131" s="3">
        <v>0</v>
      </c>
      <c r="G131" s="3">
        <v>0</v>
      </c>
      <c r="H131" s="3">
        <v>0</v>
      </c>
      <c r="I131" s="3">
        <v>0</v>
      </c>
      <c r="J131" s="3">
        <v>0</v>
      </c>
      <c r="K131" s="3">
        <v>0</v>
      </c>
      <c r="L131" s="561">
        <v>0</v>
      </c>
      <c r="M131" s="286">
        <v>0</v>
      </c>
      <c r="N131" s="286">
        <v>0</v>
      </c>
      <c r="O131" s="74">
        <f t="shared" si="141"/>
        <v>0</v>
      </c>
      <c r="Q131" s="177"/>
      <c r="R131" s="177"/>
      <c r="S131" s="177"/>
      <c r="T131"/>
      <c r="AH131"/>
    </row>
    <row r="132" spans="1:34" x14ac:dyDescent="0.35">
      <c r="A132" s="619"/>
      <c r="B132" s="11" t="s">
        <v>2</v>
      </c>
      <c r="C132" s="3">
        <v>0</v>
      </c>
      <c r="D132" s="3">
        <v>0</v>
      </c>
      <c r="E132" s="3">
        <v>0</v>
      </c>
      <c r="F132" s="3">
        <v>0</v>
      </c>
      <c r="G132" s="3">
        <v>0</v>
      </c>
      <c r="H132" s="3">
        <v>0</v>
      </c>
      <c r="I132" s="3">
        <v>0</v>
      </c>
      <c r="J132" s="3">
        <v>0</v>
      </c>
      <c r="K132" s="3">
        <v>0</v>
      </c>
      <c r="L132" s="561">
        <v>0</v>
      </c>
      <c r="M132" s="286">
        <v>0</v>
      </c>
      <c r="N132" s="286">
        <v>0</v>
      </c>
      <c r="O132" s="74">
        <f t="shared" si="141"/>
        <v>0</v>
      </c>
      <c r="Q132" s="177"/>
      <c r="R132" s="177"/>
      <c r="S132" s="177"/>
      <c r="T132"/>
      <c r="AH132"/>
    </row>
    <row r="133" spans="1:34" x14ac:dyDescent="0.35">
      <c r="A133" s="619"/>
      <c r="B133" s="11" t="s">
        <v>9</v>
      </c>
      <c r="C133" s="3">
        <v>0</v>
      </c>
      <c r="D133" s="3">
        <v>0</v>
      </c>
      <c r="E133" s="3">
        <v>0</v>
      </c>
      <c r="F133" s="3">
        <v>0</v>
      </c>
      <c r="G133" s="3">
        <v>0</v>
      </c>
      <c r="H133" s="3">
        <v>0</v>
      </c>
      <c r="I133" s="3">
        <v>0</v>
      </c>
      <c r="J133" s="3">
        <v>0</v>
      </c>
      <c r="K133" s="3">
        <v>0</v>
      </c>
      <c r="L133" s="561">
        <v>0</v>
      </c>
      <c r="M133" s="286">
        <v>0</v>
      </c>
      <c r="N133" s="286">
        <v>0</v>
      </c>
      <c r="O133" s="74">
        <f t="shared" si="141"/>
        <v>0</v>
      </c>
      <c r="Q133" s="177"/>
      <c r="R133" s="177"/>
      <c r="S133" s="177"/>
      <c r="T133"/>
      <c r="AH133"/>
    </row>
    <row r="134" spans="1:34" x14ac:dyDescent="0.35">
      <c r="A134" s="619"/>
      <c r="B134" s="12" t="s">
        <v>3</v>
      </c>
      <c r="C134" s="3">
        <v>0</v>
      </c>
      <c r="D134" s="3">
        <v>0</v>
      </c>
      <c r="E134" s="3">
        <v>0</v>
      </c>
      <c r="F134" s="3">
        <v>0</v>
      </c>
      <c r="G134" s="3">
        <v>0</v>
      </c>
      <c r="H134" s="3">
        <v>0</v>
      </c>
      <c r="I134" s="3">
        <v>0</v>
      </c>
      <c r="J134" s="3">
        <v>0</v>
      </c>
      <c r="K134" s="3">
        <v>0</v>
      </c>
      <c r="L134" s="561">
        <v>0</v>
      </c>
      <c r="M134" s="286">
        <v>0</v>
      </c>
      <c r="N134" s="286">
        <v>0</v>
      </c>
      <c r="O134" s="74">
        <f t="shared" si="141"/>
        <v>0</v>
      </c>
      <c r="Q134" s="177"/>
      <c r="R134" s="177"/>
      <c r="S134" s="177"/>
      <c r="T134"/>
      <c r="AH134"/>
    </row>
    <row r="135" spans="1:34" x14ac:dyDescent="0.35">
      <c r="A135" s="619"/>
      <c r="B135" s="11" t="s">
        <v>4</v>
      </c>
      <c r="C135" s="3">
        <v>0</v>
      </c>
      <c r="D135" s="3">
        <v>0</v>
      </c>
      <c r="E135" s="3">
        <v>0</v>
      </c>
      <c r="F135" s="3">
        <v>0</v>
      </c>
      <c r="G135" s="3">
        <v>0</v>
      </c>
      <c r="H135" s="3">
        <v>0</v>
      </c>
      <c r="I135" s="3">
        <v>0</v>
      </c>
      <c r="J135" s="3">
        <v>0</v>
      </c>
      <c r="K135" s="3">
        <v>0</v>
      </c>
      <c r="L135" s="561">
        <v>0</v>
      </c>
      <c r="M135" s="286">
        <v>0</v>
      </c>
      <c r="N135" s="286">
        <v>0</v>
      </c>
      <c r="O135" s="74">
        <f t="shared" si="141"/>
        <v>0</v>
      </c>
      <c r="Q135" s="177"/>
      <c r="R135" s="177"/>
      <c r="S135" s="177"/>
      <c r="T135"/>
      <c r="AH135"/>
    </row>
    <row r="136" spans="1:34" x14ac:dyDescent="0.35">
      <c r="A136" s="619"/>
      <c r="B136" s="11" t="s">
        <v>5</v>
      </c>
      <c r="C136" s="3">
        <v>0</v>
      </c>
      <c r="D136" s="3">
        <v>0</v>
      </c>
      <c r="E136" s="3">
        <v>0</v>
      </c>
      <c r="F136" s="3">
        <v>0</v>
      </c>
      <c r="G136" s="3">
        <v>0</v>
      </c>
      <c r="H136" s="3">
        <v>0</v>
      </c>
      <c r="I136" s="3">
        <v>0</v>
      </c>
      <c r="J136" s="3">
        <v>0</v>
      </c>
      <c r="K136" s="3">
        <v>0</v>
      </c>
      <c r="L136" s="561">
        <v>0</v>
      </c>
      <c r="M136" s="286">
        <v>0</v>
      </c>
      <c r="N136" s="286">
        <v>0</v>
      </c>
      <c r="O136" s="74">
        <f t="shared" si="141"/>
        <v>0</v>
      </c>
      <c r="Q136" s="177"/>
      <c r="R136" s="177"/>
      <c r="S136" s="177"/>
      <c r="T136"/>
      <c r="AH136"/>
    </row>
    <row r="137" spans="1:34" x14ac:dyDescent="0.35">
      <c r="A137" s="619"/>
      <c r="B137" s="11" t="s">
        <v>6</v>
      </c>
      <c r="C137" s="3">
        <v>0</v>
      </c>
      <c r="D137" s="3">
        <v>0</v>
      </c>
      <c r="E137" s="3">
        <v>0</v>
      </c>
      <c r="F137" s="3">
        <v>0</v>
      </c>
      <c r="G137" s="3">
        <v>0</v>
      </c>
      <c r="H137" s="3">
        <v>0</v>
      </c>
      <c r="I137" s="3">
        <v>0</v>
      </c>
      <c r="J137" s="3">
        <v>0</v>
      </c>
      <c r="K137" s="3">
        <v>0</v>
      </c>
      <c r="L137" s="561">
        <v>0</v>
      </c>
      <c r="M137" s="286">
        <v>0</v>
      </c>
      <c r="N137" s="286">
        <v>0</v>
      </c>
      <c r="O137" s="74">
        <f t="shared" si="141"/>
        <v>0</v>
      </c>
      <c r="Q137" s="177"/>
      <c r="R137" s="177"/>
      <c r="S137" s="177"/>
      <c r="T137"/>
      <c r="AH137"/>
    </row>
    <row r="138" spans="1:34" x14ac:dyDescent="0.35">
      <c r="A138" s="619"/>
      <c r="B138" s="11" t="s">
        <v>7</v>
      </c>
      <c r="C138" s="3">
        <v>0</v>
      </c>
      <c r="D138" s="3">
        <v>0</v>
      </c>
      <c r="E138" s="3">
        <v>0</v>
      </c>
      <c r="F138" s="3">
        <v>0</v>
      </c>
      <c r="G138" s="3">
        <v>0</v>
      </c>
      <c r="H138" s="3">
        <v>0</v>
      </c>
      <c r="I138" s="3">
        <v>0</v>
      </c>
      <c r="J138" s="3">
        <v>0</v>
      </c>
      <c r="K138" s="3">
        <v>0</v>
      </c>
      <c r="L138" s="561">
        <v>0</v>
      </c>
      <c r="M138" s="286">
        <v>0</v>
      </c>
      <c r="N138" s="286">
        <v>0</v>
      </c>
      <c r="O138" s="74">
        <f t="shared" si="141"/>
        <v>0</v>
      </c>
      <c r="Q138" s="177"/>
      <c r="R138" s="177"/>
      <c r="S138" s="177"/>
      <c r="T138"/>
      <c r="AH138"/>
    </row>
    <row r="139" spans="1:34" x14ac:dyDescent="0.35">
      <c r="A139" s="619"/>
      <c r="B139" s="11" t="s">
        <v>8</v>
      </c>
      <c r="C139" s="3">
        <v>0</v>
      </c>
      <c r="D139" s="3">
        <v>0</v>
      </c>
      <c r="E139" s="3">
        <v>0</v>
      </c>
      <c r="F139" s="3">
        <v>0</v>
      </c>
      <c r="G139" s="3">
        <v>0</v>
      </c>
      <c r="H139" s="3">
        <v>0</v>
      </c>
      <c r="I139" s="3">
        <v>0</v>
      </c>
      <c r="J139" s="3">
        <v>0</v>
      </c>
      <c r="K139" s="3">
        <v>0</v>
      </c>
      <c r="L139" s="561">
        <v>0</v>
      </c>
      <c r="M139" s="286">
        <v>0</v>
      </c>
      <c r="N139" s="286">
        <v>0</v>
      </c>
      <c r="O139" s="74">
        <f t="shared" si="141"/>
        <v>0</v>
      </c>
      <c r="Q139" s="177"/>
      <c r="R139" s="177"/>
      <c r="S139" s="177"/>
      <c r="T139"/>
      <c r="AH139"/>
    </row>
    <row r="140" spans="1:34" ht="15" thickBot="1" x14ac:dyDescent="0.4">
      <c r="A140" s="620"/>
      <c r="B140" s="187" t="s">
        <v>42</v>
      </c>
      <c r="C140" s="3">
        <v>0</v>
      </c>
      <c r="D140" s="3">
        <v>0</v>
      </c>
      <c r="E140" s="3">
        <v>0</v>
      </c>
      <c r="F140" s="3">
        <v>0</v>
      </c>
      <c r="G140" s="3">
        <v>0</v>
      </c>
      <c r="H140" s="3">
        <v>0</v>
      </c>
      <c r="I140" s="3">
        <v>0</v>
      </c>
      <c r="J140" s="3">
        <v>0</v>
      </c>
      <c r="K140" s="3">
        <v>0</v>
      </c>
      <c r="L140" s="561">
        <v>0</v>
      </c>
      <c r="M140" s="286">
        <v>0</v>
      </c>
      <c r="N140" s="286">
        <v>0</v>
      </c>
      <c r="O140" s="74">
        <f t="shared" si="141"/>
        <v>0</v>
      </c>
      <c r="Q140" s="177"/>
      <c r="R140" s="177"/>
      <c r="S140" s="177"/>
      <c r="T140"/>
      <c r="AH140"/>
    </row>
    <row r="141" spans="1:34" ht="21.5" thickBot="1" x14ac:dyDescent="0.55000000000000004">
      <c r="A141" s="76"/>
      <c r="B141" s="188" t="s">
        <v>43</v>
      </c>
      <c r="C141" s="189">
        <f t="shared" ref="C141:N141" si="142">SUM(C130:C140)</f>
        <v>0</v>
      </c>
      <c r="D141" s="189">
        <f t="shared" si="142"/>
        <v>0</v>
      </c>
      <c r="E141" s="189">
        <f t="shared" si="142"/>
        <v>0</v>
      </c>
      <c r="F141" s="189">
        <f t="shared" si="142"/>
        <v>0</v>
      </c>
      <c r="G141" s="189">
        <f t="shared" si="142"/>
        <v>0</v>
      </c>
      <c r="H141" s="189">
        <f t="shared" si="142"/>
        <v>0</v>
      </c>
      <c r="I141" s="189">
        <f t="shared" si="142"/>
        <v>0</v>
      </c>
      <c r="J141" s="189">
        <f t="shared" si="142"/>
        <v>0</v>
      </c>
      <c r="K141" s="189">
        <f t="shared" si="142"/>
        <v>0</v>
      </c>
      <c r="L141" s="190">
        <f t="shared" si="142"/>
        <v>0</v>
      </c>
      <c r="M141" s="479">
        <f t="shared" si="142"/>
        <v>0</v>
      </c>
      <c r="N141" s="479">
        <f t="shared" si="142"/>
        <v>0</v>
      </c>
      <c r="O141" s="77">
        <f t="shared" si="141"/>
        <v>0</v>
      </c>
      <c r="P141" s="356"/>
      <c r="Q141" s="356"/>
      <c r="T141"/>
      <c r="AH141"/>
    </row>
    <row r="142" spans="1:34" ht="21.5" thickBot="1" x14ac:dyDescent="0.55000000000000004">
      <c r="A142" s="76"/>
      <c r="T142"/>
      <c r="AH142"/>
    </row>
    <row r="143" spans="1:34" ht="21.5" thickBot="1" x14ac:dyDescent="0.55000000000000004">
      <c r="A143" s="76"/>
      <c r="B143" s="184" t="s">
        <v>36</v>
      </c>
      <c r="C143" s="185">
        <f>C$3</f>
        <v>44927</v>
      </c>
      <c r="D143" s="185">
        <f t="shared" ref="D143:N143" si="143">D$3</f>
        <v>44958</v>
      </c>
      <c r="E143" s="185">
        <f t="shared" si="143"/>
        <v>44986</v>
      </c>
      <c r="F143" s="185">
        <f t="shared" si="143"/>
        <v>45017</v>
      </c>
      <c r="G143" s="185">
        <f t="shared" si="143"/>
        <v>45047</v>
      </c>
      <c r="H143" s="185">
        <f t="shared" si="143"/>
        <v>45078</v>
      </c>
      <c r="I143" s="185">
        <f t="shared" si="143"/>
        <v>45108</v>
      </c>
      <c r="J143" s="185">
        <f t="shared" si="143"/>
        <v>45139</v>
      </c>
      <c r="K143" s="185">
        <f t="shared" si="143"/>
        <v>45170</v>
      </c>
      <c r="L143" s="185">
        <f t="shared" si="143"/>
        <v>45200</v>
      </c>
      <c r="M143" s="478">
        <f t="shared" si="143"/>
        <v>45231</v>
      </c>
      <c r="N143" s="478" t="str">
        <f t="shared" si="143"/>
        <v>Dec-23 +</v>
      </c>
      <c r="O143" s="186" t="s">
        <v>34</v>
      </c>
      <c r="Q143" s="40"/>
      <c r="R143" s="40"/>
      <c r="S143" s="40"/>
      <c r="T143"/>
      <c r="AH143"/>
    </row>
    <row r="144" spans="1:34" ht="15" customHeight="1" x14ac:dyDescent="0.35">
      <c r="A144" s="618" t="s">
        <v>170</v>
      </c>
      <c r="B144" s="11" t="s">
        <v>0</v>
      </c>
      <c r="C144" s="3">
        <f>C4+C18+C60+C74+C102+C130</f>
        <v>76429.98</v>
      </c>
      <c r="D144" s="3">
        <f t="shared" ref="D144:M144" si="144">D4+D18+D60+D74+D102+D130</f>
        <v>73695.199999999997</v>
      </c>
      <c r="E144" s="3">
        <f t="shared" si="144"/>
        <v>31010.65</v>
      </c>
      <c r="F144" s="3">
        <f t="shared" si="144"/>
        <v>45377.97</v>
      </c>
      <c r="G144" s="3">
        <f t="shared" si="144"/>
        <v>46599.299999999996</v>
      </c>
      <c r="H144" s="3">
        <f t="shared" si="144"/>
        <v>40558.54</v>
      </c>
      <c r="I144" s="3">
        <f t="shared" si="144"/>
        <v>139803.89000000001</v>
      </c>
      <c r="J144" s="3">
        <f t="shared" si="144"/>
        <v>106496.98999999998</v>
      </c>
      <c r="K144" s="3">
        <f t="shared" si="144"/>
        <v>80670.64</v>
      </c>
      <c r="L144" s="96">
        <f t="shared" si="144"/>
        <v>108233.42</v>
      </c>
      <c r="M144" s="480">
        <f t="shared" si="144"/>
        <v>40162.495621491049</v>
      </c>
      <c r="N144" s="480">
        <f t="shared" ref="N144" si="145">N4+N18+N60+N74+N102+N130</f>
        <v>177550.48564521022</v>
      </c>
      <c r="O144" s="74">
        <f t="shared" ref="O144:O155" si="146">SUM(C144:N144)</f>
        <v>966589.56126670132</v>
      </c>
      <c r="P144" s="193"/>
      <c r="Q144" s="341"/>
      <c r="R144" s="341"/>
      <c r="S144" s="341"/>
      <c r="T144"/>
      <c r="AH144"/>
    </row>
    <row r="145" spans="1:34" x14ac:dyDescent="0.35">
      <c r="A145" s="619"/>
      <c r="B145" s="12" t="s">
        <v>1</v>
      </c>
      <c r="C145" s="3">
        <f t="shared" ref="C145:M145" si="147">C5+C19+C61+C75+C103+C131</f>
        <v>20923.099999999959</v>
      </c>
      <c r="D145" s="3">
        <f t="shared" si="147"/>
        <v>1387136.209999999</v>
      </c>
      <c r="E145" s="3">
        <f t="shared" si="147"/>
        <v>2123363.4299999997</v>
      </c>
      <c r="F145" s="3">
        <f t="shared" si="147"/>
        <v>1825928.6499999964</v>
      </c>
      <c r="G145" s="3">
        <f t="shared" si="147"/>
        <v>2133831.2299999911</v>
      </c>
      <c r="H145" s="3">
        <f t="shared" si="147"/>
        <v>1926232.0399999914</v>
      </c>
      <c r="I145" s="3">
        <f t="shared" si="147"/>
        <v>3878766.4536053468</v>
      </c>
      <c r="J145" s="3">
        <f t="shared" si="147"/>
        <v>2875989.0958074816</v>
      </c>
      <c r="K145" s="3">
        <f t="shared" si="147"/>
        <v>3308365.3599999947</v>
      </c>
      <c r="L145" s="96">
        <f t="shared" si="147"/>
        <v>2729376.1307989373</v>
      </c>
      <c r="M145" s="480">
        <f t="shared" si="147"/>
        <v>1745644.8225609742</v>
      </c>
      <c r="N145" s="480">
        <f t="shared" ref="N145" si="148">N5+N19+N61+N75+N103+N131</f>
        <v>5721619.7588848649</v>
      </c>
      <c r="O145" s="74">
        <f t="shared" si="146"/>
        <v>29677176.281657577</v>
      </c>
      <c r="Q145" s="341"/>
      <c r="R145" s="341"/>
      <c r="S145" s="341"/>
      <c r="T145"/>
      <c r="AH145"/>
    </row>
    <row r="146" spans="1:34" x14ac:dyDescent="0.35">
      <c r="A146" s="619"/>
      <c r="B146" s="11" t="s">
        <v>2</v>
      </c>
      <c r="C146" s="3">
        <f t="shared" ref="C146:M146" si="149">C6+C20+C62+C76+C104+C132</f>
        <v>0</v>
      </c>
      <c r="D146" s="3">
        <f t="shared" si="149"/>
        <v>0</v>
      </c>
      <c r="E146" s="3">
        <f t="shared" si="149"/>
        <v>0</v>
      </c>
      <c r="F146" s="3">
        <f t="shared" si="149"/>
        <v>0</v>
      </c>
      <c r="G146" s="3">
        <f t="shared" si="149"/>
        <v>0</v>
      </c>
      <c r="H146" s="3">
        <f t="shared" si="149"/>
        <v>0</v>
      </c>
      <c r="I146" s="3">
        <f t="shared" si="149"/>
        <v>0</v>
      </c>
      <c r="J146" s="3">
        <f t="shared" si="149"/>
        <v>0</v>
      </c>
      <c r="K146" s="3">
        <f t="shared" si="149"/>
        <v>0</v>
      </c>
      <c r="L146" s="96">
        <f t="shared" si="149"/>
        <v>0</v>
      </c>
      <c r="M146" s="480">
        <f t="shared" si="149"/>
        <v>0</v>
      </c>
      <c r="N146" s="480">
        <f t="shared" ref="N146" si="150">N6+N20+N62+N76+N104+N132</f>
        <v>0</v>
      </c>
      <c r="O146" s="74">
        <f t="shared" si="146"/>
        <v>0</v>
      </c>
      <c r="Q146" s="341"/>
      <c r="R146" s="341"/>
      <c r="S146" s="341"/>
      <c r="T146"/>
      <c r="AH146"/>
    </row>
    <row r="147" spans="1:34" x14ac:dyDescent="0.35">
      <c r="A147" s="619"/>
      <c r="B147" s="11" t="s">
        <v>9</v>
      </c>
      <c r="C147" s="3">
        <f t="shared" ref="C147:M147" si="151">C7+C21+C63+C77+C105+C133</f>
        <v>31824.410000000054</v>
      </c>
      <c r="D147" s="3">
        <f t="shared" si="151"/>
        <v>732350.11000000138</v>
      </c>
      <c r="E147" s="3">
        <f t="shared" si="151"/>
        <v>1763501.18</v>
      </c>
      <c r="F147" s="3">
        <f t="shared" si="151"/>
        <v>863204.77</v>
      </c>
      <c r="G147" s="3">
        <f t="shared" si="151"/>
        <v>1034039.7000000001</v>
      </c>
      <c r="H147" s="3">
        <f t="shared" si="151"/>
        <v>841290.24999999977</v>
      </c>
      <c r="I147" s="3">
        <f t="shared" si="151"/>
        <v>1819773.6545971679</v>
      </c>
      <c r="J147" s="3">
        <f t="shared" si="151"/>
        <v>1623930.4173144507</v>
      </c>
      <c r="K147" s="3">
        <f t="shared" si="151"/>
        <v>1334867.6132128905</v>
      </c>
      <c r="L147" s="96">
        <f t="shared" si="151"/>
        <v>1200938.8010082971</v>
      </c>
      <c r="M147" s="480">
        <f t="shared" si="151"/>
        <v>1240575.9741741088</v>
      </c>
      <c r="N147" s="480">
        <f t="shared" ref="N147" si="152">N7+N21+N63+N77+N105+N133</f>
        <v>4059217.4516723016</v>
      </c>
      <c r="O147" s="74">
        <f t="shared" si="146"/>
        <v>16545514.331979219</v>
      </c>
      <c r="Q147" s="341"/>
      <c r="R147" s="341"/>
      <c r="S147" s="341"/>
      <c r="T147"/>
      <c r="AH147"/>
    </row>
    <row r="148" spans="1:34" x14ac:dyDescent="0.35">
      <c r="A148" s="619"/>
      <c r="B148" s="12" t="s">
        <v>3</v>
      </c>
      <c r="C148" s="3">
        <f t="shared" ref="C148:M148" si="153">C8+C22+C64+C78+C106+C134</f>
        <v>-861.48000000000013</v>
      </c>
      <c r="D148" s="3">
        <f t="shared" si="153"/>
        <v>520996.84</v>
      </c>
      <c r="E148" s="3">
        <f t="shared" si="153"/>
        <v>56198.37</v>
      </c>
      <c r="F148" s="3">
        <f t="shared" si="153"/>
        <v>3302.3400000000015</v>
      </c>
      <c r="G148" s="3">
        <f t="shared" si="153"/>
        <v>-335.02000000000004</v>
      </c>
      <c r="H148" s="3">
        <f t="shared" si="153"/>
        <v>-95.719999999999928</v>
      </c>
      <c r="I148" s="3">
        <f t="shared" si="153"/>
        <v>-3733.08</v>
      </c>
      <c r="J148" s="3">
        <f t="shared" si="153"/>
        <v>-46252.900000000722</v>
      </c>
      <c r="K148" s="3">
        <f t="shared" si="153"/>
        <v>132925.78</v>
      </c>
      <c r="L148" s="96">
        <f t="shared" si="153"/>
        <v>-2057.98</v>
      </c>
      <c r="M148" s="480">
        <f t="shared" si="153"/>
        <v>166461.95471783768</v>
      </c>
      <c r="N148" s="480">
        <f t="shared" ref="N148" si="154">N8+N22+N64+N78+N106+N134</f>
        <v>216337.36888749205</v>
      </c>
      <c r="O148" s="74">
        <f t="shared" si="146"/>
        <v>1042886.4736053292</v>
      </c>
      <c r="Q148" s="341"/>
      <c r="R148" s="341"/>
      <c r="S148" s="341"/>
      <c r="T148"/>
      <c r="AH148"/>
    </row>
    <row r="149" spans="1:34" x14ac:dyDescent="0.35">
      <c r="A149" s="619"/>
      <c r="B149" s="11" t="s">
        <v>4</v>
      </c>
      <c r="C149" s="3">
        <f t="shared" ref="C149:M149" si="155">C9+C23+C65+C79+C107+C135</f>
        <v>0</v>
      </c>
      <c r="D149" s="3">
        <f t="shared" si="155"/>
        <v>0</v>
      </c>
      <c r="E149" s="3">
        <f t="shared" si="155"/>
        <v>0</v>
      </c>
      <c r="F149" s="3">
        <f t="shared" si="155"/>
        <v>0</v>
      </c>
      <c r="G149" s="3">
        <f t="shared" si="155"/>
        <v>0</v>
      </c>
      <c r="H149" s="3">
        <f t="shared" si="155"/>
        <v>0</v>
      </c>
      <c r="I149" s="3">
        <f t="shared" si="155"/>
        <v>0</v>
      </c>
      <c r="J149" s="3">
        <f t="shared" si="155"/>
        <v>0</v>
      </c>
      <c r="K149" s="3">
        <f t="shared" si="155"/>
        <v>0</v>
      </c>
      <c r="L149" s="96">
        <f t="shared" si="155"/>
        <v>0</v>
      </c>
      <c r="M149" s="480">
        <f t="shared" si="155"/>
        <v>20552.212860944102</v>
      </c>
      <c r="N149" s="480">
        <f t="shared" ref="N149" si="156">N9+N23+N65+N79+N107+N135</f>
        <v>51849.448947024248</v>
      </c>
      <c r="O149" s="74">
        <f t="shared" si="146"/>
        <v>72401.661807968354</v>
      </c>
      <c r="Q149" s="341"/>
      <c r="R149" s="341"/>
      <c r="S149" s="341"/>
      <c r="T149"/>
      <c r="AH149"/>
    </row>
    <row r="150" spans="1:34" x14ac:dyDescent="0.35">
      <c r="A150" s="619"/>
      <c r="B150" s="11" t="s">
        <v>5</v>
      </c>
      <c r="C150" s="3">
        <f t="shared" ref="C150:M150" si="157">C10+C24+C66+C80+C108+C136</f>
        <v>1687.8</v>
      </c>
      <c r="D150" s="3">
        <f t="shared" si="157"/>
        <v>5457.2200000000048</v>
      </c>
      <c r="E150" s="3">
        <f t="shared" si="157"/>
        <v>23179.119999999999</v>
      </c>
      <c r="F150" s="3">
        <f t="shared" si="157"/>
        <v>2756.74</v>
      </c>
      <c r="G150" s="3">
        <f t="shared" si="157"/>
        <v>1912.84</v>
      </c>
      <c r="H150" s="3">
        <f t="shared" si="157"/>
        <v>5175.920000000001</v>
      </c>
      <c r="I150" s="3">
        <f t="shared" si="157"/>
        <v>7876.4000000000024</v>
      </c>
      <c r="J150" s="3">
        <f t="shared" si="157"/>
        <v>6188.6000000000076</v>
      </c>
      <c r="K150" s="3">
        <f t="shared" si="157"/>
        <v>4163.2400000000034</v>
      </c>
      <c r="L150" s="96">
        <f t="shared" si="157"/>
        <v>1068.94</v>
      </c>
      <c r="M150" s="480">
        <f t="shared" si="157"/>
        <v>16390.287881961831</v>
      </c>
      <c r="N150" s="480">
        <f t="shared" ref="N150" si="158">N10+N24+N66+N80+N108+N136</f>
        <v>38028.001909071449</v>
      </c>
      <c r="O150" s="74">
        <f t="shared" si="146"/>
        <v>113885.10979103329</v>
      </c>
      <c r="Q150" s="341"/>
      <c r="R150" s="341"/>
      <c r="S150" s="341"/>
      <c r="T150"/>
      <c r="AH150"/>
    </row>
    <row r="151" spans="1:34" x14ac:dyDescent="0.35">
      <c r="A151" s="619"/>
      <c r="B151" s="11" t="s">
        <v>6</v>
      </c>
      <c r="C151" s="3">
        <f t="shared" ref="C151:M151" si="159">C11+C25+C67+C81+C109+C137</f>
        <v>0</v>
      </c>
      <c r="D151" s="3">
        <f t="shared" si="159"/>
        <v>0</v>
      </c>
      <c r="E151" s="3">
        <f t="shared" si="159"/>
        <v>0</v>
      </c>
      <c r="F151" s="3">
        <f t="shared" si="159"/>
        <v>0</v>
      </c>
      <c r="G151" s="3">
        <f t="shared" si="159"/>
        <v>0</v>
      </c>
      <c r="H151" s="3">
        <f t="shared" si="159"/>
        <v>0</v>
      </c>
      <c r="I151" s="3">
        <f t="shared" si="159"/>
        <v>0</v>
      </c>
      <c r="J151" s="3">
        <f t="shared" si="159"/>
        <v>0</v>
      </c>
      <c r="K151" s="3">
        <f t="shared" si="159"/>
        <v>0</v>
      </c>
      <c r="L151" s="96">
        <f t="shared" si="159"/>
        <v>0</v>
      </c>
      <c r="M151" s="480">
        <f t="shared" si="159"/>
        <v>26497.907523539361</v>
      </c>
      <c r="N151" s="480">
        <f t="shared" ref="N151" si="160">N11+N25+N67+N81+N109+N137</f>
        <v>74578.060481233813</v>
      </c>
      <c r="O151" s="74">
        <f t="shared" si="146"/>
        <v>101075.96800477317</v>
      </c>
      <c r="Q151" s="341"/>
      <c r="R151" s="341"/>
      <c r="S151" s="341"/>
      <c r="T151"/>
      <c r="AH151"/>
    </row>
    <row r="152" spans="1:34" x14ac:dyDescent="0.35">
      <c r="A152" s="619"/>
      <c r="B152" s="11" t="s">
        <v>7</v>
      </c>
      <c r="C152" s="3">
        <f t="shared" ref="C152:M152" si="161">C12+C26+C68+C82+C110+C138</f>
        <v>0</v>
      </c>
      <c r="D152" s="3">
        <f t="shared" si="161"/>
        <v>0</v>
      </c>
      <c r="E152" s="3">
        <f t="shared" si="161"/>
        <v>0</v>
      </c>
      <c r="F152" s="3">
        <f t="shared" si="161"/>
        <v>0</v>
      </c>
      <c r="G152" s="3">
        <f t="shared" si="161"/>
        <v>0</v>
      </c>
      <c r="H152" s="3">
        <f t="shared" si="161"/>
        <v>0</v>
      </c>
      <c r="I152" s="3">
        <f t="shared" si="161"/>
        <v>0</v>
      </c>
      <c r="J152" s="3">
        <f t="shared" si="161"/>
        <v>0</v>
      </c>
      <c r="K152" s="3">
        <f t="shared" si="161"/>
        <v>0</v>
      </c>
      <c r="L152" s="96">
        <f t="shared" si="161"/>
        <v>0</v>
      </c>
      <c r="M152" s="480">
        <f t="shared" si="161"/>
        <v>0</v>
      </c>
      <c r="N152" s="480">
        <f t="shared" ref="N152" si="162">N12+N26+N68+N82+N110+N138</f>
        <v>0</v>
      </c>
      <c r="O152" s="74">
        <f t="shared" si="146"/>
        <v>0</v>
      </c>
      <c r="Q152" s="341"/>
      <c r="R152" s="341"/>
      <c r="S152" s="341"/>
      <c r="T152"/>
      <c r="AH152"/>
    </row>
    <row r="153" spans="1:34" x14ac:dyDescent="0.35">
      <c r="A153" s="619"/>
      <c r="B153" s="11" t="s">
        <v>8</v>
      </c>
      <c r="C153" s="3">
        <f t="shared" ref="C153:M153" si="163">C13+C27+C69+C83+C111+C139</f>
        <v>22761.399999999998</v>
      </c>
      <c r="D153" s="3">
        <f t="shared" si="163"/>
        <v>31865.959999999995</v>
      </c>
      <c r="E153" s="3">
        <f t="shared" si="163"/>
        <v>36418.239999999998</v>
      </c>
      <c r="F153" s="3">
        <f t="shared" si="163"/>
        <v>45522.799999999996</v>
      </c>
      <c r="G153" s="3">
        <f t="shared" si="163"/>
        <v>27313.679999999997</v>
      </c>
      <c r="H153" s="3">
        <f t="shared" si="163"/>
        <v>11380.699999999999</v>
      </c>
      <c r="I153" s="3">
        <f t="shared" si="163"/>
        <v>34142.1</v>
      </c>
      <c r="J153" s="3">
        <f t="shared" si="163"/>
        <v>34142.1</v>
      </c>
      <c r="K153" s="3">
        <f t="shared" si="163"/>
        <v>34142.1</v>
      </c>
      <c r="L153" s="96">
        <f t="shared" si="163"/>
        <v>18209.12</v>
      </c>
      <c r="M153" s="480">
        <f t="shared" si="163"/>
        <v>68065.939662433899</v>
      </c>
      <c r="N153" s="480">
        <f t="shared" ref="N153" si="164">N13+N27+N69+N83+N111+N139</f>
        <v>279976.57501443505</v>
      </c>
      <c r="O153" s="74">
        <f t="shared" si="146"/>
        <v>643940.71467686887</v>
      </c>
      <c r="Q153" s="341"/>
      <c r="R153" s="341"/>
      <c r="S153" s="341"/>
      <c r="T153"/>
      <c r="AH153"/>
    </row>
    <row r="154" spans="1:34" ht="15" thickBot="1" x14ac:dyDescent="0.4">
      <c r="A154" s="620"/>
      <c r="B154" s="187" t="s">
        <v>42</v>
      </c>
      <c r="C154" s="3">
        <f t="shared" ref="C154:M154" si="165">C14+C28+C70+C84+C112+C140</f>
        <v>0</v>
      </c>
      <c r="D154" s="3">
        <f t="shared" si="165"/>
        <v>0</v>
      </c>
      <c r="E154" s="3">
        <f t="shared" si="165"/>
        <v>0</v>
      </c>
      <c r="F154" s="3">
        <f t="shared" si="165"/>
        <v>0</v>
      </c>
      <c r="G154" s="3">
        <f t="shared" si="165"/>
        <v>0</v>
      </c>
      <c r="H154" s="3">
        <f t="shared" si="165"/>
        <v>0</v>
      </c>
      <c r="I154" s="3">
        <f t="shared" si="165"/>
        <v>0</v>
      </c>
      <c r="J154" s="3">
        <f t="shared" si="165"/>
        <v>0</v>
      </c>
      <c r="K154" s="3">
        <f t="shared" si="165"/>
        <v>0</v>
      </c>
      <c r="L154" s="96">
        <f t="shared" si="165"/>
        <v>0</v>
      </c>
      <c r="M154" s="480">
        <f t="shared" si="165"/>
        <v>0</v>
      </c>
      <c r="N154" s="480">
        <f t="shared" ref="N154" si="166">N14+N28+N70+N84+N112+N140</f>
        <v>0</v>
      </c>
      <c r="O154" s="74">
        <f t="shared" si="146"/>
        <v>0</v>
      </c>
      <c r="Q154" s="341"/>
      <c r="R154" s="341"/>
      <c r="S154" s="341"/>
      <c r="T154"/>
      <c r="AH154"/>
    </row>
    <row r="155" spans="1:34" ht="15" thickBot="1" x14ac:dyDescent="0.4">
      <c r="B155" s="188" t="s">
        <v>43</v>
      </c>
      <c r="C155" s="189">
        <f t="shared" ref="C155" si="167">SUM(C144:C154)</f>
        <v>152765.21000000002</v>
      </c>
      <c r="D155" s="189">
        <f t="shared" ref="D155:M155" si="168">SUM(D144:D154)</f>
        <v>2751501.5400000005</v>
      </c>
      <c r="E155" s="189">
        <f t="shared" si="168"/>
        <v>4033670.99</v>
      </c>
      <c r="F155" s="189">
        <f t="shared" si="168"/>
        <v>2786093.2699999963</v>
      </c>
      <c r="G155" s="189">
        <f t="shared" si="168"/>
        <v>3243361.7299999911</v>
      </c>
      <c r="H155" s="189">
        <f t="shared" si="168"/>
        <v>2824541.7299999911</v>
      </c>
      <c r="I155" s="189">
        <f t="shared" si="168"/>
        <v>5876629.4182025148</v>
      </c>
      <c r="J155" s="189">
        <f t="shared" si="168"/>
        <v>4600494.3031219309</v>
      </c>
      <c r="K155" s="189">
        <f t="shared" si="168"/>
        <v>4895134.7332128854</v>
      </c>
      <c r="L155" s="190">
        <f t="shared" si="168"/>
        <v>4055768.4318072344</v>
      </c>
      <c r="M155" s="479">
        <f t="shared" si="168"/>
        <v>3324351.595003291</v>
      </c>
      <c r="N155" s="479">
        <f t="shared" ref="N155" si="169">SUM(N144:N154)</f>
        <v>10619157.151441632</v>
      </c>
      <c r="O155" s="77">
        <f t="shared" si="146"/>
        <v>49163470.102789469</v>
      </c>
      <c r="Q155" s="341"/>
      <c r="R155" s="341"/>
      <c r="S155" s="341"/>
      <c r="T155"/>
      <c r="AH155"/>
    </row>
    <row r="156" spans="1:34" ht="15" thickBot="1" x14ac:dyDescent="0.4">
      <c r="O156" s="301" t="s">
        <v>181</v>
      </c>
      <c r="P156" s="306">
        <f>SUM(C4:N14,C18:N28,C60:N70,C74:N84,C102:N112,C130:N140)</f>
        <v>49163470.102789469</v>
      </c>
      <c r="T156"/>
      <c r="AH156"/>
    </row>
    <row r="157" spans="1:34" ht="21.5" thickBot="1" x14ac:dyDescent="0.55000000000000004">
      <c r="A157" s="76"/>
      <c r="B157" s="184" t="s">
        <v>36</v>
      </c>
      <c r="C157" s="185">
        <f>C$3</f>
        <v>44927</v>
      </c>
      <c r="D157" s="185">
        <f t="shared" ref="D157:N157" si="170">D$3</f>
        <v>44958</v>
      </c>
      <c r="E157" s="185">
        <f t="shared" si="170"/>
        <v>44986</v>
      </c>
      <c r="F157" s="185">
        <f t="shared" si="170"/>
        <v>45017</v>
      </c>
      <c r="G157" s="185">
        <f t="shared" si="170"/>
        <v>45047</v>
      </c>
      <c r="H157" s="185">
        <f t="shared" si="170"/>
        <v>45078</v>
      </c>
      <c r="I157" s="185">
        <f t="shared" si="170"/>
        <v>45108</v>
      </c>
      <c r="J157" s="185">
        <f t="shared" si="170"/>
        <v>45139</v>
      </c>
      <c r="K157" s="185">
        <f t="shared" si="170"/>
        <v>45170</v>
      </c>
      <c r="L157" s="185">
        <f t="shared" si="170"/>
        <v>45200</v>
      </c>
      <c r="M157" s="478">
        <f t="shared" si="170"/>
        <v>45231</v>
      </c>
      <c r="N157" s="478" t="str">
        <f t="shared" si="170"/>
        <v>Dec-23 +</v>
      </c>
      <c r="O157" s="186" t="s">
        <v>34</v>
      </c>
      <c r="Q157" s="40"/>
      <c r="R157" s="40"/>
      <c r="S157" s="40"/>
      <c r="T157"/>
      <c r="AH157"/>
    </row>
    <row r="158" spans="1:34" ht="15" customHeight="1" x14ac:dyDescent="0.35">
      <c r="A158" s="621" t="s">
        <v>172</v>
      </c>
      <c r="B158" s="11" t="s">
        <v>0</v>
      </c>
      <c r="C158" s="3">
        <f t="shared" ref="C158:E158" si="171">C32+C46+C88+C116</f>
        <v>0</v>
      </c>
      <c r="D158" s="3">
        <f t="shared" si="171"/>
        <v>2665.55</v>
      </c>
      <c r="E158" s="3">
        <f t="shared" si="171"/>
        <v>18065.72</v>
      </c>
      <c r="F158" s="3">
        <f>F32+F46+F88+F116</f>
        <v>11764.960000000001</v>
      </c>
      <c r="G158" s="3">
        <f t="shared" ref="G158:M158" si="172">G32+G46+G88+G116</f>
        <v>1920.82</v>
      </c>
      <c r="H158" s="3">
        <f t="shared" si="172"/>
        <v>3288.93</v>
      </c>
      <c r="I158" s="3">
        <f t="shared" si="172"/>
        <v>12371.450000000003</v>
      </c>
      <c r="J158" s="3">
        <f t="shared" si="172"/>
        <v>4180.18</v>
      </c>
      <c r="K158" s="3">
        <f t="shared" si="172"/>
        <v>5246.03</v>
      </c>
      <c r="L158" s="96">
        <f t="shared" si="172"/>
        <v>3680.36</v>
      </c>
      <c r="M158" s="480">
        <f t="shared" si="172"/>
        <v>136.45884998466352</v>
      </c>
      <c r="N158" s="480">
        <f t="shared" ref="N158" si="173">N32+N46+N88+N116</f>
        <v>339.13796664302981</v>
      </c>
      <c r="O158" s="74">
        <f t="shared" ref="O158:O169" si="174">SUM(C158:N158)</f>
        <v>63659.596816627702</v>
      </c>
      <c r="P158" s="193"/>
      <c r="T158"/>
      <c r="AH158"/>
    </row>
    <row r="159" spans="1:34" x14ac:dyDescent="0.35">
      <c r="A159" s="622"/>
      <c r="B159" s="12" t="s">
        <v>1</v>
      </c>
      <c r="C159" s="3">
        <f t="shared" ref="C159:M159" si="175">C33+C47+C89+C117</f>
        <v>1521.68</v>
      </c>
      <c r="D159" s="3">
        <f t="shared" si="175"/>
        <v>136852.40000000002</v>
      </c>
      <c r="E159" s="3">
        <f t="shared" si="175"/>
        <v>109276.98000000001</v>
      </c>
      <c r="F159" s="3">
        <f t="shared" si="175"/>
        <v>93280.71</v>
      </c>
      <c r="G159" s="3">
        <f t="shared" si="175"/>
        <v>99442.920000000027</v>
      </c>
      <c r="H159" s="3">
        <f t="shared" si="175"/>
        <v>127553.00000000001</v>
      </c>
      <c r="I159" s="3">
        <f t="shared" si="175"/>
        <v>81465.530000000028</v>
      </c>
      <c r="J159" s="3">
        <f t="shared" si="175"/>
        <v>56767.060000000005</v>
      </c>
      <c r="K159" s="3">
        <f t="shared" si="175"/>
        <v>32896.270000000004</v>
      </c>
      <c r="L159" s="96">
        <f t="shared" si="175"/>
        <v>57202.14</v>
      </c>
      <c r="M159" s="480">
        <f t="shared" si="175"/>
        <v>21563.686709420777</v>
      </c>
      <c r="N159" s="480">
        <f t="shared" ref="N159" si="176">N33+N47+N89+N117</f>
        <v>39041.479180026727</v>
      </c>
      <c r="O159" s="74">
        <f t="shared" si="174"/>
        <v>856863.85588944762</v>
      </c>
      <c r="T159"/>
      <c r="AH159"/>
    </row>
    <row r="160" spans="1:34" x14ac:dyDescent="0.35">
      <c r="A160" s="622"/>
      <c r="B160" s="11" t="s">
        <v>2</v>
      </c>
      <c r="C160" s="3">
        <f t="shared" ref="C160:M160" si="177">C34+C48+C90+C118</f>
        <v>0</v>
      </c>
      <c r="D160" s="3">
        <f t="shared" si="177"/>
        <v>0</v>
      </c>
      <c r="E160" s="3">
        <f t="shared" si="177"/>
        <v>0</v>
      </c>
      <c r="F160" s="3">
        <f t="shared" si="177"/>
        <v>0</v>
      </c>
      <c r="G160" s="3">
        <f t="shared" si="177"/>
        <v>0</v>
      </c>
      <c r="H160" s="3">
        <f t="shared" si="177"/>
        <v>0</v>
      </c>
      <c r="I160" s="3">
        <f t="shared" si="177"/>
        <v>0</v>
      </c>
      <c r="J160" s="3">
        <f t="shared" si="177"/>
        <v>0</v>
      </c>
      <c r="K160" s="3">
        <f t="shared" si="177"/>
        <v>0</v>
      </c>
      <c r="L160" s="96">
        <f t="shared" si="177"/>
        <v>0</v>
      </c>
      <c r="M160" s="480">
        <f t="shared" si="177"/>
        <v>0</v>
      </c>
      <c r="N160" s="480">
        <f t="shared" ref="N160" si="178">N34+N48+N90+N118</f>
        <v>0</v>
      </c>
      <c r="O160" s="74">
        <f t="shared" si="174"/>
        <v>0</v>
      </c>
      <c r="T160"/>
      <c r="AH160"/>
    </row>
    <row r="161" spans="1:34" x14ac:dyDescent="0.35">
      <c r="A161" s="622"/>
      <c r="B161" s="11" t="s">
        <v>9</v>
      </c>
      <c r="C161" s="3">
        <f t="shared" ref="C161:M161" si="179">C35+C49+C91+C119</f>
        <v>4865.76</v>
      </c>
      <c r="D161" s="3">
        <f t="shared" si="179"/>
        <v>8207.9699999999993</v>
      </c>
      <c r="E161" s="3">
        <f t="shared" si="179"/>
        <v>58466.710000000006</v>
      </c>
      <c r="F161" s="3">
        <f t="shared" si="179"/>
        <v>157189.24999999997</v>
      </c>
      <c r="G161" s="3">
        <f t="shared" si="179"/>
        <v>26440.459999999992</v>
      </c>
      <c r="H161" s="3">
        <f t="shared" si="179"/>
        <v>29136.070000000007</v>
      </c>
      <c r="I161" s="3">
        <f t="shared" si="179"/>
        <v>29408.399999999965</v>
      </c>
      <c r="J161" s="3">
        <f t="shared" si="179"/>
        <v>62214.689999999981</v>
      </c>
      <c r="K161" s="3">
        <f t="shared" si="179"/>
        <v>94929.12</v>
      </c>
      <c r="L161" s="96">
        <f t="shared" si="179"/>
        <v>209882.79</v>
      </c>
      <c r="M161" s="480">
        <f t="shared" si="179"/>
        <v>50279.86082359073</v>
      </c>
      <c r="N161" s="480">
        <f t="shared" ref="N161" si="180">N35+N49+N91+N119</f>
        <v>104073.83642025825</v>
      </c>
      <c r="O161" s="74">
        <f t="shared" si="174"/>
        <v>835094.91724384902</v>
      </c>
      <c r="T161"/>
      <c r="AH161"/>
    </row>
    <row r="162" spans="1:34" x14ac:dyDescent="0.35">
      <c r="A162" s="622"/>
      <c r="B162" s="12" t="s">
        <v>3</v>
      </c>
      <c r="C162" s="3">
        <f t="shared" ref="C162:M162" si="181">C36+C50+C92+C120</f>
        <v>76187.39</v>
      </c>
      <c r="D162" s="3">
        <f t="shared" si="181"/>
        <v>484663.86</v>
      </c>
      <c r="E162" s="3">
        <f t="shared" si="181"/>
        <v>598628.15</v>
      </c>
      <c r="F162" s="3">
        <f t="shared" si="181"/>
        <v>473456.47</v>
      </c>
      <c r="G162" s="3">
        <f t="shared" si="181"/>
        <v>791943.02999999991</v>
      </c>
      <c r="H162" s="3">
        <f t="shared" si="181"/>
        <v>525061.46</v>
      </c>
      <c r="I162" s="3">
        <f t="shared" si="181"/>
        <v>379589.99</v>
      </c>
      <c r="J162" s="3">
        <f t="shared" si="181"/>
        <v>768998.57000000007</v>
      </c>
      <c r="K162" s="3">
        <f t="shared" si="181"/>
        <v>221453.84999999998</v>
      </c>
      <c r="L162" s="96">
        <f t="shared" si="181"/>
        <v>1746</v>
      </c>
      <c r="M162" s="480">
        <f t="shared" si="181"/>
        <v>126839.94637132576</v>
      </c>
      <c r="N162" s="480">
        <f t="shared" ref="N162" si="182">N36+N50+N92+N120</f>
        <v>424129.72745702835</v>
      </c>
      <c r="O162" s="74">
        <f t="shared" si="174"/>
        <v>4872698.4438283537</v>
      </c>
      <c r="T162"/>
      <c r="AH162"/>
    </row>
    <row r="163" spans="1:34" x14ac:dyDescent="0.35">
      <c r="A163" s="622"/>
      <c r="B163" s="11" t="s">
        <v>4</v>
      </c>
      <c r="C163" s="3">
        <f t="shared" ref="C163:M163" si="183">C37+C51+C93+C121</f>
        <v>0</v>
      </c>
      <c r="D163" s="3">
        <f t="shared" si="183"/>
        <v>106449.06999999999</v>
      </c>
      <c r="E163" s="3">
        <f t="shared" si="183"/>
        <v>156319.10999999999</v>
      </c>
      <c r="F163" s="3">
        <f t="shared" si="183"/>
        <v>2057415.59</v>
      </c>
      <c r="G163" s="3">
        <f t="shared" si="183"/>
        <v>1850451.36</v>
      </c>
      <c r="H163" s="3">
        <f t="shared" si="183"/>
        <v>2843173.64</v>
      </c>
      <c r="I163" s="3">
        <f t="shared" si="183"/>
        <v>609678.1399999999</v>
      </c>
      <c r="J163" s="3">
        <f t="shared" si="183"/>
        <v>162827.77999999991</v>
      </c>
      <c r="K163" s="3">
        <f t="shared" si="183"/>
        <v>329210.39999999915</v>
      </c>
      <c r="L163" s="96">
        <f t="shared" si="183"/>
        <v>145158.38</v>
      </c>
      <c r="M163" s="480">
        <f t="shared" si="183"/>
        <v>136606.12804221606</v>
      </c>
      <c r="N163" s="480">
        <f t="shared" ref="N163" si="184">N37+N51+N93+N121</f>
        <v>1456873.8631962696</v>
      </c>
      <c r="O163" s="74">
        <f t="shared" si="174"/>
        <v>9854163.4612384848</v>
      </c>
      <c r="T163"/>
      <c r="AH163"/>
    </row>
    <row r="164" spans="1:34" x14ac:dyDescent="0.35">
      <c r="A164" s="622"/>
      <c r="B164" s="11" t="s">
        <v>5</v>
      </c>
      <c r="C164" s="3">
        <f t="shared" ref="C164:M164" si="185">C38+C52+C94+C122</f>
        <v>0</v>
      </c>
      <c r="D164" s="3">
        <f t="shared" si="185"/>
        <v>0</v>
      </c>
      <c r="E164" s="3">
        <f t="shared" si="185"/>
        <v>0</v>
      </c>
      <c r="F164" s="3">
        <f t="shared" si="185"/>
        <v>1998.7600000000004</v>
      </c>
      <c r="G164" s="3">
        <f t="shared" si="185"/>
        <v>25811.219999999987</v>
      </c>
      <c r="H164" s="3">
        <f t="shared" si="185"/>
        <v>615.6</v>
      </c>
      <c r="I164" s="3">
        <f t="shared" si="185"/>
        <v>14895.96</v>
      </c>
      <c r="J164" s="3">
        <f t="shared" si="185"/>
        <v>153.9</v>
      </c>
      <c r="K164" s="3">
        <f t="shared" si="185"/>
        <v>0</v>
      </c>
      <c r="L164" s="96">
        <f t="shared" si="185"/>
        <v>0</v>
      </c>
      <c r="M164" s="480">
        <f t="shared" si="185"/>
        <v>979.05924412807849</v>
      </c>
      <c r="N164" s="480">
        <f t="shared" ref="N164" si="186">N38+N52+N94+N122</f>
        <v>3098.1362528678314</v>
      </c>
      <c r="O164" s="74">
        <f t="shared" si="174"/>
        <v>47552.635496995892</v>
      </c>
      <c r="T164"/>
      <c r="AH164"/>
    </row>
    <row r="165" spans="1:34" x14ac:dyDescent="0.35">
      <c r="A165" s="622"/>
      <c r="B165" s="11" t="s">
        <v>6</v>
      </c>
      <c r="C165" s="3">
        <f t="shared" ref="C165:M165" si="187">C39+C53+C95+C123</f>
        <v>0</v>
      </c>
      <c r="D165" s="3">
        <f t="shared" si="187"/>
        <v>0</v>
      </c>
      <c r="E165" s="3">
        <f t="shared" si="187"/>
        <v>0</v>
      </c>
      <c r="F165" s="3">
        <f t="shared" si="187"/>
        <v>0</v>
      </c>
      <c r="G165" s="3">
        <f t="shared" si="187"/>
        <v>0</v>
      </c>
      <c r="H165" s="3">
        <f t="shared" si="187"/>
        <v>0</v>
      </c>
      <c r="I165" s="3">
        <f t="shared" si="187"/>
        <v>0</v>
      </c>
      <c r="J165" s="3">
        <f t="shared" si="187"/>
        <v>0</v>
      </c>
      <c r="K165" s="3">
        <f t="shared" si="187"/>
        <v>0</v>
      </c>
      <c r="L165" s="96">
        <f t="shared" si="187"/>
        <v>0</v>
      </c>
      <c r="M165" s="480">
        <f t="shared" si="187"/>
        <v>0</v>
      </c>
      <c r="N165" s="480">
        <f t="shared" ref="N165" si="188">N39+N53+N95+N123</f>
        <v>0</v>
      </c>
      <c r="O165" s="74">
        <f t="shared" si="174"/>
        <v>0</v>
      </c>
      <c r="T165"/>
      <c r="AH165"/>
    </row>
    <row r="166" spans="1:34" x14ac:dyDescent="0.35">
      <c r="A166" s="622"/>
      <c r="B166" s="11" t="s">
        <v>7</v>
      </c>
      <c r="C166" s="3">
        <f t="shared" ref="C166:M166" si="189">C40+C54+C96+C124</f>
        <v>0</v>
      </c>
      <c r="D166" s="3">
        <f t="shared" si="189"/>
        <v>13551.839999999998</v>
      </c>
      <c r="E166" s="3">
        <f t="shared" si="189"/>
        <v>0</v>
      </c>
      <c r="F166" s="3">
        <f t="shared" si="189"/>
        <v>1129.32</v>
      </c>
      <c r="G166" s="3">
        <f t="shared" si="189"/>
        <v>2823.2999999999997</v>
      </c>
      <c r="H166" s="3">
        <f t="shared" si="189"/>
        <v>4517.28</v>
      </c>
      <c r="I166" s="3">
        <f t="shared" si="189"/>
        <v>14116.499999999998</v>
      </c>
      <c r="J166" s="3">
        <f t="shared" si="189"/>
        <v>0</v>
      </c>
      <c r="K166" s="3">
        <f t="shared" si="189"/>
        <v>0</v>
      </c>
      <c r="L166" s="96">
        <f t="shared" si="189"/>
        <v>9599.2199999999993</v>
      </c>
      <c r="M166" s="480">
        <f t="shared" si="189"/>
        <v>7655.1728603204128</v>
      </c>
      <c r="N166" s="480">
        <f t="shared" ref="N166" si="190">N40+N54+N96+N124</f>
        <v>6423.4090554895693</v>
      </c>
      <c r="O166" s="74">
        <f t="shared" si="174"/>
        <v>59816.041915809976</v>
      </c>
      <c r="T166"/>
      <c r="AH166"/>
    </row>
    <row r="167" spans="1:34" x14ac:dyDescent="0.35">
      <c r="A167" s="622"/>
      <c r="B167" s="11" t="s">
        <v>8</v>
      </c>
      <c r="C167" s="3">
        <f t="shared" ref="C167:M167" si="191">C41+C55+C97+C125</f>
        <v>0</v>
      </c>
      <c r="D167" s="3">
        <f t="shared" si="191"/>
        <v>0</v>
      </c>
      <c r="E167" s="3">
        <f t="shared" si="191"/>
        <v>35.17</v>
      </c>
      <c r="F167" s="3">
        <f t="shared" si="191"/>
        <v>114418</v>
      </c>
      <c r="G167" s="3">
        <f t="shared" si="191"/>
        <v>416.83000000000004</v>
      </c>
      <c r="H167" s="3">
        <f t="shared" si="191"/>
        <v>111.03</v>
      </c>
      <c r="I167" s="3">
        <f t="shared" si="191"/>
        <v>23941.72</v>
      </c>
      <c r="J167" s="3">
        <f t="shared" si="191"/>
        <v>1055.72</v>
      </c>
      <c r="K167" s="3">
        <f t="shared" si="191"/>
        <v>0</v>
      </c>
      <c r="L167" s="96">
        <f t="shared" si="191"/>
        <v>105.51</v>
      </c>
      <c r="M167" s="480">
        <f t="shared" si="191"/>
        <v>5152.0548415070853</v>
      </c>
      <c r="N167" s="480">
        <f t="shared" ref="N167" si="192">N41+N55+N97+N125</f>
        <v>16346.025017712662</v>
      </c>
      <c r="O167" s="74">
        <f t="shared" si="174"/>
        <v>161582.05985921976</v>
      </c>
      <c r="T167"/>
      <c r="AH167"/>
    </row>
    <row r="168" spans="1:34" ht="15" thickBot="1" x14ac:dyDescent="0.4">
      <c r="A168" s="623"/>
      <c r="B168" s="187" t="s">
        <v>42</v>
      </c>
      <c r="C168" s="3">
        <f t="shared" ref="C168:M168" si="193">C42+C56+C98+C126</f>
        <v>0</v>
      </c>
      <c r="D168" s="3">
        <f t="shared" si="193"/>
        <v>0</v>
      </c>
      <c r="E168" s="3">
        <f t="shared" si="193"/>
        <v>0</v>
      </c>
      <c r="F168" s="3">
        <f t="shared" si="193"/>
        <v>0</v>
      </c>
      <c r="G168" s="3">
        <f t="shared" si="193"/>
        <v>0</v>
      </c>
      <c r="H168" s="3">
        <f t="shared" si="193"/>
        <v>0</v>
      </c>
      <c r="I168" s="3">
        <f t="shared" si="193"/>
        <v>0</v>
      </c>
      <c r="J168" s="3">
        <f t="shared" si="193"/>
        <v>0</v>
      </c>
      <c r="K168" s="3">
        <f t="shared" si="193"/>
        <v>0</v>
      </c>
      <c r="L168" s="96">
        <f t="shared" si="193"/>
        <v>0</v>
      </c>
      <c r="M168" s="480">
        <f t="shared" si="193"/>
        <v>0</v>
      </c>
      <c r="N168" s="480">
        <f t="shared" ref="N168" si="194">N42+N56+N98+N126</f>
        <v>0</v>
      </c>
      <c r="O168" s="74">
        <f t="shared" si="174"/>
        <v>0</v>
      </c>
      <c r="T168"/>
      <c r="AH168"/>
    </row>
    <row r="169" spans="1:34" ht="15" thickBot="1" x14ac:dyDescent="0.4">
      <c r="B169" s="188" t="s">
        <v>43</v>
      </c>
      <c r="C169" s="189">
        <f t="shared" ref="C169" si="195">SUM(C158:C168)</f>
        <v>82574.83</v>
      </c>
      <c r="D169" s="189">
        <f t="shared" ref="D169:M169" si="196">SUM(D158:D168)</f>
        <v>752390.69</v>
      </c>
      <c r="E169" s="189">
        <f t="shared" si="196"/>
        <v>940791.84000000008</v>
      </c>
      <c r="F169" s="189">
        <f t="shared" si="196"/>
        <v>2910653.0599999996</v>
      </c>
      <c r="G169" s="189">
        <f t="shared" si="196"/>
        <v>2799249.94</v>
      </c>
      <c r="H169" s="189">
        <f t="shared" si="196"/>
        <v>3533457.01</v>
      </c>
      <c r="I169" s="189">
        <f t="shared" si="196"/>
        <v>1165467.6899999997</v>
      </c>
      <c r="J169" s="189">
        <f t="shared" si="196"/>
        <v>1056197.8999999997</v>
      </c>
      <c r="K169" s="189">
        <f t="shared" si="196"/>
        <v>683735.66999999911</v>
      </c>
      <c r="L169" s="190">
        <f t="shared" si="196"/>
        <v>427374.4</v>
      </c>
      <c r="M169" s="479">
        <f t="shared" si="196"/>
        <v>349212.36774249357</v>
      </c>
      <c r="N169" s="479">
        <f t="shared" ref="N169" si="197">SUM(N158:N168)</f>
        <v>2050325.614546296</v>
      </c>
      <c r="O169" s="77">
        <f t="shared" si="174"/>
        <v>16751431.012288788</v>
      </c>
      <c r="P169" s="306">
        <f>SUM(C32:N42,C46:N56,C88:N98,C116:N126)</f>
        <v>16751431.012288794</v>
      </c>
      <c r="T169"/>
      <c r="AH169"/>
    </row>
    <row r="170" spans="1:34" ht="15" thickBot="1" x14ac:dyDescent="0.4">
      <c r="M170" s="630" t="s">
        <v>157</v>
      </c>
      <c r="N170" s="631"/>
      <c r="O170" s="162">
        <f>O155+O169</f>
        <v>65914901.115078256</v>
      </c>
      <c r="P170" s="306">
        <f>P156+P169</f>
        <v>65914901.115078263</v>
      </c>
      <c r="T170"/>
      <c r="AH170"/>
    </row>
    <row r="171" spans="1:34" x14ac:dyDescent="0.35">
      <c r="O171"/>
      <c r="T171"/>
      <c r="AH171"/>
    </row>
    <row r="172" spans="1:34" s="195" customFormat="1" x14ac:dyDescent="0.35">
      <c r="A172" s="194"/>
      <c r="B172" s="280" t="s">
        <v>180</v>
      </c>
      <c r="C172" s="281"/>
      <c r="D172" s="281"/>
      <c r="E172" s="281"/>
      <c r="F172" s="281"/>
      <c r="G172" s="281"/>
      <c r="H172" s="281"/>
      <c r="I172" s="281"/>
      <c r="J172" s="281"/>
      <c r="K172" s="281"/>
      <c r="L172" s="281"/>
      <c r="M172" s="481"/>
      <c r="N172" s="481"/>
      <c r="O172" s="282"/>
      <c r="T172"/>
      <c r="U172"/>
      <c r="V172"/>
      <c r="W172"/>
      <c r="X172"/>
      <c r="Y172"/>
      <c r="Z172"/>
      <c r="AA172"/>
      <c r="AB172"/>
      <c r="AC172"/>
      <c r="AD172"/>
      <c r="AE172"/>
      <c r="AF172"/>
      <c r="AG172"/>
      <c r="AH172"/>
    </row>
    <row r="173" spans="1:34" s="195" customFormat="1" x14ac:dyDescent="0.35">
      <c r="A173" s="194"/>
      <c r="B173" s="281" t="s">
        <v>0</v>
      </c>
      <c r="C173" s="283">
        <f t="shared" ref="C173:O173" si="198">C144+C158</f>
        <v>76429.98</v>
      </c>
      <c r="D173" s="283">
        <f t="shared" si="198"/>
        <v>76360.75</v>
      </c>
      <c r="E173" s="283">
        <f t="shared" si="198"/>
        <v>49076.37</v>
      </c>
      <c r="F173" s="283">
        <f t="shared" si="198"/>
        <v>57142.93</v>
      </c>
      <c r="G173" s="283">
        <f t="shared" si="198"/>
        <v>48520.119999999995</v>
      </c>
      <c r="H173" s="283">
        <f t="shared" si="198"/>
        <v>43847.47</v>
      </c>
      <c r="I173" s="283">
        <f t="shared" si="198"/>
        <v>152175.34000000003</v>
      </c>
      <c r="J173" s="283">
        <f t="shared" si="198"/>
        <v>110677.16999999998</v>
      </c>
      <c r="K173" s="283">
        <f t="shared" si="198"/>
        <v>85916.67</v>
      </c>
      <c r="L173" s="283">
        <f t="shared" si="198"/>
        <v>111913.78</v>
      </c>
      <c r="M173" s="482">
        <f t="shared" si="198"/>
        <v>40298.954471475714</v>
      </c>
      <c r="N173" s="482">
        <f t="shared" si="198"/>
        <v>177889.62361185325</v>
      </c>
      <c r="O173" s="283">
        <f t="shared" si="198"/>
        <v>1030249.158083329</v>
      </c>
      <c r="T173"/>
      <c r="U173"/>
      <c r="V173"/>
      <c r="W173"/>
      <c r="X173"/>
      <c r="Y173"/>
      <c r="Z173"/>
      <c r="AA173"/>
      <c r="AB173"/>
      <c r="AC173"/>
      <c r="AD173"/>
      <c r="AE173"/>
      <c r="AF173"/>
      <c r="AG173"/>
      <c r="AH173"/>
    </row>
    <row r="174" spans="1:34" s="195" customFormat="1" x14ac:dyDescent="0.35">
      <c r="A174" s="194"/>
      <c r="B174" s="281" t="s">
        <v>1</v>
      </c>
      <c r="C174" s="283">
        <f t="shared" ref="C174:O174" si="199">C145+C159</f>
        <v>22444.779999999959</v>
      </c>
      <c r="D174" s="283">
        <f t="shared" si="199"/>
        <v>1523988.6099999989</v>
      </c>
      <c r="E174" s="283">
        <f t="shared" si="199"/>
        <v>2232640.4099999997</v>
      </c>
      <c r="F174" s="283">
        <f t="shared" si="199"/>
        <v>1919209.3599999964</v>
      </c>
      <c r="G174" s="283">
        <f t="shared" si="199"/>
        <v>2233274.1499999911</v>
      </c>
      <c r="H174" s="283">
        <f t="shared" si="199"/>
        <v>2053785.0399999914</v>
      </c>
      <c r="I174" s="283">
        <f t="shared" si="199"/>
        <v>3960231.9836053466</v>
      </c>
      <c r="J174" s="283">
        <f t="shared" si="199"/>
        <v>2932756.1558074816</v>
      </c>
      <c r="K174" s="283">
        <f t="shared" si="199"/>
        <v>3341261.6299999948</v>
      </c>
      <c r="L174" s="283">
        <f t="shared" si="199"/>
        <v>2786578.2707989374</v>
      </c>
      <c r="M174" s="482">
        <f t="shared" si="199"/>
        <v>1767208.5092703949</v>
      </c>
      <c r="N174" s="482">
        <f t="shared" si="199"/>
        <v>5760661.2380648917</v>
      </c>
      <c r="O174" s="283">
        <f t="shared" si="199"/>
        <v>30534040.137547024</v>
      </c>
      <c r="T174"/>
      <c r="U174"/>
      <c r="V174"/>
      <c r="W174"/>
      <c r="X174"/>
      <c r="Y174"/>
      <c r="Z174"/>
      <c r="AA174"/>
      <c r="AB174"/>
      <c r="AC174"/>
      <c r="AD174"/>
      <c r="AE174"/>
      <c r="AF174"/>
      <c r="AG174"/>
      <c r="AH174"/>
    </row>
    <row r="175" spans="1:34" s="195" customFormat="1" x14ac:dyDescent="0.35">
      <c r="A175" s="194"/>
      <c r="B175" s="281" t="s">
        <v>2</v>
      </c>
      <c r="C175" s="283">
        <f t="shared" ref="C175:O175" si="200">C146+C160</f>
        <v>0</v>
      </c>
      <c r="D175" s="283">
        <f t="shared" si="200"/>
        <v>0</v>
      </c>
      <c r="E175" s="283">
        <f t="shared" si="200"/>
        <v>0</v>
      </c>
      <c r="F175" s="283">
        <f t="shared" si="200"/>
        <v>0</v>
      </c>
      <c r="G175" s="283">
        <f t="shared" si="200"/>
        <v>0</v>
      </c>
      <c r="H175" s="283">
        <f t="shared" si="200"/>
        <v>0</v>
      </c>
      <c r="I175" s="283">
        <f t="shared" si="200"/>
        <v>0</v>
      </c>
      <c r="J175" s="283">
        <f t="shared" si="200"/>
        <v>0</v>
      </c>
      <c r="K175" s="283">
        <f t="shared" si="200"/>
        <v>0</v>
      </c>
      <c r="L175" s="283">
        <f t="shared" si="200"/>
        <v>0</v>
      </c>
      <c r="M175" s="482">
        <f t="shared" si="200"/>
        <v>0</v>
      </c>
      <c r="N175" s="482">
        <f t="shared" si="200"/>
        <v>0</v>
      </c>
      <c r="O175" s="283">
        <f t="shared" si="200"/>
        <v>0</v>
      </c>
      <c r="T175"/>
      <c r="U175"/>
      <c r="V175"/>
      <c r="W175"/>
      <c r="X175"/>
      <c r="Y175"/>
      <c r="Z175"/>
      <c r="AA175"/>
      <c r="AB175"/>
      <c r="AC175"/>
      <c r="AD175"/>
      <c r="AE175"/>
      <c r="AF175"/>
      <c r="AG175"/>
      <c r="AH175"/>
    </row>
    <row r="176" spans="1:34" s="195" customFormat="1" x14ac:dyDescent="0.35">
      <c r="A176" s="194"/>
      <c r="B176" s="281" t="s">
        <v>9</v>
      </c>
      <c r="C176" s="283">
        <f t="shared" ref="C176:O176" si="201">C147+C161</f>
        <v>36690.170000000056</v>
      </c>
      <c r="D176" s="283">
        <f t="shared" si="201"/>
        <v>740558.08000000136</v>
      </c>
      <c r="E176" s="283">
        <f t="shared" si="201"/>
        <v>1821967.89</v>
      </c>
      <c r="F176" s="283">
        <f t="shared" si="201"/>
        <v>1020394.02</v>
      </c>
      <c r="G176" s="283">
        <f t="shared" si="201"/>
        <v>1060480.1600000001</v>
      </c>
      <c r="H176" s="283">
        <f t="shared" si="201"/>
        <v>870426.31999999983</v>
      </c>
      <c r="I176" s="283">
        <f t="shared" si="201"/>
        <v>1849182.0545971678</v>
      </c>
      <c r="J176" s="283">
        <f t="shared" si="201"/>
        <v>1686145.1073144507</v>
      </c>
      <c r="K176" s="283">
        <f t="shared" si="201"/>
        <v>1429796.7332128906</v>
      </c>
      <c r="L176" s="283">
        <f t="shared" si="201"/>
        <v>1410821.5910082972</v>
      </c>
      <c r="M176" s="482">
        <f t="shared" si="201"/>
        <v>1290855.8349976996</v>
      </c>
      <c r="N176" s="482">
        <f t="shared" si="201"/>
        <v>4163291.2880925597</v>
      </c>
      <c r="O176" s="283">
        <f t="shared" si="201"/>
        <v>17380609.249223068</v>
      </c>
      <c r="T176"/>
      <c r="U176"/>
      <c r="V176"/>
      <c r="W176"/>
      <c r="X176"/>
      <c r="Y176"/>
      <c r="Z176"/>
      <c r="AA176"/>
      <c r="AB176"/>
      <c r="AC176"/>
      <c r="AD176"/>
      <c r="AE176"/>
      <c r="AF176"/>
      <c r="AG176"/>
      <c r="AH176"/>
    </row>
    <row r="177" spans="1:34" s="195" customFormat="1" x14ac:dyDescent="0.35">
      <c r="A177" s="194"/>
      <c r="B177" s="281" t="s">
        <v>3</v>
      </c>
      <c r="C177" s="283">
        <f t="shared" ref="C177:O177" si="202">C148+C162</f>
        <v>75325.91</v>
      </c>
      <c r="D177" s="283">
        <f t="shared" si="202"/>
        <v>1005660.7</v>
      </c>
      <c r="E177" s="283">
        <f t="shared" si="202"/>
        <v>654826.52</v>
      </c>
      <c r="F177" s="283">
        <f t="shared" si="202"/>
        <v>476758.81</v>
      </c>
      <c r="G177" s="283">
        <f t="shared" si="202"/>
        <v>791608.00999999989</v>
      </c>
      <c r="H177" s="283">
        <f t="shared" si="202"/>
        <v>524965.74</v>
      </c>
      <c r="I177" s="283">
        <f t="shared" si="202"/>
        <v>375856.91</v>
      </c>
      <c r="J177" s="283">
        <f t="shared" si="202"/>
        <v>722745.66999999934</v>
      </c>
      <c r="K177" s="283">
        <f t="shared" si="202"/>
        <v>354379.63</v>
      </c>
      <c r="L177" s="283">
        <f t="shared" si="202"/>
        <v>-311.98</v>
      </c>
      <c r="M177" s="482">
        <f t="shared" si="202"/>
        <v>293301.90108916344</v>
      </c>
      <c r="N177" s="482">
        <f t="shared" si="202"/>
        <v>640467.09634452034</v>
      </c>
      <c r="O177" s="283">
        <f t="shared" si="202"/>
        <v>5915584.9174336828</v>
      </c>
      <c r="T177"/>
      <c r="U177"/>
      <c r="V177"/>
      <c r="W177"/>
      <c r="X177"/>
      <c r="Y177"/>
      <c r="Z177"/>
      <c r="AA177"/>
      <c r="AB177"/>
      <c r="AC177"/>
      <c r="AD177"/>
      <c r="AE177"/>
      <c r="AF177"/>
      <c r="AG177"/>
      <c r="AH177"/>
    </row>
    <row r="178" spans="1:34" s="195" customFormat="1" x14ac:dyDescent="0.35">
      <c r="A178" s="194"/>
      <c r="B178" s="281" t="s">
        <v>4</v>
      </c>
      <c r="C178" s="283">
        <f t="shared" ref="C178:O178" si="203">C149+C163</f>
        <v>0</v>
      </c>
      <c r="D178" s="283">
        <f t="shared" si="203"/>
        <v>106449.06999999999</v>
      </c>
      <c r="E178" s="283">
        <f t="shared" si="203"/>
        <v>156319.10999999999</v>
      </c>
      <c r="F178" s="283">
        <f t="shared" si="203"/>
        <v>2057415.59</v>
      </c>
      <c r="G178" s="283">
        <f t="shared" si="203"/>
        <v>1850451.36</v>
      </c>
      <c r="H178" s="283">
        <f t="shared" si="203"/>
        <v>2843173.64</v>
      </c>
      <c r="I178" s="283">
        <f t="shared" si="203"/>
        <v>609678.1399999999</v>
      </c>
      <c r="J178" s="283">
        <f t="shared" si="203"/>
        <v>162827.77999999991</v>
      </c>
      <c r="K178" s="283">
        <f t="shared" si="203"/>
        <v>329210.39999999915</v>
      </c>
      <c r="L178" s="283">
        <f t="shared" si="203"/>
        <v>145158.38</v>
      </c>
      <c r="M178" s="482">
        <f t="shared" si="203"/>
        <v>157158.34090316016</v>
      </c>
      <c r="N178" s="482">
        <f t="shared" si="203"/>
        <v>1508723.3121432939</v>
      </c>
      <c r="O178" s="283">
        <f t="shared" si="203"/>
        <v>9926565.123046454</v>
      </c>
      <c r="T178"/>
      <c r="U178"/>
      <c r="V178"/>
      <c r="W178"/>
      <c r="X178"/>
      <c r="Y178"/>
      <c r="Z178"/>
      <c r="AA178"/>
      <c r="AB178"/>
      <c r="AC178"/>
      <c r="AD178"/>
      <c r="AE178"/>
      <c r="AF178"/>
      <c r="AG178"/>
      <c r="AH178"/>
    </row>
    <row r="179" spans="1:34" s="195" customFormat="1" x14ac:dyDescent="0.35">
      <c r="A179" s="194"/>
      <c r="B179" s="281" t="s">
        <v>5</v>
      </c>
      <c r="C179" s="283">
        <f t="shared" ref="C179:O179" si="204">C150+C164</f>
        <v>1687.8</v>
      </c>
      <c r="D179" s="283">
        <f t="shared" si="204"/>
        <v>5457.2200000000048</v>
      </c>
      <c r="E179" s="283">
        <f t="shared" si="204"/>
        <v>23179.119999999999</v>
      </c>
      <c r="F179" s="283">
        <f t="shared" si="204"/>
        <v>4755.5</v>
      </c>
      <c r="G179" s="283">
        <f t="shared" si="204"/>
        <v>27724.059999999987</v>
      </c>
      <c r="H179" s="283">
        <f t="shared" si="204"/>
        <v>5791.5200000000013</v>
      </c>
      <c r="I179" s="283">
        <f t="shared" si="204"/>
        <v>22772.36</v>
      </c>
      <c r="J179" s="283">
        <f t="shared" si="204"/>
        <v>6342.5000000000073</v>
      </c>
      <c r="K179" s="283">
        <f t="shared" si="204"/>
        <v>4163.2400000000034</v>
      </c>
      <c r="L179" s="283">
        <f t="shared" si="204"/>
        <v>1068.94</v>
      </c>
      <c r="M179" s="482">
        <f t="shared" si="204"/>
        <v>17369.34712608991</v>
      </c>
      <c r="N179" s="482">
        <f t="shared" si="204"/>
        <v>41126.138161939278</v>
      </c>
      <c r="O179" s="283">
        <f t="shared" si="204"/>
        <v>161437.7452880292</v>
      </c>
      <c r="T179"/>
      <c r="U179"/>
      <c r="V179"/>
      <c r="W179"/>
      <c r="X179"/>
      <c r="Y179"/>
      <c r="Z179"/>
      <c r="AA179"/>
      <c r="AB179"/>
      <c r="AC179"/>
      <c r="AD179"/>
      <c r="AE179"/>
      <c r="AF179"/>
      <c r="AG179"/>
      <c r="AH179"/>
    </row>
    <row r="180" spans="1:34" s="195" customFormat="1" x14ac:dyDescent="0.35">
      <c r="A180" s="194"/>
      <c r="B180" s="281" t="s">
        <v>6</v>
      </c>
      <c r="C180" s="283">
        <f t="shared" ref="C180:O180" si="205">C151+C165</f>
        <v>0</v>
      </c>
      <c r="D180" s="283">
        <f t="shared" si="205"/>
        <v>0</v>
      </c>
      <c r="E180" s="283">
        <f t="shared" si="205"/>
        <v>0</v>
      </c>
      <c r="F180" s="283">
        <f t="shared" si="205"/>
        <v>0</v>
      </c>
      <c r="G180" s="283">
        <f t="shared" si="205"/>
        <v>0</v>
      </c>
      <c r="H180" s="283">
        <f t="shared" si="205"/>
        <v>0</v>
      </c>
      <c r="I180" s="283">
        <f t="shared" si="205"/>
        <v>0</v>
      </c>
      <c r="J180" s="283">
        <f t="shared" si="205"/>
        <v>0</v>
      </c>
      <c r="K180" s="283">
        <f t="shared" si="205"/>
        <v>0</v>
      </c>
      <c r="L180" s="283">
        <f t="shared" si="205"/>
        <v>0</v>
      </c>
      <c r="M180" s="482">
        <f t="shared" si="205"/>
        <v>26497.907523539361</v>
      </c>
      <c r="N180" s="482">
        <f t="shared" si="205"/>
        <v>74578.060481233813</v>
      </c>
      <c r="O180" s="283">
        <f t="shared" si="205"/>
        <v>101075.96800477317</v>
      </c>
      <c r="T180"/>
      <c r="U180"/>
      <c r="V180"/>
      <c r="W180"/>
      <c r="X180"/>
      <c r="Y180"/>
      <c r="Z180"/>
      <c r="AA180"/>
      <c r="AB180"/>
      <c r="AC180"/>
      <c r="AD180"/>
      <c r="AE180"/>
      <c r="AF180"/>
      <c r="AG180"/>
      <c r="AH180"/>
    </row>
    <row r="181" spans="1:34" s="195" customFormat="1" x14ac:dyDescent="0.35">
      <c r="A181" s="194"/>
      <c r="B181" s="281" t="s">
        <v>7</v>
      </c>
      <c r="C181" s="283">
        <f t="shared" ref="C181:O181" si="206">C152+C166</f>
        <v>0</v>
      </c>
      <c r="D181" s="283">
        <f t="shared" si="206"/>
        <v>13551.839999999998</v>
      </c>
      <c r="E181" s="283">
        <f t="shared" si="206"/>
        <v>0</v>
      </c>
      <c r="F181" s="283">
        <f t="shared" si="206"/>
        <v>1129.32</v>
      </c>
      <c r="G181" s="283">
        <f t="shared" si="206"/>
        <v>2823.2999999999997</v>
      </c>
      <c r="H181" s="283">
        <f t="shared" si="206"/>
        <v>4517.28</v>
      </c>
      <c r="I181" s="283">
        <f t="shared" si="206"/>
        <v>14116.499999999998</v>
      </c>
      <c r="J181" s="283">
        <f t="shared" si="206"/>
        <v>0</v>
      </c>
      <c r="K181" s="283">
        <f t="shared" si="206"/>
        <v>0</v>
      </c>
      <c r="L181" s="283">
        <f t="shared" si="206"/>
        <v>9599.2199999999993</v>
      </c>
      <c r="M181" s="482">
        <f t="shared" si="206"/>
        <v>7655.1728603204128</v>
      </c>
      <c r="N181" s="482">
        <f t="shared" si="206"/>
        <v>6423.4090554895693</v>
      </c>
      <c r="O181" s="283">
        <f t="shared" si="206"/>
        <v>59816.041915809976</v>
      </c>
      <c r="T181"/>
      <c r="U181"/>
      <c r="V181"/>
      <c r="W181"/>
      <c r="X181"/>
      <c r="Y181"/>
      <c r="Z181"/>
      <c r="AA181"/>
      <c r="AB181"/>
      <c r="AC181"/>
      <c r="AD181"/>
      <c r="AE181"/>
      <c r="AF181"/>
      <c r="AG181"/>
      <c r="AH181"/>
    </row>
    <row r="182" spans="1:34" s="195" customFormat="1" x14ac:dyDescent="0.35">
      <c r="A182" s="194"/>
      <c r="B182" s="281" t="s">
        <v>8</v>
      </c>
      <c r="C182" s="283">
        <f t="shared" ref="C182:O182" si="207">C153+C167</f>
        <v>22761.399999999998</v>
      </c>
      <c r="D182" s="283">
        <f t="shared" si="207"/>
        <v>31865.959999999995</v>
      </c>
      <c r="E182" s="283">
        <f t="shared" si="207"/>
        <v>36453.409999999996</v>
      </c>
      <c r="F182" s="283">
        <f t="shared" si="207"/>
        <v>159940.79999999999</v>
      </c>
      <c r="G182" s="283">
        <f t="shared" si="207"/>
        <v>27730.51</v>
      </c>
      <c r="H182" s="283">
        <f t="shared" si="207"/>
        <v>11491.73</v>
      </c>
      <c r="I182" s="283">
        <f t="shared" si="207"/>
        <v>58083.82</v>
      </c>
      <c r="J182" s="283">
        <f t="shared" si="207"/>
        <v>35197.82</v>
      </c>
      <c r="K182" s="283">
        <f t="shared" si="207"/>
        <v>34142.1</v>
      </c>
      <c r="L182" s="283">
        <f t="shared" si="207"/>
        <v>18314.629999999997</v>
      </c>
      <c r="M182" s="482">
        <f t="shared" si="207"/>
        <v>73217.994503940979</v>
      </c>
      <c r="N182" s="482">
        <f t="shared" si="207"/>
        <v>296322.60003214772</v>
      </c>
      <c r="O182" s="283">
        <f t="shared" si="207"/>
        <v>805522.77453608857</v>
      </c>
      <c r="T182"/>
      <c r="U182"/>
      <c r="V182"/>
      <c r="W182"/>
      <c r="X182"/>
      <c r="Y182"/>
      <c r="Z182"/>
      <c r="AA182"/>
      <c r="AB182"/>
      <c r="AC182"/>
      <c r="AD182"/>
      <c r="AE182"/>
      <c r="AF182"/>
      <c r="AG182"/>
      <c r="AH182"/>
    </row>
    <row r="183" spans="1:34" s="195" customFormat="1" x14ac:dyDescent="0.35">
      <c r="A183" s="194"/>
      <c r="B183" s="281" t="s">
        <v>42</v>
      </c>
      <c r="C183" s="283">
        <f t="shared" ref="C183:O183" si="208">C154+C168</f>
        <v>0</v>
      </c>
      <c r="D183" s="283">
        <f t="shared" si="208"/>
        <v>0</v>
      </c>
      <c r="E183" s="283">
        <f t="shared" si="208"/>
        <v>0</v>
      </c>
      <c r="F183" s="283">
        <f t="shared" si="208"/>
        <v>0</v>
      </c>
      <c r="G183" s="283">
        <f t="shared" si="208"/>
        <v>0</v>
      </c>
      <c r="H183" s="283">
        <f t="shared" si="208"/>
        <v>0</v>
      </c>
      <c r="I183" s="283">
        <f t="shared" si="208"/>
        <v>0</v>
      </c>
      <c r="J183" s="283">
        <f t="shared" si="208"/>
        <v>0</v>
      </c>
      <c r="K183" s="283">
        <f t="shared" si="208"/>
        <v>0</v>
      </c>
      <c r="L183" s="283">
        <f t="shared" si="208"/>
        <v>0</v>
      </c>
      <c r="M183" s="482">
        <f t="shared" si="208"/>
        <v>0</v>
      </c>
      <c r="N183" s="482">
        <f t="shared" si="208"/>
        <v>0</v>
      </c>
      <c r="O183" s="283">
        <f t="shared" si="208"/>
        <v>0</v>
      </c>
      <c r="T183"/>
      <c r="U183"/>
      <c r="V183"/>
      <c r="W183"/>
      <c r="X183"/>
      <c r="Y183"/>
      <c r="Z183"/>
      <c r="AA183"/>
      <c r="AB183"/>
      <c r="AC183"/>
      <c r="AD183"/>
      <c r="AE183"/>
      <c r="AF183"/>
      <c r="AG183"/>
      <c r="AH183"/>
    </row>
    <row r="184" spans="1:34" s="195" customFormat="1" x14ac:dyDescent="0.35">
      <c r="A184" s="194"/>
      <c r="B184" s="281" t="s">
        <v>43</v>
      </c>
      <c r="C184" s="283">
        <f t="shared" ref="C184:O184" si="209">C155+C169</f>
        <v>235340.04000000004</v>
      </c>
      <c r="D184" s="283">
        <f t="shared" si="209"/>
        <v>3503892.2300000004</v>
      </c>
      <c r="E184" s="283">
        <f t="shared" si="209"/>
        <v>4974462.83</v>
      </c>
      <c r="F184" s="283">
        <f t="shared" si="209"/>
        <v>5696746.3299999963</v>
      </c>
      <c r="G184" s="283">
        <f t="shared" si="209"/>
        <v>6042611.6699999906</v>
      </c>
      <c r="H184" s="283">
        <f t="shared" si="209"/>
        <v>6357998.7399999909</v>
      </c>
      <c r="I184" s="283">
        <f t="shared" si="209"/>
        <v>7042097.1082025142</v>
      </c>
      <c r="J184" s="283">
        <f t="shared" si="209"/>
        <v>5656692.2031219304</v>
      </c>
      <c r="K184" s="283">
        <f t="shared" si="209"/>
        <v>5578870.4032128844</v>
      </c>
      <c r="L184" s="283">
        <f t="shared" si="209"/>
        <v>4483142.8318072343</v>
      </c>
      <c r="M184" s="482">
        <f t="shared" si="209"/>
        <v>3673563.9627457848</v>
      </c>
      <c r="N184" s="482">
        <f t="shared" si="209"/>
        <v>12669482.765987927</v>
      </c>
      <c r="O184" s="283">
        <f t="shared" si="209"/>
        <v>65914901.115078256</v>
      </c>
      <c r="T184"/>
      <c r="U184"/>
      <c r="V184"/>
      <c r="W184"/>
      <c r="X184"/>
      <c r="Y184"/>
      <c r="Z184"/>
      <c r="AA184"/>
      <c r="AB184"/>
      <c r="AC184"/>
      <c r="AD184"/>
      <c r="AE184"/>
      <c r="AF184"/>
      <c r="AG184"/>
      <c r="AH184"/>
    </row>
    <row r="185" spans="1:34" s="195" customFormat="1" x14ac:dyDescent="0.35">
      <c r="A185" s="194"/>
      <c r="B185" s="281"/>
      <c r="C185" s="281"/>
      <c r="D185" s="281"/>
      <c r="E185" s="281"/>
      <c r="F185" s="281"/>
      <c r="G185" s="281"/>
      <c r="H185" s="281"/>
      <c r="I185" s="281"/>
      <c r="J185" s="281"/>
      <c r="K185" s="281"/>
      <c r="L185" s="281"/>
      <c r="M185" s="481"/>
      <c r="N185" s="481"/>
      <c r="O185" s="282"/>
      <c r="T185"/>
      <c r="U185"/>
      <c r="V185"/>
      <c r="W185"/>
      <c r="X185"/>
      <c r="Y185"/>
      <c r="Z185"/>
      <c r="AA185"/>
      <c r="AB185"/>
      <c r="AC185"/>
      <c r="AD185"/>
      <c r="AE185"/>
      <c r="AF185"/>
      <c r="AG185"/>
      <c r="AH185"/>
    </row>
    <row r="186" spans="1:34" s="195" customFormat="1" x14ac:dyDescent="0.35">
      <c r="A186" s="194"/>
      <c r="B186" s="281"/>
      <c r="C186" s="281"/>
      <c r="D186" s="281"/>
      <c r="E186" s="281"/>
      <c r="F186" s="281"/>
      <c r="G186" s="281"/>
      <c r="H186" s="281"/>
      <c r="I186" s="281"/>
      <c r="J186" s="281"/>
      <c r="K186" s="281"/>
      <c r="L186" s="281"/>
      <c r="M186" s="481"/>
      <c r="N186" s="481" t="s">
        <v>181</v>
      </c>
      <c r="O186" s="279">
        <f>SUM(C4:N14,C18:N28,C32:N42,C46:N56,C60:N70,C74:N84,C88:N98,C102:N112,C116:N126,C130:N140)</f>
        <v>65914901.115078278</v>
      </c>
      <c r="T186"/>
      <c r="U186"/>
      <c r="V186"/>
      <c r="W186"/>
      <c r="X186"/>
      <c r="Y186"/>
      <c r="Z186"/>
      <c r="AA186"/>
      <c r="AB186"/>
      <c r="AC186"/>
      <c r="AD186"/>
      <c r="AE186"/>
      <c r="AF186"/>
      <c r="AG186"/>
      <c r="AH186"/>
    </row>
    <row r="187" spans="1:34" x14ac:dyDescent="0.35">
      <c r="N187" s="481" t="s">
        <v>181</v>
      </c>
      <c r="O187" s="284" t="str">
        <f>IF(O170=O186,"ok","SUM ERROR")</f>
        <v>ok</v>
      </c>
      <c r="T187"/>
      <c r="AH187"/>
    </row>
    <row r="188" spans="1:34" x14ac:dyDescent="0.35">
      <c r="T188"/>
      <c r="AH188"/>
    </row>
    <row r="189" spans="1:34" x14ac:dyDescent="0.35">
      <c r="T189"/>
      <c r="AH189"/>
    </row>
    <row r="190" spans="1:34" x14ac:dyDescent="0.35">
      <c r="T190"/>
      <c r="AH190"/>
    </row>
    <row r="191" spans="1:34" x14ac:dyDescent="0.35">
      <c r="T191"/>
      <c r="AH191"/>
    </row>
    <row r="192" spans="1:34" x14ac:dyDescent="0.35">
      <c r="T192"/>
      <c r="AH192"/>
    </row>
    <row r="193" spans="20:34" x14ac:dyDescent="0.35">
      <c r="T193"/>
      <c r="AH193"/>
    </row>
    <row r="194" spans="20:34" x14ac:dyDescent="0.35">
      <c r="T194"/>
      <c r="AH194"/>
    </row>
    <row r="195" spans="20:34" x14ac:dyDescent="0.35">
      <c r="T195"/>
      <c r="AH195"/>
    </row>
    <row r="196" spans="20:34" x14ac:dyDescent="0.35">
      <c r="T196"/>
      <c r="AH196"/>
    </row>
    <row r="197" spans="20:34" x14ac:dyDescent="0.35">
      <c r="T197"/>
      <c r="AH197"/>
    </row>
    <row r="198" spans="20:34" x14ac:dyDescent="0.35">
      <c r="T198"/>
      <c r="AH198"/>
    </row>
    <row r="199" spans="20:34" x14ac:dyDescent="0.35">
      <c r="T199"/>
      <c r="AH199"/>
    </row>
    <row r="200" spans="20:34" x14ac:dyDescent="0.35">
      <c r="T200"/>
      <c r="AH200"/>
    </row>
    <row r="201" spans="20:34" x14ac:dyDescent="0.35">
      <c r="T201"/>
      <c r="AH201"/>
    </row>
    <row r="202" spans="20:34" x14ac:dyDescent="0.35">
      <c r="T202"/>
      <c r="AH202"/>
    </row>
    <row r="203" spans="20:34" x14ac:dyDescent="0.35">
      <c r="T203"/>
      <c r="AH203"/>
    </row>
    <row r="204" spans="20:34" x14ac:dyDescent="0.35">
      <c r="T204"/>
      <c r="AH204"/>
    </row>
    <row r="205" spans="20:34" x14ac:dyDescent="0.35">
      <c r="T205"/>
      <c r="AH205"/>
    </row>
    <row r="206" spans="20:34" x14ac:dyDescent="0.35">
      <c r="T206"/>
      <c r="AH206"/>
    </row>
    <row r="207" spans="20:34" x14ac:dyDescent="0.35">
      <c r="T207"/>
      <c r="AH207"/>
    </row>
    <row r="208" spans="20:34" x14ac:dyDescent="0.35">
      <c r="T208"/>
      <c r="AH208"/>
    </row>
    <row r="209" spans="20:34" x14ac:dyDescent="0.35">
      <c r="T209"/>
      <c r="AH209"/>
    </row>
    <row r="210" spans="20:34" x14ac:dyDescent="0.35">
      <c r="T210"/>
      <c r="AH210"/>
    </row>
  </sheetData>
  <mergeCells count="24">
    <mergeCell ref="A74:A84"/>
    <mergeCell ref="A88:A98"/>
    <mergeCell ref="A32:A42"/>
    <mergeCell ref="A116:A126"/>
    <mergeCell ref="M170:N170"/>
    <mergeCell ref="A158:A168"/>
    <mergeCell ref="A144:A154"/>
    <mergeCell ref="A102:A112"/>
    <mergeCell ref="A130:A140"/>
    <mergeCell ref="C1:N1"/>
    <mergeCell ref="A4:A14"/>
    <mergeCell ref="A18:A28"/>
    <mergeCell ref="A46:A56"/>
    <mergeCell ref="A60:A70"/>
    <mergeCell ref="V1:AG1"/>
    <mergeCell ref="T4:T14"/>
    <mergeCell ref="T18:T28"/>
    <mergeCell ref="T32:T42"/>
    <mergeCell ref="T46:T56"/>
    <mergeCell ref="T60:T70"/>
    <mergeCell ref="T74:T84"/>
    <mergeCell ref="T88:T98"/>
    <mergeCell ref="T102:T112"/>
    <mergeCell ref="T116:T126"/>
  </mergeCells>
  <conditionalFormatting sqref="O187">
    <cfRule type="cellIs" dxfId="3" priority="1" operator="equal">
      <formula>"SUM ERROR"</formula>
    </cfRule>
  </conditionalFormatting>
  <pageMargins left="0.7" right="0.7" top="0.75" bottom="0.75" header="0.3" footer="0.3"/>
  <pageSetup orientation="portrait" r:id="rId1"/>
  <headerFooter>
    <oddFooter>&amp;RSchedule JNG-D7.G</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4" tint="0.79998168889431442"/>
  </sheetPr>
  <dimension ref="A1:EB230"/>
  <sheetViews>
    <sheetView zoomScale="80" zoomScaleNormal="80" workbookViewId="0">
      <pane ySplit="1" topLeftCell="A2" activePane="bottomLeft" state="frozen"/>
      <selection pane="bottomLeft" activeCell="CR128" sqref="CR128"/>
    </sheetView>
  </sheetViews>
  <sheetFormatPr defaultRowHeight="14.5" x14ac:dyDescent="0.35"/>
  <cols>
    <col min="1" max="1" width="8.36328125" style="78" customWidth="1"/>
    <col min="2" max="2" width="19.36328125" bestFit="1" customWidth="1"/>
    <col min="3" max="3" width="12.54296875" bestFit="1" customWidth="1"/>
    <col min="4" max="5" width="12.54296875" customWidth="1"/>
    <col min="6" max="12" width="11.6328125" bestFit="1" customWidth="1"/>
    <col min="13" max="14" width="11.6328125" style="411" bestFit="1" customWidth="1"/>
    <col min="15" max="15" width="14" bestFit="1" customWidth="1"/>
    <col min="16" max="16" width="13.453125" customWidth="1"/>
    <col min="17" max="17" width="8.36328125" customWidth="1"/>
    <col min="18" max="18" width="19.36328125" customWidth="1"/>
    <col min="19" max="28" width="11.54296875" customWidth="1"/>
    <col min="29" max="29" width="12.6328125" style="411" customWidth="1"/>
    <col min="30" max="30" width="12" style="411" customWidth="1"/>
    <col min="31" max="31" width="13.453125" customWidth="1"/>
    <col min="32" max="32" width="12.453125" customWidth="1"/>
    <col min="33" max="33" width="8.36328125" customWidth="1"/>
    <col min="34" max="34" width="19.36328125" customWidth="1"/>
    <col min="35" max="35" width="11" customWidth="1"/>
    <col min="36" max="36" width="11.54296875" customWidth="1"/>
    <col min="37" max="37" width="10.54296875" customWidth="1"/>
    <col min="38" max="38" width="11.54296875" customWidth="1"/>
    <col min="39" max="39" width="10.54296875" customWidth="1"/>
    <col min="40" max="40" width="11.54296875" customWidth="1"/>
    <col min="41" max="41" width="10.54296875" customWidth="1"/>
    <col min="42" max="42" width="11.54296875" customWidth="1"/>
    <col min="43" max="43" width="10.54296875" customWidth="1"/>
    <col min="44" max="44" width="11.54296875" customWidth="1"/>
    <col min="45" max="45" width="11.36328125" style="411" customWidth="1"/>
    <col min="46" max="46" width="11.54296875" style="411" customWidth="1"/>
    <col min="47" max="47" width="12.54296875" customWidth="1"/>
    <col min="48" max="48" width="13.54296875" customWidth="1"/>
    <col min="49" max="49" width="9.6328125" customWidth="1"/>
    <col min="50" max="50" width="19.36328125" customWidth="1"/>
    <col min="51" max="51" width="10" customWidth="1"/>
    <col min="52" max="52" width="9.453125" customWidth="1"/>
    <col min="53" max="60" width="10.36328125" customWidth="1"/>
    <col min="61" max="62" width="10.36328125" style="411" customWidth="1"/>
    <col min="63" max="63" width="12.54296875" customWidth="1"/>
    <col min="64" max="64" width="11.453125" customWidth="1"/>
    <col min="68" max="68" width="8.36328125" style="78" customWidth="1"/>
    <col min="69" max="69" width="19.36328125" bestFit="1" customWidth="1"/>
    <col min="70" max="83" width="6.81640625" customWidth="1"/>
    <col min="84" max="84" width="8.36328125" customWidth="1"/>
    <col min="85" max="85" width="19.36328125" customWidth="1"/>
    <col min="86" max="99" width="6.81640625" customWidth="1"/>
    <col min="100" max="100" width="8.36328125" customWidth="1"/>
    <col min="101" max="101" width="19.36328125" customWidth="1"/>
    <col min="102" max="115" width="6.81640625" customWidth="1"/>
    <col min="116" max="116" width="9.6328125" customWidth="1"/>
    <col min="117" max="117" width="19.36328125" customWidth="1"/>
    <col min="118" max="132" width="6.81640625" customWidth="1"/>
  </cols>
  <sheetData>
    <row r="1" spans="1:130" ht="33" customHeight="1" x14ac:dyDescent="0.35">
      <c r="C1" s="647" t="s">
        <v>152</v>
      </c>
      <c r="D1" s="648"/>
      <c r="E1" s="648"/>
      <c r="F1" s="648"/>
      <c r="G1" s="648"/>
      <c r="H1" s="648"/>
      <c r="I1" s="648"/>
      <c r="J1" s="648"/>
      <c r="K1" s="648"/>
      <c r="L1" s="648"/>
      <c r="M1" s="648"/>
      <c r="N1" s="649"/>
      <c r="S1" s="627" t="s">
        <v>153</v>
      </c>
      <c r="T1" s="628"/>
      <c r="U1" s="628"/>
      <c r="V1" s="628"/>
      <c r="W1" s="628"/>
      <c r="X1" s="628"/>
      <c r="Y1" s="628"/>
      <c r="Z1" s="628"/>
      <c r="AA1" s="628"/>
      <c r="AB1" s="628"/>
      <c r="AC1" s="628"/>
      <c r="AD1" s="629"/>
      <c r="AI1" s="627" t="s">
        <v>154</v>
      </c>
      <c r="AJ1" s="628"/>
      <c r="AK1" s="628"/>
      <c r="AL1" s="628"/>
      <c r="AM1" s="628"/>
      <c r="AN1" s="628"/>
      <c r="AO1" s="628"/>
      <c r="AP1" s="628"/>
      <c r="AQ1" s="628"/>
      <c r="AR1" s="628"/>
      <c r="AS1" s="628"/>
      <c r="AT1" s="629"/>
      <c r="AY1" s="627" t="s">
        <v>155</v>
      </c>
      <c r="AZ1" s="628"/>
      <c r="BA1" s="628"/>
      <c r="BB1" s="628"/>
      <c r="BC1" s="628"/>
      <c r="BD1" s="628"/>
      <c r="BE1" s="628"/>
      <c r="BF1" s="628"/>
      <c r="BG1" s="628"/>
      <c r="BH1" s="628"/>
      <c r="BI1" s="628"/>
      <c r="BJ1" s="629"/>
      <c r="BL1" s="193"/>
      <c r="BR1" s="647" t="s">
        <v>152</v>
      </c>
      <c r="BS1" s="648"/>
      <c r="BT1" s="648"/>
      <c r="BU1" s="648"/>
      <c r="BV1" s="648"/>
      <c r="BW1" s="648"/>
      <c r="BX1" s="648"/>
      <c r="BY1" s="648"/>
      <c r="BZ1" s="648"/>
      <c r="CA1" s="648"/>
      <c r="CB1" s="648"/>
      <c r="CC1" s="649"/>
      <c r="CH1" s="627" t="s">
        <v>153</v>
      </c>
      <c r="CI1" s="628"/>
      <c r="CJ1" s="628"/>
      <c r="CK1" s="628"/>
      <c r="CL1" s="628"/>
      <c r="CM1" s="628"/>
      <c r="CN1" s="628"/>
      <c r="CO1" s="628"/>
      <c r="CP1" s="628"/>
      <c r="CQ1" s="628"/>
      <c r="CR1" s="628"/>
      <c r="CS1" s="629"/>
      <c r="CX1" s="627" t="s">
        <v>154</v>
      </c>
      <c r="CY1" s="628"/>
      <c r="CZ1" s="628"/>
      <c r="DA1" s="628"/>
      <c r="DB1" s="628"/>
      <c r="DC1" s="628"/>
      <c r="DD1" s="628"/>
      <c r="DE1" s="628"/>
      <c r="DF1" s="628"/>
      <c r="DG1" s="628"/>
      <c r="DH1" s="628"/>
      <c r="DI1" s="629"/>
      <c r="DN1" s="627" t="s">
        <v>155</v>
      </c>
      <c r="DO1" s="628"/>
      <c r="DP1" s="628"/>
      <c r="DQ1" s="628"/>
      <c r="DR1" s="628"/>
      <c r="DS1" s="628"/>
      <c r="DT1" s="628"/>
      <c r="DU1" s="628"/>
      <c r="DV1" s="628"/>
      <c r="DW1" s="628"/>
      <c r="DX1" s="628"/>
      <c r="DY1" s="629"/>
    </row>
    <row r="2" spans="1:130" ht="24" customHeight="1" thickBot="1" x14ac:dyDescent="0.4">
      <c r="C2" s="85"/>
      <c r="D2" s="86"/>
      <c r="E2" s="86"/>
      <c r="F2" s="86"/>
      <c r="G2" s="86"/>
      <c r="H2" s="86"/>
      <c r="I2" s="86"/>
      <c r="J2" s="86"/>
      <c r="K2" s="86"/>
      <c r="L2" s="86"/>
      <c r="M2" s="484" t="s">
        <v>290</v>
      </c>
      <c r="N2" s="485"/>
      <c r="S2" s="85"/>
      <c r="T2" s="86"/>
      <c r="U2" s="86"/>
      <c r="V2" s="86"/>
      <c r="W2" s="86"/>
      <c r="X2" s="86"/>
      <c r="Y2" s="86"/>
      <c r="Z2" s="86"/>
      <c r="AA2" s="86"/>
      <c r="AB2" s="86"/>
      <c r="AC2" s="484" t="s">
        <v>290</v>
      </c>
      <c r="AD2" s="485"/>
      <c r="AI2" s="85"/>
      <c r="AJ2" s="86"/>
      <c r="AK2" s="86"/>
      <c r="AL2" s="86"/>
      <c r="AM2" s="86"/>
      <c r="AN2" s="86"/>
      <c r="AO2" s="86"/>
      <c r="AP2" s="86"/>
      <c r="AQ2" s="86"/>
      <c r="AR2" s="86"/>
      <c r="AS2" s="484" t="s">
        <v>290</v>
      </c>
      <c r="AT2" s="485"/>
      <c r="AY2" s="85"/>
      <c r="AZ2" s="86"/>
      <c r="BA2" s="86"/>
      <c r="BB2" s="86"/>
      <c r="BC2" s="86"/>
      <c r="BD2" s="86"/>
      <c r="BE2" s="86"/>
      <c r="BF2" s="86"/>
      <c r="BG2" s="86"/>
      <c r="BH2" s="86"/>
      <c r="BI2" s="484" t="s">
        <v>290</v>
      </c>
      <c r="BJ2" s="485"/>
      <c r="BR2" s="85"/>
      <c r="BS2" s="86"/>
      <c r="BT2" s="86"/>
      <c r="BU2" s="86"/>
      <c r="BV2" s="86"/>
      <c r="BW2" s="86"/>
      <c r="BX2" s="86"/>
      <c r="BY2" s="86"/>
      <c r="BZ2" s="86"/>
      <c r="CA2" s="86"/>
      <c r="CB2" s="86"/>
      <c r="CC2" s="520"/>
      <c r="CH2" s="85"/>
      <c r="CI2" s="86"/>
      <c r="CJ2" s="86"/>
      <c r="CK2" s="86"/>
      <c r="CL2" s="86"/>
      <c r="CM2" s="86"/>
      <c r="CN2" s="86"/>
      <c r="CO2" s="86"/>
      <c r="CP2" s="86"/>
      <c r="CQ2" s="86"/>
      <c r="CR2" s="86"/>
      <c r="CS2" s="520"/>
      <c r="CX2" s="85"/>
      <c r="CY2" s="86"/>
      <c r="CZ2" s="86"/>
      <c r="DA2" s="86"/>
      <c r="DB2" s="86"/>
      <c r="DC2" s="86"/>
      <c r="DD2" s="86"/>
      <c r="DE2" s="86"/>
      <c r="DF2" s="86"/>
      <c r="DG2" s="86"/>
      <c r="DH2" s="86"/>
      <c r="DI2" s="520"/>
      <c r="DN2" s="85"/>
      <c r="DO2" s="86"/>
      <c r="DP2" s="86"/>
      <c r="DQ2" s="86"/>
      <c r="DR2" s="86"/>
      <c r="DS2" s="86"/>
      <c r="DT2" s="86"/>
      <c r="DU2" s="86"/>
      <c r="DV2" s="86"/>
      <c r="DW2" s="86"/>
      <c r="DX2" s="86"/>
      <c r="DY2" s="520"/>
    </row>
    <row r="3" spans="1:130" ht="20.75" customHeight="1" thickBot="1" x14ac:dyDescent="0.4">
      <c r="B3" s="184" t="s">
        <v>36</v>
      </c>
      <c r="C3" s="185">
        <f>'RES kWh ENTRY'!C3</f>
        <v>44927</v>
      </c>
      <c r="D3" s="185">
        <f>'RES kWh ENTRY'!D3</f>
        <v>44958</v>
      </c>
      <c r="E3" s="185">
        <f>'RES kWh ENTRY'!E3</f>
        <v>44986</v>
      </c>
      <c r="F3" s="185">
        <f>'RES kWh ENTRY'!F3</f>
        <v>45017</v>
      </c>
      <c r="G3" s="185">
        <f>'RES kWh ENTRY'!G3</f>
        <v>45047</v>
      </c>
      <c r="H3" s="185">
        <f>'RES kWh ENTRY'!H3</f>
        <v>45078</v>
      </c>
      <c r="I3" s="185">
        <f>'RES kWh ENTRY'!I3</f>
        <v>45108</v>
      </c>
      <c r="J3" s="185">
        <f>'RES kWh ENTRY'!J3</f>
        <v>45139</v>
      </c>
      <c r="K3" s="185">
        <f>'RES kWh ENTRY'!K3</f>
        <v>45170</v>
      </c>
      <c r="L3" s="185">
        <f>'RES kWh ENTRY'!L3</f>
        <v>45200</v>
      </c>
      <c r="M3" s="478">
        <f>'RES kWh ENTRY'!M3</f>
        <v>45231</v>
      </c>
      <c r="N3" s="478" t="str">
        <f>'RES kWh ENTRY'!N3</f>
        <v>Dec-23 +</v>
      </c>
      <c r="O3" s="186" t="s">
        <v>34</v>
      </c>
      <c r="R3" s="184" t="s">
        <v>36</v>
      </c>
      <c r="S3" s="185">
        <f>C3</f>
        <v>44927</v>
      </c>
      <c r="T3" s="185">
        <f t="shared" ref="T3:AD3" si="0">D3</f>
        <v>44958</v>
      </c>
      <c r="U3" s="185">
        <f t="shared" si="0"/>
        <v>44986</v>
      </c>
      <c r="V3" s="185">
        <f t="shared" si="0"/>
        <v>45017</v>
      </c>
      <c r="W3" s="185">
        <f t="shared" si="0"/>
        <v>45047</v>
      </c>
      <c r="X3" s="185">
        <f t="shared" si="0"/>
        <v>45078</v>
      </c>
      <c r="Y3" s="185">
        <f t="shared" si="0"/>
        <v>45108</v>
      </c>
      <c r="Z3" s="185">
        <f t="shared" si="0"/>
        <v>45139</v>
      </c>
      <c r="AA3" s="185">
        <f t="shared" si="0"/>
        <v>45170</v>
      </c>
      <c r="AB3" s="185">
        <f t="shared" si="0"/>
        <v>45200</v>
      </c>
      <c r="AC3" s="478">
        <f t="shared" si="0"/>
        <v>45231</v>
      </c>
      <c r="AD3" s="478" t="str">
        <f t="shared" si="0"/>
        <v>Dec-23 +</v>
      </c>
      <c r="AE3" s="186" t="s">
        <v>34</v>
      </c>
      <c r="AH3" s="184" t="s">
        <v>36</v>
      </c>
      <c r="AI3" s="185">
        <f>C3</f>
        <v>44927</v>
      </c>
      <c r="AJ3" s="185">
        <f t="shared" ref="AJ3:AT3" si="1">D3</f>
        <v>44958</v>
      </c>
      <c r="AK3" s="185">
        <f t="shared" si="1"/>
        <v>44986</v>
      </c>
      <c r="AL3" s="185">
        <f t="shared" si="1"/>
        <v>45017</v>
      </c>
      <c r="AM3" s="185">
        <f t="shared" si="1"/>
        <v>45047</v>
      </c>
      <c r="AN3" s="185">
        <f t="shared" si="1"/>
        <v>45078</v>
      </c>
      <c r="AO3" s="185">
        <f t="shared" si="1"/>
        <v>45108</v>
      </c>
      <c r="AP3" s="185">
        <f t="shared" si="1"/>
        <v>45139</v>
      </c>
      <c r="AQ3" s="185">
        <f t="shared" si="1"/>
        <v>45170</v>
      </c>
      <c r="AR3" s="185">
        <f t="shared" si="1"/>
        <v>45200</v>
      </c>
      <c r="AS3" s="478">
        <f t="shared" si="1"/>
        <v>45231</v>
      </c>
      <c r="AT3" s="478" t="str">
        <f t="shared" si="1"/>
        <v>Dec-23 +</v>
      </c>
      <c r="AU3" s="186" t="s">
        <v>34</v>
      </c>
      <c r="AX3" s="184" t="s">
        <v>36</v>
      </c>
      <c r="AY3" s="185">
        <f>C3</f>
        <v>44927</v>
      </c>
      <c r="AZ3" s="185">
        <f t="shared" ref="AZ3:BJ3" si="2">D3</f>
        <v>44958</v>
      </c>
      <c r="BA3" s="185">
        <f t="shared" si="2"/>
        <v>44986</v>
      </c>
      <c r="BB3" s="185">
        <f t="shared" si="2"/>
        <v>45017</v>
      </c>
      <c r="BC3" s="185">
        <f t="shared" si="2"/>
        <v>45047</v>
      </c>
      <c r="BD3" s="185">
        <f t="shared" si="2"/>
        <v>45078</v>
      </c>
      <c r="BE3" s="185">
        <f t="shared" si="2"/>
        <v>45108</v>
      </c>
      <c r="BF3" s="185">
        <f t="shared" si="2"/>
        <v>45139</v>
      </c>
      <c r="BG3" s="185">
        <f t="shared" si="2"/>
        <v>45170</v>
      </c>
      <c r="BH3" s="185">
        <f t="shared" si="2"/>
        <v>45200</v>
      </c>
      <c r="BI3" s="478">
        <f t="shared" si="2"/>
        <v>45231</v>
      </c>
      <c r="BJ3" s="478" t="str">
        <f t="shared" si="2"/>
        <v>Dec-23 +</v>
      </c>
      <c r="BK3" s="186" t="s">
        <v>34</v>
      </c>
      <c r="BQ3" s="184" t="s">
        <v>36</v>
      </c>
      <c r="BR3" s="512" t="s">
        <v>189</v>
      </c>
      <c r="BS3" s="512" t="s">
        <v>190</v>
      </c>
      <c r="BT3" s="512" t="s">
        <v>191</v>
      </c>
      <c r="BU3" s="512" t="s">
        <v>192</v>
      </c>
      <c r="BV3" s="512" t="s">
        <v>44</v>
      </c>
      <c r="BW3" s="512" t="s">
        <v>193</v>
      </c>
      <c r="BX3" s="512" t="s">
        <v>194</v>
      </c>
      <c r="BY3" s="512" t="s">
        <v>195</v>
      </c>
      <c r="BZ3" s="512" t="s">
        <v>196</v>
      </c>
      <c r="CA3" s="512" t="s">
        <v>197</v>
      </c>
      <c r="CB3" s="505" t="s">
        <v>198</v>
      </c>
      <c r="CC3" s="505" t="s">
        <v>199</v>
      </c>
      <c r="CD3" s="543" t="s">
        <v>34</v>
      </c>
      <c r="CG3" s="184" t="s">
        <v>36</v>
      </c>
      <c r="CH3" s="512" t="s">
        <v>189</v>
      </c>
      <c r="CI3" s="512" t="s">
        <v>190</v>
      </c>
      <c r="CJ3" s="512" t="s">
        <v>191</v>
      </c>
      <c r="CK3" s="512" t="s">
        <v>192</v>
      </c>
      <c r="CL3" s="512" t="s">
        <v>44</v>
      </c>
      <c r="CM3" s="512" t="s">
        <v>193</v>
      </c>
      <c r="CN3" s="512" t="s">
        <v>194</v>
      </c>
      <c r="CO3" s="512" t="s">
        <v>195</v>
      </c>
      <c r="CP3" s="512" t="s">
        <v>196</v>
      </c>
      <c r="CQ3" s="512" t="s">
        <v>197</v>
      </c>
      <c r="CR3" s="542" t="s">
        <v>198</v>
      </c>
      <c r="CS3" s="542" t="s">
        <v>199</v>
      </c>
      <c r="CT3" s="543" t="s">
        <v>34</v>
      </c>
      <c r="CW3" s="184" t="s">
        <v>36</v>
      </c>
      <c r="CX3" s="512" t="s">
        <v>189</v>
      </c>
      <c r="CY3" s="512" t="s">
        <v>190</v>
      </c>
      <c r="CZ3" s="512" t="s">
        <v>191</v>
      </c>
      <c r="DA3" s="512" t="s">
        <v>192</v>
      </c>
      <c r="DB3" s="512" t="s">
        <v>44</v>
      </c>
      <c r="DC3" s="512" t="s">
        <v>193</v>
      </c>
      <c r="DD3" s="512" t="s">
        <v>194</v>
      </c>
      <c r="DE3" s="512" t="s">
        <v>195</v>
      </c>
      <c r="DF3" s="512" t="s">
        <v>196</v>
      </c>
      <c r="DG3" s="512" t="s">
        <v>197</v>
      </c>
      <c r="DH3" s="542" t="s">
        <v>198</v>
      </c>
      <c r="DI3" s="542" t="s">
        <v>199</v>
      </c>
      <c r="DJ3" s="543" t="s">
        <v>34</v>
      </c>
      <c r="DM3" s="184" t="s">
        <v>36</v>
      </c>
      <c r="DN3" s="512" t="s">
        <v>189</v>
      </c>
      <c r="DO3" s="512" t="s">
        <v>190</v>
      </c>
      <c r="DP3" s="512" t="s">
        <v>191</v>
      </c>
      <c r="DQ3" s="512" t="s">
        <v>192</v>
      </c>
      <c r="DR3" s="512" t="s">
        <v>44</v>
      </c>
      <c r="DS3" s="512" t="s">
        <v>193</v>
      </c>
      <c r="DT3" s="512" t="s">
        <v>194</v>
      </c>
      <c r="DU3" s="512" t="s">
        <v>195</v>
      </c>
      <c r="DV3" s="512" t="s">
        <v>196</v>
      </c>
      <c r="DW3" s="512" t="s">
        <v>197</v>
      </c>
      <c r="DX3" s="542" t="s">
        <v>198</v>
      </c>
      <c r="DY3" s="542" t="s">
        <v>199</v>
      </c>
      <c r="DZ3" s="543" t="s">
        <v>34</v>
      </c>
    </row>
    <row r="4" spans="1:130" ht="15" customHeight="1" x14ac:dyDescent="0.35">
      <c r="A4" s="635" t="s">
        <v>70</v>
      </c>
      <c r="B4" s="196" t="s">
        <v>62</v>
      </c>
      <c r="C4" s="3">
        <v>0</v>
      </c>
      <c r="D4" s="3">
        <v>0</v>
      </c>
      <c r="E4" s="3">
        <v>0</v>
      </c>
      <c r="F4" s="3">
        <v>0</v>
      </c>
      <c r="G4" s="3">
        <v>0</v>
      </c>
      <c r="H4" s="3">
        <v>0</v>
      </c>
      <c r="I4" s="3">
        <v>0</v>
      </c>
      <c r="J4" s="3">
        <v>0</v>
      </c>
      <c r="K4" s="3">
        <v>0</v>
      </c>
      <c r="L4" s="561">
        <v>0</v>
      </c>
      <c r="M4" s="286">
        <f>BL$17*CB4</f>
        <v>0</v>
      </c>
      <c r="N4" s="286">
        <f t="shared" ref="N4:N16" si="3">BM$17*CC4</f>
        <v>0</v>
      </c>
      <c r="O4" s="74">
        <f t="shared" ref="O4:O17" si="4">SUM(C4:N4)</f>
        <v>0</v>
      </c>
      <c r="Q4" s="635" t="s">
        <v>70</v>
      </c>
      <c r="R4" s="196" t="s">
        <v>62</v>
      </c>
      <c r="S4" s="3">
        <v>0</v>
      </c>
      <c r="T4" s="3">
        <v>0</v>
      </c>
      <c r="U4" s="3">
        <v>0</v>
      </c>
      <c r="V4" s="3">
        <v>0</v>
      </c>
      <c r="W4" s="3">
        <v>0</v>
      </c>
      <c r="X4" s="3">
        <v>0</v>
      </c>
      <c r="Y4" s="3">
        <v>0</v>
      </c>
      <c r="Z4" s="3">
        <v>0</v>
      </c>
      <c r="AA4" s="3">
        <v>0</v>
      </c>
      <c r="AB4" s="561">
        <v>0</v>
      </c>
      <c r="AC4" s="286">
        <f>BL$17*CR4</f>
        <v>0</v>
      </c>
      <c r="AD4" s="286">
        <f>BM$17*CS4</f>
        <v>0</v>
      </c>
      <c r="AE4" s="74">
        <f t="shared" ref="AE4:AE17" si="5">SUM(S4:AD4)</f>
        <v>0</v>
      </c>
      <c r="AG4" s="635" t="s">
        <v>70</v>
      </c>
      <c r="AH4" s="196" t="s">
        <v>62</v>
      </c>
      <c r="AI4" s="3">
        <v>0</v>
      </c>
      <c r="AJ4" s="3">
        <v>0</v>
      </c>
      <c r="AK4" s="3">
        <v>0</v>
      </c>
      <c r="AL4" s="3">
        <v>0</v>
      </c>
      <c r="AM4" s="3">
        <v>0</v>
      </c>
      <c r="AN4" s="3">
        <v>0</v>
      </c>
      <c r="AO4" s="3">
        <v>0</v>
      </c>
      <c r="AP4" s="3">
        <v>0</v>
      </c>
      <c r="AQ4" s="3">
        <v>0</v>
      </c>
      <c r="AR4" s="561">
        <v>0</v>
      </c>
      <c r="AS4" s="286">
        <f>BL$17*DH4</f>
        <v>0</v>
      </c>
      <c r="AT4" s="286">
        <f t="shared" ref="AT4:AT16" si="6">BM$17*DI4</f>
        <v>0</v>
      </c>
      <c r="AU4" s="74">
        <f t="shared" ref="AU4:AU17" si="7">SUM(AI4:AT4)</f>
        <v>0</v>
      </c>
      <c r="AW4" s="635" t="s">
        <v>70</v>
      </c>
      <c r="AX4" s="196" t="s">
        <v>62</v>
      </c>
      <c r="AY4" s="3">
        <v>0</v>
      </c>
      <c r="AZ4" s="3">
        <v>0</v>
      </c>
      <c r="BA4" s="3">
        <v>0</v>
      </c>
      <c r="BB4" s="3">
        <v>0</v>
      </c>
      <c r="BC4" s="3">
        <v>0</v>
      </c>
      <c r="BD4" s="3">
        <v>0</v>
      </c>
      <c r="BE4" s="3">
        <v>0</v>
      </c>
      <c r="BF4" s="3">
        <v>0</v>
      </c>
      <c r="BG4" s="3">
        <v>0</v>
      </c>
      <c r="BH4" s="561">
        <v>0</v>
      </c>
      <c r="BI4" s="286">
        <f>BL$17*DX4</f>
        <v>0</v>
      </c>
      <c r="BJ4" s="286">
        <f t="shared" ref="BJ4:BJ16" si="8">BM$17*DY4</f>
        <v>0</v>
      </c>
      <c r="BK4" s="74">
        <f t="shared" ref="BK4:BK17" si="9">SUM(AY4:BJ4)</f>
        <v>0</v>
      </c>
      <c r="BL4" s="193"/>
      <c r="BP4" s="635" t="s">
        <v>70</v>
      </c>
      <c r="BQ4" s="196" t="s">
        <v>62</v>
      </c>
      <c r="BR4" s="172"/>
      <c r="BS4" s="172"/>
      <c r="BT4" s="172"/>
      <c r="BU4" s="172"/>
      <c r="BV4" s="172"/>
      <c r="BW4" s="172"/>
      <c r="BX4" s="172"/>
      <c r="BY4" s="172"/>
      <c r="BZ4" s="172"/>
      <c r="CA4" s="172"/>
      <c r="CB4" s="525">
        <v>0</v>
      </c>
      <c r="CC4" s="525">
        <v>0</v>
      </c>
      <c r="CD4" s="541">
        <f t="shared" ref="CD4:CD17" si="10">SUM(BR4:CC4)</f>
        <v>0</v>
      </c>
      <c r="CF4" s="635" t="s">
        <v>70</v>
      </c>
      <c r="CG4" s="196" t="s">
        <v>62</v>
      </c>
      <c r="CH4" s="172"/>
      <c r="CI4" s="172"/>
      <c r="CJ4" s="172"/>
      <c r="CK4" s="172"/>
      <c r="CL4" s="172"/>
      <c r="CM4" s="172"/>
      <c r="CN4" s="172"/>
      <c r="CO4" s="172"/>
      <c r="CP4" s="172"/>
      <c r="CQ4" s="172"/>
      <c r="CR4" s="525">
        <v>0</v>
      </c>
      <c r="CS4" s="525">
        <v>0</v>
      </c>
      <c r="CT4" s="521">
        <f t="shared" ref="CT4:CT17" si="11">SUM(CH4:CS4)</f>
        <v>0</v>
      </c>
      <c r="CV4" s="635" t="s">
        <v>70</v>
      </c>
      <c r="CW4" s="196" t="s">
        <v>62</v>
      </c>
      <c r="CX4" s="172"/>
      <c r="CY4" s="172"/>
      <c r="CZ4" s="172"/>
      <c r="DA4" s="172"/>
      <c r="DB4" s="172"/>
      <c r="DC4" s="172"/>
      <c r="DD4" s="172"/>
      <c r="DE4" s="172"/>
      <c r="DF4" s="172"/>
      <c r="DG4" s="172"/>
      <c r="DH4" s="525">
        <v>0</v>
      </c>
      <c r="DI4" s="525">
        <v>0</v>
      </c>
      <c r="DJ4" s="521">
        <f t="shared" ref="DJ4:DJ17" si="12">SUM(CX4:DI4)</f>
        <v>0</v>
      </c>
      <c r="DL4" s="635" t="s">
        <v>70</v>
      </c>
      <c r="DM4" s="196" t="s">
        <v>62</v>
      </c>
      <c r="DN4" s="172"/>
      <c r="DO4" s="172"/>
      <c r="DP4" s="172"/>
      <c r="DQ4" s="172"/>
      <c r="DR4" s="172"/>
      <c r="DS4" s="172"/>
      <c r="DT4" s="172"/>
      <c r="DU4" s="172"/>
      <c r="DV4" s="172"/>
      <c r="DW4" s="172"/>
      <c r="DX4" s="525">
        <v>0</v>
      </c>
      <c r="DY4" s="525">
        <v>0</v>
      </c>
      <c r="DZ4" s="521">
        <f t="shared" ref="DZ4:DZ17" si="13">SUM(DN4:DY4)</f>
        <v>0</v>
      </c>
    </row>
    <row r="5" spans="1:130" x14ac:dyDescent="0.35">
      <c r="A5" s="636"/>
      <c r="B5" s="196" t="s">
        <v>61</v>
      </c>
      <c r="C5" s="3">
        <v>0</v>
      </c>
      <c r="D5" s="3">
        <v>0</v>
      </c>
      <c r="E5" s="3">
        <v>0</v>
      </c>
      <c r="F5" s="3">
        <v>0</v>
      </c>
      <c r="G5" s="3">
        <v>0</v>
      </c>
      <c r="H5" s="3">
        <v>0</v>
      </c>
      <c r="I5" s="3">
        <v>0</v>
      </c>
      <c r="J5" s="3">
        <v>0</v>
      </c>
      <c r="K5" s="3">
        <v>0</v>
      </c>
      <c r="L5" s="561">
        <v>0</v>
      </c>
      <c r="M5" s="286">
        <f t="shared" ref="M5:M16" si="14">BL$17*CB5</f>
        <v>0</v>
      </c>
      <c r="N5" s="286">
        <f t="shared" si="3"/>
        <v>0</v>
      </c>
      <c r="O5" s="74">
        <f t="shared" si="4"/>
        <v>0</v>
      </c>
      <c r="Q5" s="636"/>
      <c r="R5" s="196" t="s">
        <v>61</v>
      </c>
      <c r="S5" s="3">
        <v>0</v>
      </c>
      <c r="T5" s="3">
        <v>0</v>
      </c>
      <c r="U5" s="3">
        <v>0</v>
      </c>
      <c r="V5" s="3">
        <v>0</v>
      </c>
      <c r="W5" s="3">
        <v>0</v>
      </c>
      <c r="X5" s="3">
        <v>0</v>
      </c>
      <c r="Y5" s="3">
        <v>0</v>
      </c>
      <c r="Z5" s="3">
        <v>0</v>
      </c>
      <c r="AA5" s="3">
        <v>0</v>
      </c>
      <c r="AB5" s="561">
        <v>0</v>
      </c>
      <c r="AC5" s="286">
        <f t="shared" ref="AC5:AC16" si="15">BL$17*CR5</f>
        <v>0</v>
      </c>
      <c r="AD5" s="286">
        <f t="shared" ref="AD5:AD16" si="16">BM$17*CS5</f>
        <v>0</v>
      </c>
      <c r="AE5" s="74">
        <f t="shared" si="5"/>
        <v>0</v>
      </c>
      <c r="AG5" s="636"/>
      <c r="AH5" s="196" t="s">
        <v>61</v>
      </c>
      <c r="AI5" s="3">
        <v>0</v>
      </c>
      <c r="AJ5" s="3">
        <v>0</v>
      </c>
      <c r="AK5" s="3">
        <v>0</v>
      </c>
      <c r="AL5" s="3">
        <v>0</v>
      </c>
      <c r="AM5" s="3">
        <v>0</v>
      </c>
      <c r="AN5" s="3">
        <v>0</v>
      </c>
      <c r="AO5" s="3">
        <v>0</v>
      </c>
      <c r="AP5" s="3">
        <v>0</v>
      </c>
      <c r="AQ5" s="3">
        <v>0</v>
      </c>
      <c r="AR5" s="561">
        <v>0</v>
      </c>
      <c r="AS5" s="286">
        <f t="shared" ref="AS5:AS16" si="17">BL$17*DH5</f>
        <v>0</v>
      </c>
      <c r="AT5" s="286">
        <f t="shared" si="6"/>
        <v>0</v>
      </c>
      <c r="AU5" s="74">
        <f t="shared" si="7"/>
        <v>0</v>
      </c>
      <c r="AW5" s="636"/>
      <c r="AX5" s="196" t="s">
        <v>61</v>
      </c>
      <c r="AY5" s="3">
        <v>0</v>
      </c>
      <c r="AZ5" s="3">
        <v>0</v>
      </c>
      <c r="BA5" s="3">
        <v>0</v>
      </c>
      <c r="BB5" s="3">
        <v>0</v>
      </c>
      <c r="BC5" s="3">
        <v>0</v>
      </c>
      <c r="BD5" s="3">
        <v>0</v>
      </c>
      <c r="BE5" s="3">
        <v>0</v>
      </c>
      <c r="BF5" s="3">
        <v>0</v>
      </c>
      <c r="BG5" s="3">
        <v>0</v>
      </c>
      <c r="BH5" s="561">
        <v>0</v>
      </c>
      <c r="BI5" s="286">
        <f t="shared" ref="BI5:BI16" si="18">BL$17*DX5</f>
        <v>0</v>
      </c>
      <c r="BJ5" s="286">
        <f t="shared" si="8"/>
        <v>0</v>
      </c>
      <c r="BK5" s="74">
        <f t="shared" si="9"/>
        <v>0</v>
      </c>
      <c r="BP5" s="636"/>
      <c r="BQ5" s="196" t="s">
        <v>61</v>
      </c>
      <c r="BR5" s="172"/>
      <c r="BS5" s="172"/>
      <c r="BT5" s="172"/>
      <c r="BU5" s="172"/>
      <c r="BV5" s="172"/>
      <c r="BW5" s="172"/>
      <c r="BX5" s="172"/>
      <c r="BY5" s="172"/>
      <c r="BZ5" s="172"/>
      <c r="CA5" s="172"/>
      <c r="CB5" s="525">
        <v>0</v>
      </c>
      <c r="CC5" s="525">
        <v>0</v>
      </c>
      <c r="CD5" s="521">
        <f t="shared" si="10"/>
        <v>0</v>
      </c>
      <c r="CF5" s="636"/>
      <c r="CG5" s="196" t="s">
        <v>61</v>
      </c>
      <c r="CH5" s="172"/>
      <c r="CI5" s="172"/>
      <c r="CJ5" s="172"/>
      <c r="CK5" s="172"/>
      <c r="CL5" s="172"/>
      <c r="CM5" s="172"/>
      <c r="CN5" s="172"/>
      <c r="CO5" s="172"/>
      <c r="CP5" s="172"/>
      <c r="CQ5" s="172"/>
      <c r="CR5" s="525">
        <v>0</v>
      </c>
      <c r="CS5" s="525">
        <v>0</v>
      </c>
      <c r="CT5" s="521">
        <f t="shared" si="11"/>
        <v>0</v>
      </c>
      <c r="CV5" s="636"/>
      <c r="CW5" s="196" t="s">
        <v>61</v>
      </c>
      <c r="CX5" s="172"/>
      <c r="CY5" s="172"/>
      <c r="CZ5" s="172"/>
      <c r="DA5" s="172"/>
      <c r="DB5" s="172"/>
      <c r="DC5" s="172"/>
      <c r="DD5" s="172"/>
      <c r="DE5" s="172"/>
      <c r="DF5" s="172"/>
      <c r="DG5" s="172"/>
      <c r="DH5" s="525">
        <v>0</v>
      </c>
      <c r="DI5" s="525">
        <v>0</v>
      </c>
      <c r="DJ5" s="521">
        <f t="shared" si="12"/>
        <v>0</v>
      </c>
      <c r="DL5" s="636"/>
      <c r="DM5" s="196" t="s">
        <v>61</v>
      </c>
      <c r="DN5" s="172"/>
      <c r="DO5" s="172"/>
      <c r="DP5" s="172"/>
      <c r="DQ5" s="172"/>
      <c r="DR5" s="172"/>
      <c r="DS5" s="172"/>
      <c r="DT5" s="172"/>
      <c r="DU5" s="172"/>
      <c r="DV5" s="172"/>
      <c r="DW5" s="172"/>
      <c r="DX5" s="525">
        <v>0</v>
      </c>
      <c r="DY5" s="525">
        <v>0</v>
      </c>
      <c r="DZ5" s="521">
        <f t="shared" si="13"/>
        <v>0</v>
      </c>
    </row>
    <row r="6" spans="1:130" x14ac:dyDescent="0.35">
      <c r="A6" s="636"/>
      <c r="B6" s="196" t="s">
        <v>60</v>
      </c>
      <c r="C6" s="3">
        <v>0</v>
      </c>
      <c r="D6" s="3">
        <v>0</v>
      </c>
      <c r="E6" s="3">
        <v>0</v>
      </c>
      <c r="F6" s="3">
        <v>0</v>
      </c>
      <c r="G6" s="3">
        <v>0</v>
      </c>
      <c r="H6" s="3">
        <v>0</v>
      </c>
      <c r="I6" s="3">
        <v>0</v>
      </c>
      <c r="J6" s="3">
        <v>0</v>
      </c>
      <c r="K6" s="3">
        <v>0</v>
      </c>
      <c r="L6" s="561">
        <v>0</v>
      </c>
      <c r="M6" s="286">
        <f t="shared" si="14"/>
        <v>0</v>
      </c>
      <c r="N6" s="286">
        <f t="shared" si="3"/>
        <v>0</v>
      </c>
      <c r="O6" s="74">
        <f t="shared" si="4"/>
        <v>0</v>
      </c>
      <c r="Q6" s="636"/>
      <c r="R6" s="196" t="s">
        <v>60</v>
      </c>
      <c r="S6" s="3">
        <v>0</v>
      </c>
      <c r="T6" s="3">
        <v>0</v>
      </c>
      <c r="U6" s="3">
        <v>0</v>
      </c>
      <c r="V6" s="3">
        <v>0</v>
      </c>
      <c r="W6" s="3">
        <v>0</v>
      </c>
      <c r="X6" s="3">
        <v>0</v>
      </c>
      <c r="Y6" s="3">
        <v>0</v>
      </c>
      <c r="Z6" s="3">
        <v>0</v>
      </c>
      <c r="AA6" s="3">
        <v>0</v>
      </c>
      <c r="AB6" s="561">
        <v>0</v>
      </c>
      <c r="AC6" s="286">
        <f t="shared" si="15"/>
        <v>0</v>
      </c>
      <c r="AD6" s="286">
        <f t="shared" si="16"/>
        <v>0</v>
      </c>
      <c r="AE6" s="74">
        <f t="shared" si="5"/>
        <v>0</v>
      </c>
      <c r="AG6" s="636"/>
      <c r="AH6" s="196" t="s">
        <v>60</v>
      </c>
      <c r="AI6" s="3">
        <v>0</v>
      </c>
      <c r="AJ6" s="3">
        <v>0</v>
      </c>
      <c r="AK6" s="3">
        <v>0</v>
      </c>
      <c r="AL6" s="3">
        <v>0</v>
      </c>
      <c r="AM6" s="3">
        <v>0</v>
      </c>
      <c r="AN6" s="3">
        <v>0</v>
      </c>
      <c r="AO6" s="3">
        <v>0</v>
      </c>
      <c r="AP6" s="3">
        <v>0</v>
      </c>
      <c r="AQ6" s="3">
        <v>0</v>
      </c>
      <c r="AR6" s="561">
        <v>0</v>
      </c>
      <c r="AS6" s="286">
        <f t="shared" si="17"/>
        <v>0</v>
      </c>
      <c r="AT6" s="286">
        <f t="shared" si="6"/>
        <v>0</v>
      </c>
      <c r="AU6" s="74">
        <f t="shared" si="7"/>
        <v>0</v>
      </c>
      <c r="AW6" s="636"/>
      <c r="AX6" s="196" t="s">
        <v>60</v>
      </c>
      <c r="AY6" s="3">
        <v>0</v>
      </c>
      <c r="AZ6" s="3">
        <v>0</v>
      </c>
      <c r="BA6" s="3">
        <v>0</v>
      </c>
      <c r="BB6" s="3">
        <v>0</v>
      </c>
      <c r="BC6" s="3">
        <v>0</v>
      </c>
      <c r="BD6" s="3">
        <v>0</v>
      </c>
      <c r="BE6" s="3">
        <v>0</v>
      </c>
      <c r="BF6" s="3">
        <v>0</v>
      </c>
      <c r="BG6" s="3">
        <v>0</v>
      </c>
      <c r="BH6" s="561">
        <v>0</v>
      </c>
      <c r="BI6" s="286">
        <f t="shared" si="18"/>
        <v>0</v>
      </c>
      <c r="BJ6" s="286">
        <f t="shared" si="8"/>
        <v>0</v>
      </c>
      <c r="BK6" s="74">
        <f t="shared" si="9"/>
        <v>0</v>
      </c>
      <c r="BP6" s="636"/>
      <c r="BQ6" s="196" t="s">
        <v>60</v>
      </c>
      <c r="BR6" s="172"/>
      <c r="BS6" s="172"/>
      <c r="BT6" s="172"/>
      <c r="BU6" s="172"/>
      <c r="BV6" s="172"/>
      <c r="BW6" s="172"/>
      <c r="BX6" s="172"/>
      <c r="BY6" s="172"/>
      <c r="BZ6" s="172"/>
      <c r="CA6" s="172"/>
      <c r="CB6" s="525">
        <v>0</v>
      </c>
      <c r="CC6" s="525">
        <v>0</v>
      </c>
      <c r="CD6" s="521">
        <f t="shared" si="10"/>
        <v>0</v>
      </c>
      <c r="CF6" s="636"/>
      <c r="CG6" s="196" t="s">
        <v>60</v>
      </c>
      <c r="CH6" s="172"/>
      <c r="CI6" s="172"/>
      <c r="CJ6" s="172"/>
      <c r="CK6" s="172"/>
      <c r="CL6" s="172"/>
      <c r="CM6" s="172"/>
      <c r="CN6" s="172"/>
      <c r="CO6" s="172"/>
      <c r="CP6" s="172"/>
      <c r="CQ6" s="172"/>
      <c r="CR6" s="525">
        <v>0</v>
      </c>
      <c r="CS6" s="525">
        <v>0</v>
      </c>
      <c r="CT6" s="521">
        <f t="shared" si="11"/>
        <v>0</v>
      </c>
      <c r="CV6" s="636"/>
      <c r="CW6" s="196" t="s">
        <v>60</v>
      </c>
      <c r="CX6" s="172"/>
      <c r="CY6" s="172"/>
      <c r="CZ6" s="172"/>
      <c r="DA6" s="172"/>
      <c r="DB6" s="172"/>
      <c r="DC6" s="172"/>
      <c r="DD6" s="172"/>
      <c r="DE6" s="172"/>
      <c r="DF6" s="172"/>
      <c r="DG6" s="172"/>
      <c r="DH6" s="525">
        <v>0</v>
      </c>
      <c r="DI6" s="525">
        <v>0</v>
      </c>
      <c r="DJ6" s="521">
        <f t="shared" si="12"/>
        <v>0</v>
      </c>
      <c r="DL6" s="636"/>
      <c r="DM6" s="196" t="s">
        <v>60</v>
      </c>
      <c r="DN6" s="172"/>
      <c r="DO6" s="172"/>
      <c r="DP6" s="172"/>
      <c r="DQ6" s="172"/>
      <c r="DR6" s="172"/>
      <c r="DS6" s="172"/>
      <c r="DT6" s="172"/>
      <c r="DU6" s="172"/>
      <c r="DV6" s="172"/>
      <c r="DW6" s="172"/>
      <c r="DX6" s="525">
        <v>0</v>
      </c>
      <c r="DY6" s="525">
        <v>0</v>
      </c>
      <c r="DZ6" s="521">
        <f t="shared" si="13"/>
        <v>0</v>
      </c>
    </row>
    <row r="7" spans="1:130" x14ac:dyDescent="0.35">
      <c r="A7" s="636"/>
      <c r="B7" s="196" t="s">
        <v>59</v>
      </c>
      <c r="C7" s="3">
        <v>0</v>
      </c>
      <c r="D7" s="3">
        <v>0</v>
      </c>
      <c r="E7" s="3">
        <v>0</v>
      </c>
      <c r="F7" s="3">
        <v>9034</v>
      </c>
      <c r="G7" s="3">
        <v>11497</v>
      </c>
      <c r="H7" s="3">
        <v>0</v>
      </c>
      <c r="I7" s="3">
        <v>0</v>
      </c>
      <c r="J7" s="3">
        <v>0</v>
      </c>
      <c r="K7" s="3">
        <v>0</v>
      </c>
      <c r="L7" s="561">
        <v>8212</v>
      </c>
      <c r="M7" s="286">
        <f t="shared" si="14"/>
        <v>0</v>
      </c>
      <c r="N7" s="286">
        <f t="shared" si="3"/>
        <v>0</v>
      </c>
      <c r="O7" s="74">
        <f t="shared" si="4"/>
        <v>28743</v>
      </c>
      <c r="Q7" s="636"/>
      <c r="R7" s="196" t="s">
        <v>59</v>
      </c>
      <c r="S7" s="3">
        <v>0</v>
      </c>
      <c r="T7" s="3">
        <v>0</v>
      </c>
      <c r="U7" s="3">
        <v>0</v>
      </c>
      <c r="V7" s="3">
        <v>0</v>
      </c>
      <c r="W7" s="3">
        <v>0</v>
      </c>
      <c r="X7" s="3">
        <v>0</v>
      </c>
      <c r="Y7" s="3">
        <v>0</v>
      </c>
      <c r="Z7" s="3">
        <v>0</v>
      </c>
      <c r="AA7" s="3">
        <v>0</v>
      </c>
      <c r="AB7" s="561">
        <v>0</v>
      </c>
      <c r="AC7" s="286">
        <f t="shared" si="15"/>
        <v>0</v>
      </c>
      <c r="AD7" s="286">
        <f t="shared" si="16"/>
        <v>0</v>
      </c>
      <c r="AE7" s="74">
        <f t="shared" si="5"/>
        <v>0</v>
      </c>
      <c r="AG7" s="636"/>
      <c r="AH7" s="196" t="s">
        <v>59</v>
      </c>
      <c r="AI7" s="3">
        <v>0</v>
      </c>
      <c r="AJ7" s="3">
        <v>0</v>
      </c>
      <c r="AK7" s="3">
        <v>0</v>
      </c>
      <c r="AL7" s="3">
        <v>0</v>
      </c>
      <c r="AM7" s="3">
        <v>0</v>
      </c>
      <c r="AN7" s="3">
        <v>0</v>
      </c>
      <c r="AO7" s="3">
        <v>0</v>
      </c>
      <c r="AP7" s="3">
        <v>0</v>
      </c>
      <c r="AQ7" s="3">
        <v>0</v>
      </c>
      <c r="AR7" s="561">
        <v>0</v>
      </c>
      <c r="AS7" s="286">
        <f t="shared" si="17"/>
        <v>0</v>
      </c>
      <c r="AT7" s="286">
        <f t="shared" si="6"/>
        <v>0</v>
      </c>
      <c r="AU7" s="74">
        <f t="shared" si="7"/>
        <v>0</v>
      </c>
      <c r="AW7" s="636"/>
      <c r="AX7" s="196" t="s">
        <v>59</v>
      </c>
      <c r="AY7" s="3">
        <v>0</v>
      </c>
      <c r="AZ7" s="3">
        <v>0</v>
      </c>
      <c r="BA7" s="3">
        <v>0</v>
      </c>
      <c r="BB7" s="3">
        <v>0</v>
      </c>
      <c r="BC7" s="3">
        <v>0</v>
      </c>
      <c r="BD7" s="3">
        <v>0</v>
      </c>
      <c r="BE7" s="3">
        <v>0</v>
      </c>
      <c r="BF7" s="3">
        <v>0</v>
      </c>
      <c r="BG7" s="3">
        <v>0</v>
      </c>
      <c r="BH7" s="561">
        <v>0</v>
      </c>
      <c r="BI7" s="286">
        <f t="shared" si="18"/>
        <v>0</v>
      </c>
      <c r="BJ7" s="286">
        <f t="shared" si="8"/>
        <v>0</v>
      </c>
      <c r="BK7" s="74">
        <f t="shared" si="9"/>
        <v>0</v>
      </c>
      <c r="BP7" s="636"/>
      <c r="BQ7" s="196" t="s">
        <v>59</v>
      </c>
      <c r="BR7" s="172"/>
      <c r="BS7" s="172"/>
      <c r="BT7" s="172"/>
      <c r="BU7" s="172"/>
      <c r="BV7" s="172"/>
      <c r="BW7" s="172"/>
      <c r="BX7" s="172"/>
      <c r="BY7" s="172"/>
      <c r="BZ7" s="172"/>
      <c r="CA7" s="172"/>
      <c r="CB7" s="525">
        <v>0</v>
      </c>
      <c r="CC7" s="525">
        <v>0</v>
      </c>
      <c r="CD7" s="521">
        <f t="shared" si="10"/>
        <v>0</v>
      </c>
      <c r="CF7" s="636"/>
      <c r="CG7" s="196" t="s">
        <v>59</v>
      </c>
      <c r="CH7" s="172"/>
      <c r="CI7" s="172"/>
      <c r="CJ7" s="172"/>
      <c r="CK7" s="172"/>
      <c r="CL7" s="172"/>
      <c r="CM7" s="172"/>
      <c r="CN7" s="172"/>
      <c r="CO7" s="172"/>
      <c r="CP7" s="172"/>
      <c r="CQ7" s="172"/>
      <c r="CR7" s="525">
        <v>0</v>
      </c>
      <c r="CS7" s="525">
        <v>0</v>
      </c>
      <c r="CT7" s="521">
        <f t="shared" si="11"/>
        <v>0</v>
      </c>
      <c r="CV7" s="636"/>
      <c r="CW7" s="196" t="s">
        <v>59</v>
      </c>
      <c r="CX7" s="172"/>
      <c r="CY7" s="172"/>
      <c r="CZ7" s="172"/>
      <c r="DA7" s="172"/>
      <c r="DB7" s="172"/>
      <c r="DC7" s="172"/>
      <c r="DD7" s="172"/>
      <c r="DE7" s="172"/>
      <c r="DF7" s="172"/>
      <c r="DG7" s="172"/>
      <c r="DH7" s="525">
        <v>0</v>
      </c>
      <c r="DI7" s="525">
        <v>0</v>
      </c>
      <c r="DJ7" s="521">
        <f t="shared" si="12"/>
        <v>0</v>
      </c>
      <c r="DL7" s="636"/>
      <c r="DM7" s="196" t="s">
        <v>59</v>
      </c>
      <c r="DN7" s="172"/>
      <c r="DO7" s="172"/>
      <c r="DP7" s="172"/>
      <c r="DQ7" s="172"/>
      <c r="DR7" s="172"/>
      <c r="DS7" s="172"/>
      <c r="DT7" s="172"/>
      <c r="DU7" s="172"/>
      <c r="DV7" s="172"/>
      <c r="DW7" s="172"/>
      <c r="DX7" s="525">
        <v>0</v>
      </c>
      <c r="DY7" s="525">
        <v>0</v>
      </c>
      <c r="DZ7" s="521">
        <f t="shared" si="13"/>
        <v>0</v>
      </c>
    </row>
    <row r="8" spans="1:130" x14ac:dyDescent="0.35">
      <c r="A8" s="636"/>
      <c r="B8" s="196" t="s">
        <v>58</v>
      </c>
      <c r="C8" s="3">
        <v>0</v>
      </c>
      <c r="D8" s="3">
        <v>0</v>
      </c>
      <c r="E8" s="3">
        <v>0</v>
      </c>
      <c r="F8" s="3">
        <v>0</v>
      </c>
      <c r="G8" s="3">
        <v>0</v>
      </c>
      <c r="H8" s="3">
        <v>0</v>
      </c>
      <c r="I8" s="3">
        <v>0</v>
      </c>
      <c r="J8" s="3">
        <v>0</v>
      </c>
      <c r="K8" s="3">
        <v>0</v>
      </c>
      <c r="L8" s="561">
        <v>0</v>
      </c>
      <c r="M8" s="286">
        <f t="shared" si="14"/>
        <v>0</v>
      </c>
      <c r="N8" s="286">
        <f t="shared" si="3"/>
        <v>0</v>
      </c>
      <c r="O8" s="74">
        <f t="shared" si="4"/>
        <v>0</v>
      </c>
      <c r="Q8" s="636"/>
      <c r="R8" s="196" t="s">
        <v>58</v>
      </c>
      <c r="S8" s="3">
        <v>0</v>
      </c>
      <c r="T8" s="3">
        <v>0</v>
      </c>
      <c r="U8" s="3">
        <v>0</v>
      </c>
      <c r="V8" s="3">
        <v>0</v>
      </c>
      <c r="W8" s="3">
        <v>0</v>
      </c>
      <c r="X8" s="3">
        <v>0</v>
      </c>
      <c r="Y8" s="3">
        <v>0</v>
      </c>
      <c r="Z8" s="3">
        <v>0</v>
      </c>
      <c r="AA8" s="3">
        <v>0</v>
      </c>
      <c r="AB8" s="561">
        <v>0</v>
      </c>
      <c r="AC8" s="286">
        <f t="shared" si="15"/>
        <v>0</v>
      </c>
      <c r="AD8" s="286">
        <f t="shared" si="16"/>
        <v>0</v>
      </c>
      <c r="AE8" s="74">
        <f t="shared" si="5"/>
        <v>0</v>
      </c>
      <c r="AG8" s="636"/>
      <c r="AH8" s="196" t="s">
        <v>58</v>
      </c>
      <c r="AI8" s="3">
        <v>0</v>
      </c>
      <c r="AJ8" s="3">
        <v>0</v>
      </c>
      <c r="AK8" s="3">
        <v>0</v>
      </c>
      <c r="AL8" s="3">
        <v>0</v>
      </c>
      <c r="AM8" s="3">
        <v>0</v>
      </c>
      <c r="AN8" s="3">
        <v>0</v>
      </c>
      <c r="AO8" s="3">
        <v>0</v>
      </c>
      <c r="AP8" s="3">
        <v>0</v>
      </c>
      <c r="AQ8" s="3">
        <v>0</v>
      </c>
      <c r="AR8" s="561">
        <v>0</v>
      </c>
      <c r="AS8" s="286">
        <f t="shared" si="17"/>
        <v>0</v>
      </c>
      <c r="AT8" s="286">
        <f t="shared" si="6"/>
        <v>0</v>
      </c>
      <c r="AU8" s="74">
        <f t="shared" si="7"/>
        <v>0</v>
      </c>
      <c r="AW8" s="636"/>
      <c r="AX8" s="196" t="s">
        <v>58</v>
      </c>
      <c r="AY8" s="3">
        <v>0</v>
      </c>
      <c r="AZ8" s="3">
        <v>0</v>
      </c>
      <c r="BA8" s="3">
        <v>0</v>
      </c>
      <c r="BB8" s="3">
        <v>0</v>
      </c>
      <c r="BC8" s="3">
        <v>0</v>
      </c>
      <c r="BD8" s="3">
        <v>0</v>
      </c>
      <c r="BE8" s="3">
        <v>0</v>
      </c>
      <c r="BF8" s="3">
        <v>0</v>
      </c>
      <c r="BG8" s="3">
        <v>0</v>
      </c>
      <c r="BH8" s="561">
        <v>0</v>
      </c>
      <c r="BI8" s="286">
        <f t="shared" si="18"/>
        <v>0</v>
      </c>
      <c r="BJ8" s="286">
        <f t="shared" si="8"/>
        <v>0</v>
      </c>
      <c r="BK8" s="74">
        <f t="shared" si="9"/>
        <v>0</v>
      </c>
      <c r="BP8" s="636"/>
      <c r="BQ8" s="196" t="s">
        <v>58</v>
      </c>
      <c r="BR8" s="172"/>
      <c r="BS8" s="172"/>
      <c r="BT8" s="172"/>
      <c r="BU8" s="172"/>
      <c r="BV8" s="172"/>
      <c r="BW8" s="172"/>
      <c r="BX8" s="172"/>
      <c r="BY8" s="172"/>
      <c r="BZ8" s="172"/>
      <c r="CA8" s="172"/>
      <c r="CB8" s="525">
        <v>0</v>
      </c>
      <c r="CC8" s="525">
        <v>0</v>
      </c>
      <c r="CD8" s="521">
        <f t="shared" si="10"/>
        <v>0</v>
      </c>
      <c r="CF8" s="636"/>
      <c r="CG8" s="196" t="s">
        <v>58</v>
      </c>
      <c r="CH8" s="172"/>
      <c r="CI8" s="172"/>
      <c r="CJ8" s="172"/>
      <c r="CK8" s="172"/>
      <c r="CL8" s="172"/>
      <c r="CM8" s="172"/>
      <c r="CN8" s="172"/>
      <c r="CO8" s="172"/>
      <c r="CP8" s="172"/>
      <c r="CQ8" s="172"/>
      <c r="CR8" s="525">
        <v>0</v>
      </c>
      <c r="CS8" s="525">
        <v>0</v>
      </c>
      <c r="CT8" s="521">
        <f t="shared" si="11"/>
        <v>0</v>
      </c>
      <c r="CV8" s="636"/>
      <c r="CW8" s="196" t="s">
        <v>58</v>
      </c>
      <c r="CX8" s="172"/>
      <c r="CY8" s="172"/>
      <c r="CZ8" s="172"/>
      <c r="DA8" s="172"/>
      <c r="DB8" s="172"/>
      <c r="DC8" s="172"/>
      <c r="DD8" s="172"/>
      <c r="DE8" s="172"/>
      <c r="DF8" s="172"/>
      <c r="DG8" s="172"/>
      <c r="DH8" s="525">
        <v>0</v>
      </c>
      <c r="DI8" s="525">
        <v>0</v>
      </c>
      <c r="DJ8" s="521">
        <f t="shared" si="12"/>
        <v>0</v>
      </c>
      <c r="DL8" s="636"/>
      <c r="DM8" s="196" t="s">
        <v>58</v>
      </c>
      <c r="DN8" s="172"/>
      <c r="DO8" s="172"/>
      <c r="DP8" s="172"/>
      <c r="DQ8" s="172"/>
      <c r="DR8" s="172"/>
      <c r="DS8" s="172"/>
      <c r="DT8" s="172"/>
      <c r="DU8" s="172"/>
      <c r="DV8" s="172"/>
      <c r="DW8" s="172"/>
      <c r="DX8" s="525">
        <v>0</v>
      </c>
      <c r="DY8" s="525">
        <v>0</v>
      </c>
      <c r="DZ8" s="521">
        <f t="shared" si="13"/>
        <v>0</v>
      </c>
    </row>
    <row r="9" spans="1:130" x14ac:dyDescent="0.35">
      <c r="A9" s="636"/>
      <c r="B9" s="196" t="s">
        <v>57</v>
      </c>
      <c r="C9" s="3">
        <v>0</v>
      </c>
      <c r="D9" s="3">
        <v>0</v>
      </c>
      <c r="E9" s="3">
        <v>0</v>
      </c>
      <c r="F9" s="3">
        <v>0</v>
      </c>
      <c r="G9" s="3">
        <v>0</v>
      </c>
      <c r="H9" s="3">
        <v>0</v>
      </c>
      <c r="I9" s="3">
        <v>0</v>
      </c>
      <c r="J9" s="3">
        <v>0</v>
      </c>
      <c r="K9" s="3">
        <v>0</v>
      </c>
      <c r="L9" s="561">
        <v>0</v>
      </c>
      <c r="M9" s="286">
        <f t="shared" si="14"/>
        <v>0</v>
      </c>
      <c r="N9" s="286">
        <f t="shared" si="3"/>
        <v>0</v>
      </c>
      <c r="O9" s="74">
        <f t="shared" si="4"/>
        <v>0</v>
      </c>
      <c r="Q9" s="636"/>
      <c r="R9" s="196" t="s">
        <v>57</v>
      </c>
      <c r="S9" s="3">
        <v>0</v>
      </c>
      <c r="T9" s="3">
        <v>0</v>
      </c>
      <c r="U9" s="3">
        <v>0</v>
      </c>
      <c r="V9" s="3">
        <v>0</v>
      </c>
      <c r="W9" s="3">
        <v>0</v>
      </c>
      <c r="X9" s="3">
        <v>0</v>
      </c>
      <c r="Y9" s="3">
        <v>0</v>
      </c>
      <c r="Z9" s="3">
        <v>0</v>
      </c>
      <c r="AA9" s="3">
        <v>0</v>
      </c>
      <c r="AB9" s="561">
        <v>0</v>
      </c>
      <c r="AC9" s="286">
        <f t="shared" si="15"/>
        <v>0</v>
      </c>
      <c r="AD9" s="286">
        <f t="shared" si="16"/>
        <v>0</v>
      </c>
      <c r="AE9" s="74">
        <f t="shared" si="5"/>
        <v>0</v>
      </c>
      <c r="AG9" s="636"/>
      <c r="AH9" s="196" t="s">
        <v>57</v>
      </c>
      <c r="AI9" s="3">
        <v>0</v>
      </c>
      <c r="AJ9" s="3">
        <v>0</v>
      </c>
      <c r="AK9" s="3">
        <v>0</v>
      </c>
      <c r="AL9" s="3">
        <v>0</v>
      </c>
      <c r="AM9" s="3">
        <v>0</v>
      </c>
      <c r="AN9" s="3">
        <v>0</v>
      </c>
      <c r="AO9" s="3">
        <v>0</v>
      </c>
      <c r="AP9" s="3">
        <v>0</v>
      </c>
      <c r="AQ9" s="3">
        <v>0</v>
      </c>
      <c r="AR9" s="561">
        <v>0</v>
      </c>
      <c r="AS9" s="286">
        <f t="shared" si="17"/>
        <v>0</v>
      </c>
      <c r="AT9" s="286">
        <f t="shared" si="6"/>
        <v>0</v>
      </c>
      <c r="AU9" s="74">
        <f t="shared" si="7"/>
        <v>0</v>
      </c>
      <c r="AW9" s="636"/>
      <c r="AX9" s="196" t="s">
        <v>57</v>
      </c>
      <c r="AY9" s="3">
        <v>0</v>
      </c>
      <c r="AZ9" s="3">
        <v>0</v>
      </c>
      <c r="BA9" s="3">
        <v>0</v>
      </c>
      <c r="BB9" s="3">
        <v>0</v>
      </c>
      <c r="BC9" s="3">
        <v>0</v>
      </c>
      <c r="BD9" s="3">
        <v>0</v>
      </c>
      <c r="BE9" s="3">
        <v>0</v>
      </c>
      <c r="BF9" s="3">
        <v>0</v>
      </c>
      <c r="BG9" s="3">
        <v>0</v>
      </c>
      <c r="BH9" s="561">
        <v>0</v>
      </c>
      <c r="BI9" s="286">
        <f t="shared" si="18"/>
        <v>0</v>
      </c>
      <c r="BJ9" s="286">
        <f t="shared" si="8"/>
        <v>0</v>
      </c>
      <c r="BK9" s="74">
        <f t="shared" si="9"/>
        <v>0</v>
      </c>
      <c r="BP9" s="636"/>
      <c r="BQ9" s="196" t="s">
        <v>57</v>
      </c>
      <c r="BR9" s="172"/>
      <c r="BS9" s="172"/>
      <c r="BT9" s="172"/>
      <c r="BU9" s="172"/>
      <c r="BV9" s="172"/>
      <c r="BW9" s="172"/>
      <c r="BX9" s="172"/>
      <c r="BY9" s="172"/>
      <c r="BZ9" s="172"/>
      <c r="CA9" s="172"/>
      <c r="CB9" s="525">
        <v>0</v>
      </c>
      <c r="CC9" s="525">
        <v>0</v>
      </c>
      <c r="CD9" s="521">
        <f t="shared" si="10"/>
        <v>0</v>
      </c>
      <c r="CF9" s="636"/>
      <c r="CG9" s="196" t="s">
        <v>57</v>
      </c>
      <c r="CH9" s="172"/>
      <c r="CI9" s="172"/>
      <c r="CJ9" s="172"/>
      <c r="CK9" s="172"/>
      <c r="CL9" s="172"/>
      <c r="CM9" s="172"/>
      <c r="CN9" s="172"/>
      <c r="CO9" s="172"/>
      <c r="CP9" s="172"/>
      <c r="CQ9" s="172"/>
      <c r="CR9" s="525">
        <v>0</v>
      </c>
      <c r="CS9" s="525">
        <v>0</v>
      </c>
      <c r="CT9" s="521">
        <f t="shared" si="11"/>
        <v>0</v>
      </c>
      <c r="CV9" s="636"/>
      <c r="CW9" s="196" t="s">
        <v>57</v>
      </c>
      <c r="CX9" s="172"/>
      <c r="CY9" s="172"/>
      <c r="CZ9" s="172"/>
      <c r="DA9" s="172"/>
      <c r="DB9" s="172"/>
      <c r="DC9" s="172"/>
      <c r="DD9" s="172"/>
      <c r="DE9" s="172"/>
      <c r="DF9" s="172"/>
      <c r="DG9" s="172"/>
      <c r="DH9" s="525">
        <v>0</v>
      </c>
      <c r="DI9" s="525">
        <v>0</v>
      </c>
      <c r="DJ9" s="521">
        <f t="shared" si="12"/>
        <v>0</v>
      </c>
      <c r="DL9" s="636"/>
      <c r="DM9" s="196" t="s">
        <v>57</v>
      </c>
      <c r="DN9" s="172"/>
      <c r="DO9" s="172"/>
      <c r="DP9" s="172"/>
      <c r="DQ9" s="172"/>
      <c r="DR9" s="172"/>
      <c r="DS9" s="172"/>
      <c r="DT9" s="172"/>
      <c r="DU9" s="172"/>
      <c r="DV9" s="172"/>
      <c r="DW9" s="172"/>
      <c r="DX9" s="525">
        <v>0</v>
      </c>
      <c r="DY9" s="525">
        <v>0</v>
      </c>
      <c r="DZ9" s="521">
        <f t="shared" si="13"/>
        <v>0</v>
      </c>
    </row>
    <row r="10" spans="1:130" x14ac:dyDescent="0.35">
      <c r="A10" s="636"/>
      <c r="B10" s="196" t="s">
        <v>56</v>
      </c>
      <c r="C10" s="3">
        <v>0</v>
      </c>
      <c r="D10" s="3">
        <v>0</v>
      </c>
      <c r="E10" s="3">
        <v>0</v>
      </c>
      <c r="F10" s="3">
        <v>0</v>
      </c>
      <c r="G10" s="3">
        <v>0</v>
      </c>
      <c r="H10" s="3">
        <v>0</v>
      </c>
      <c r="I10" s="3">
        <v>0</v>
      </c>
      <c r="J10" s="3">
        <v>0</v>
      </c>
      <c r="K10" s="3">
        <v>0</v>
      </c>
      <c r="L10" s="561">
        <v>0</v>
      </c>
      <c r="M10" s="286">
        <f t="shared" si="14"/>
        <v>0</v>
      </c>
      <c r="N10" s="286">
        <f t="shared" si="3"/>
        <v>0</v>
      </c>
      <c r="O10" s="74">
        <f t="shared" si="4"/>
        <v>0</v>
      </c>
      <c r="Q10" s="636"/>
      <c r="R10" s="196" t="s">
        <v>56</v>
      </c>
      <c r="S10" s="3">
        <v>0</v>
      </c>
      <c r="T10" s="3">
        <v>0</v>
      </c>
      <c r="U10" s="3">
        <v>0</v>
      </c>
      <c r="V10" s="3">
        <v>0</v>
      </c>
      <c r="W10" s="3">
        <v>0</v>
      </c>
      <c r="X10" s="3">
        <v>0</v>
      </c>
      <c r="Y10" s="3">
        <v>0</v>
      </c>
      <c r="Z10" s="3">
        <v>0</v>
      </c>
      <c r="AA10" s="3">
        <v>0</v>
      </c>
      <c r="AB10" s="561">
        <v>0</v>
      </c>
      <c r="AC10" s="286">
        <f t="shared" si="15"/>
        <v>0</v>
      </c>
      <c r="AD10" s="286">
        <f t="shared" si="16"/>
        <v>0</v>
      </c>
      <c r="AE10" s="74">
        <f t="shared" si="5"/>
        <v>0</v>
      </c>
      <c r="AG10" s="636"/>
      <c r="AH10" s="196" t="s">
        <v>56</v>
      </c>
      <c r="AI10" s="3">
        <v>0</v>
      </c>
      <c r="AJ10" s="3">
        <v>0</v>
      </c>
      <c r="AK10" s="3">
        <v>0</v>
      </c>
      <c r="AL10" s="3">
        <v>0</v>
      </c>
      <c r="AM10" s="3">
        <v>0</v>
      </c>
      <c r="AN10" s="3">
        <v>0</v>
      </c>
      <c r="AO10" s="3">
        <v>0</v>
      </c>
      <c r="AP10" s="3">
        <v>0</v>
      </c>
      <c r="AQ10" s="3">
        <v>0</v>
      </c>
      <c r="AR10" s="561">
        <v>0</v>
      </c>
      <c r="AS10" s="286">
        <f t="shared" si="17"/>
        <v>0</v>
      </c>
      <c r="AT10" s="286">
        <f t="shared" si="6"/>
        <v>0</v>
      </c>
      <c r="AU10" s="74">
        <f t="shared" si="7"/>
        <v>0</v>
      </c>
      <c r="AW10" s="636"/>
      <c r="AX10" s="196" t="s">
        <v>56</v>
      </c>
      <c r="AY10" s="3">
        <v>0</v>
      </c>
      <c r="AZ10" s="3">
        <v>0</v>
      </c>
      <c r="BA10" s="3">
        <v>0</v>
      </c>
      <c r="BB10" s="3">
        <v>0</v>
      </c>
      <c r="BC10" s="3">
        <v>0</v>
      </c>
      <c r="BD10" s="3">
        <v>0</v>
      </c>
      <c r="BE10" s="3">
        <v>0</v>
      </c>
      <c r="BF10" s="3">
        <v>0</v>
      </c>
      <c r="BG10" s="3">
        <v>0</v>
      </c>
      <c r="BH10" s="561">
        <v>0</v>
      </c>
      <c r="BI10" s="286">
        <f t="shared" si="18"/>
        <v>0</v>
      </c>
      <c r="BJ10" s="286">
        <f t="shared" si="8"/>
        <v>0</v>
      </c>
      <c r="BK10" s="74">
        <f t="shared" si="9"/>
        <v>0</v>
      </c>
      <c r="BP10" s="636"/>
      <c r="BQ10" s="196" t="s">
        <v>56</v>
      </c>
      <c r="BR10" s="172"/>
      <c r="BS10" s="172"/>
      <c r="BT10" s="172"/>
      <c r="BU10" s="172"/>
      <c r="BV10" s="172"/>
      <c r="BW10" s="172"/>
      <c r="BX10" s="172"/>
      <c r="BY10" s="172"/>
      <c r="BZ10" s="172"/>
      <c r="CA10" s="172"/>
      <c r="CB10" s="525">
        <v>0</v>
      </c>
      <c r="CC10" s="525">
        <v>0</v>
      </c>
      <c r="CD10" s="521">
        <f t="shared" si="10"/>
        <v>0</v>
      </c>
      <c r="CF10" s="636"/>
      <c r="CG10" s="196" t="s">
        <v>56</v>
      </c>
      <c r="CH10" s="172"/>
      <c r="CI10" s="172"/>
      <c r="CJ10" s="172"/>
      <c r="CK10" s="172"/>
      <c r="CL10" s="172"/>
      <c r="CM10" s="172"/>
      <c r="CN10" s="172"/>
      <c r="CO10" s="172"/>
      <c r="CP10" s="172"/>
      <c r="CQ10" s="172"/>
      <c r="CR10" s="525">
        <v>0</v>
      </c>
      <c r="CS10" s="525">
        <v>0</v>
      </c>
      <c r="CT10" s="521">
        <f t="shared" si="11"/>
        <v>0</v>
      </c>
      <c r="CV10" s="636"/>
      <c r="CW10" s="196" t="s">
        <v>56</v>
      </c>
      <c r="CX10" s="172"/>
      <c r="CY10" s="172"/>
      <c r="CZ10" s="172"/>
      <c r="DA10" s="172"/>
      <c r="DB10" s="172"/>
      <c r="DC10" s="172"/>
      <c r="DD10" s="172"/>
      <c r="DE10" s="172"/>
      <c r="DF10" s="172"/>
      <c r="DG10" s="172"/>
      <c r="DH10" s="525">
        <v>0</v>
      </c>
      <c r="DI10" s="525">
        <v>0</v>
      </c>
      <c r="DJ10" s="521">
        <f t="shared" si="12"/>
        <v>0</v>
      </c>
      <c r="DL10" s="636"/>
      <c r="DM10" s="196" t="s">
        <v>56</v>
      </c>
      <c r="DN10" s="172"/>
      <c r="DO10" s="172"/>
      <c r="DP10" s="172"/>
      <c r="DQ10" s="172"/>
      <c r="DR10" s="172"/>
      <c r="DS10" s="172"/>
      <c r="DT10" s="172"/>
      <c r="DU10" s="172"/>
      <c r="DV10" s="172"/>
      <c r="DW10" s="172"/>
      <c r="DX10" s="525">
        <v>0</v>
      </c>
      <c r="DY10" s="525">
        <v>0</v>
      </c>
      <c r="DZ10" s="521">
        <f t="shared" si="13"/>
        <v>0</v>
      </c>
    </row>
    <row r="11" spans="1:130" x14ac:dyDescent="0.35">
      <c r="A11" s="636"/>
      <c r="B11" s="196" t="s">
        <v>55</v>
      </c>
      <c r="C11" s="3">
        <v>0</v>
      </c>
      <c r="D11" s="3">
        <v>0</v>
      </c>
      <c r="E11" s="3">
        <v>42071</v>
      </c>
      <c r="F11" s="3">
        <v>90528</v>
      </c>
      <c r="G11" s="3">
        <v>236569</v>
      </c>
      <c r="H11" s="3">
        <v>162184</v>
      </c>
      <c r="I11" s="3">
        <v>60911</v>
      </c>
      <c r="J11" s="3">
        <v>55306</v>
      </c>
      <c r="K11" s="3">
        <v>42925</v>
      </c>
      <c r="L11" s="561">
        <v>59434</v>
      </c>
      <c r="M11" s="286">
        <f t="shared" si="14"/>
        <v>66007.36745400395</v>
      </c>
      <c r="N11" s="286">
        <f t="shared" si="3"/>
        <v>233066.82702160042</v>
      </c>
      <c r="O11" s="74">
        <f t="shared" si="4"/>
        <v>1049002.1944756045</v>
      </c>
      <c r="Q11" s="636"/>
      <c r="R11" s="196" t="s">
        <v>55</v>
      </c>
      <c r="S11" s="3">
        <v>0</v>
      </c>
      <c r="T11" s="3">
        <v>0</v>
      </c>
      <c r="U11" s="3">
        <v>55299</v>
      </c>
      <c r="V11" s="3">
        <v>13801</v>
      </c>
      <c r="W11" s="3">
        <v>71569</v>
      </c>
      <c r="X11" s="3">
        <v>44989</v>
      </c>
      <c r="Y11" s="3">
        <v>0</v>
      </c>
      <c r="Z11" s="3">
        <v>83695</v>
      </c>
      <c r="AA11" s="3">
        <v>242532</v>
      </c>
      <c r="AB11" s="561">
        <v>111382</v>
      </c>
      <c r="AC11" s="286">
        <f t="shared" si="15"/>
        <v>190920.22740533159</v>
      </c>
      <c r="AD11" s="286">
        <f t="shared" si="16"/>
        <v>674124.31872260466</v>
      </c>
      <c r="AE11" s="74">
        <f t="shared" si="5"/>
        <v>1488311.5461279363</v>
      </c>
      <c r="AG11" s="636"/>
      <c r="AH11" s="196" t="s">
        <v>55</v>
      </c>
      <c r="AI11" s="3">
        <v>0</v>
      </c>
      <c r="AJ11" s="3">
        <v>0</v>
      </c>
      <c r="AK11" s="3">
        <v>0</v>
      </c>
      <c r="AL11" s="3">
        <v>0</v>
      </c>
      <c r="AM11" s="3">
        <v>0</v>
      </c>
      <c r="AN11" s="3">
        <v>0</v>
      </c>
      <c r="AO11" s="3">
        <v>0</v>
      </c>
      <c r="AP11" s="3">
        <v>0</v>
      </c>
      <c r="AQ11" s="3">
        <v>0</v>
      </c>
      <c r="AR11" s="561">
        <v>0</v>
      </c>
      <c r="AS11" s="286">
        <f t="shared" si="17"/>
        <v>0</v>
      </c>
      <c r="AT11" s="286">
        <f t="shared" si="6"/>
        <v>0</v>
      </c>
      <c r="AU11" s="74">
        <f t="shared" si="7"/>
        <v>0</v>
      </c>
      <c r="AW11" s="636"/>
      <c r="AX11" s="196" t="s">
        <v>55</v>
      </c>
      <c r="AY11" s="3">
        <v>0</v>
      </c>
      <c r="AZ11" s="3">
        <v>0</v>
      </c>
      <c r="BA11" s="3">
        <v>0</v>
      </c>
      <c r="BB11" s="3">
        <v>0</v>
      </c>
      <c r="BC11" s="3">
        <v>0</v>
      </c>
      <c r="BD11" s="3">
        <v>0</v>
      </c>
      <c r="BE11" s="3">
        <v>0</v>
      </c>
      <c r="BF11" s="3">
        <v>0</v>
      </c>
      <c r="BG11" s="3">
        <v>0</v>
      </c>
      <c r="BH11" s="561">
        <v>0</v>
      </c>
      <c r="BI11" s="286">
        <f t="shared" si="18"/>
        <v>0</v>
      </c>
      <c r="BJ11" s="286">
        <f t="shared" si="8"/>
        <v>0</v>
      </c>
      <c r="BK11" s="74">
        <f t="shared" si="9"/>
        <v>0</v>
      </c>
      <c r="BP11" s="636"/>
      <c r="BQ11" s="196" t="s">
        <v>55</v>
      </c>
      <c r="BR11" s="172"/>
      <c r="BS11" s="172"/>
      <c r="BT11" s="172"/>
      <c r="BU11" s="172"/>
      <c r="BV11" s="172"/>
      <c r="BW11" s="172"/>
      <c r="BX11" s="172"/>
      <c r="BY11" s="172"/>
      <c r="BZ11" s="172"/>
      <c r="CA11" s="172"/>
      <c r="CB11" s="525">
        <v>0.24981160991439799</v>
      </c>
      <c r="CC11" s="525">
        <v>0.24981160991439799</v>
      </c>
      <c r="CD11" s="521">
        <f t="shared" si="10"/>
        <v>0.49962321982879598</v>
      </c>
      <c r="CF11" s="636"/>
      <c r="CG11" s="196" t="s">
        <v>55</v>
      </c>
      <c r="CH11" s="172"/>
      <c r="CI11" s="172"/>
      <c r="CJ11" s="172"/>
      <c r="CK11" s="172"/>
      <c r="CL11" s="172"/>
      <c r="CM11" s="172"/>
      <c r="CN11" s="172"/>
      <c r="CO11" s="172"/>
      <c r="CP11" s="172"/>
      <c r="CQ11" s="172"/>
      <c r="CR11" s="525">
        <v>0.72255706011277643</v>
      </c>
      <c r="CS11" s="525">
        <v>0.72255706011277643</v>
      </c>
      <c r="CT11" s="521">
        <f t="shared" si="11"/>
        <v>1.4451141202255529</v>
      </c>
      <c r="CV11" s="636"/>
      <c r="CW11" s="196" t="s">
        <v>55</v>
      </c>
      <c r="CX11" s="172"/>
      <c r="CY11" s="172"/>
      <c r="CZ11" s="172"/>
      <c r="DA11" s="172"/>
      <c r="DB11" s="172"/>
      <c r="DC11" s="172"/>
      <c r="DD11" s="172"/>
      <c r="DE11" s="172"/>
      <c r="DF11" s="172"/>
      <c r="DG11" s="172"/>
      <c r="DH11" s="525">
        <v>0</v>
      </c>
      <c r="DI11" s="525">
        <v>0</v>
      </c>
      <c r="DJ11" s="521">
        <f t="shared" si="12"/>
        <v>0</v>
      </c>
      <c r="DL11" s="636"/>
      <c r="DM11" s="196" t="s">
        <v>55</v>
      </c>
      <c r="DN11" s="172"/>
      <c r="DO11" s="172"/>
      <c r="DP11" s="172"/>
      <c r="DQ11" s="172"/>
      <c r="DR11" s="172"/>
      <c r="DS11" s="172"/>
      <c r="DT11" s="172"/>
      <c r="DU11" s="172"/>
      <c r="DV11" s="172"/>
      <c r="DW11" s="172"/>
      <c r="DX11" s="525">
        <v>0</v>
      </c>
      <c r="DY11" s="525">
        <v>0</v>
      </c>
      <c r="DZ11" s="521">
        <f t="shared" si="13"/>
        <v>0</v>
      </c>
    </row>
    <row r="12" spans="1:130" x14ac:dyDescent="0.35">
      <c r="A12" s="636"/>
      <c r="B12" s="196" t="s">
        <v>54</v>
      </c>
      <c r="C12" s="3">
        <v>0</v>
      </c>
      <c r="D12" s="3">
        <v>0</v>
      </c>
      <c r="E12" s="3">
        <v>0</v>
      </c>
      <c r="F12" s="3">
        <v>0</v>
      </c>
      <c r="G12" s="3">
        <v>0</v>
      </c>
      <c r="H12" s="3">
        <v>0</v>
      </c>
      <c r="I12" s="3">
        <v>0</v>
      </c>
      <c r="J12" s="3">
        <v>0</v>
      </c>
      <c r="K12" s="3">
        <v>0</v>
      </c>
      <c r="L12" s="561">
        <v>0</v>
      </c>
      <c r="M12" s="286">
        <f t="shared" si="14"/>
        <v>1534.5396856033537</v>
      </c>
      <c r="N12" s="286">
        <f t="shared" si="3"/>
        <v>5418.3390317985359</v>
      </c>
      <c r="O12" s="74">
        <f t="shared" si="4"/>
        <v>6952.8787174018898</v>
      </c>
      <c r="Q12" s="636"/>
      <c r="R12" s="196" t="s">
        <v>54</v>
      </c>
      <c r="S12" s="3">
        <v>0</v>
      </c>
      <c r="T12" s="3">
        <v>0</v>
      </c>
      <c r="U12" s="3">
        <v>0</v>
      </c>
      <c r="V12" s="3">
        <v>0</v>
      </c>
      <c r="W12" s="3">
        <v>0</v>
      </c>
      <c r="X12" s="3">
        <v>0</v>
      </c>
      <c r="Y12" s="3">
        <v>0</v>
      </c>
      <c r="Z12" s="3">
        <v>0</v>
      </c>
      <c r="AA12" s="3">
        <v>0</v>
      </c>
      <c r="AB12" s="561">
        <v>0</v>
      </c>
      <c r="AC12" s="286">
        <f t="shared" si="15"/>
        <v>5766.4474518004035</v>
      </c>
      <c r="AD12" s="286">
        <f t="shared" si="16"/>
        <v>20360.872772489114</v>
      </c>
      <c r="AE12" s="74">
        <f t="shared" si="5"/>
        <v>26127.320224289517</v>
      </c>
      <c r="AG12" s="636"/>
      <c r="AH12" s="196" t="s">
        <v>54</v>
      </c>
      <c r="AI12" s="3">
        <v>0</v>
      </c>
      <c r="AJ12" s="3">
        <v>0</v>
      </c>
      <c r="AK12" s="3">
        <v>0</v>
      </c>
      <c r="AL12" s="3">
        <v>0</v>
      </c>
      <c r="AM12" s="3">
        <v>0</v>
      </c>
      <c r="AN12" s="3">
        <v>0</v>
      </c>
      <c r="AO12" s="3">
        <v>0</v>
      </c>
      <c r="AP12" s="3">
        <v>0</v>
      </c>
      <c r="AQ12" s="3">
        <v>0</v>
      </c>
      <c r="AR12" s="561">
        <v>0</v>
      </c>
      <c r="AS12" s="286">
        <f t="shared" si="17"/>
        <v>0</v>
      </c>
      <c r="AT12" s="286">
        <f t="shared" si="6"/>
        <v>0</v>
      </c>
      <c r="AU12" s="74">
        <f t="shared" si="7"/>
        <v>0</v>
      </c>
      <c r="AW12" s="636"/>
      <c r="AX12" s="196" t="s">
        <v>54</v>
      </c>
      <c r="AY12" s="3">
        <v>0</v>
      </c>
      <c r="AZ12" s="3">
        <v>0</v>
      </c>
      <c r="BA12" s="3">
        <v>0</v>
      </c>
      <c r="BB12" s="3">
        <v>0</v>
      </c>
      <c r="BC12" s="3">
        <v>0</v>
      </c>
      <c r="BD12" s="3">
        <v>0</v>
      </c>
      <c r="BE12" s="3">
        <v>0</v>
      </c>
      <c r="BF12" s="3">
        <v>0</v>
      </c>
      <c r="BG12" s="3">
        <v>0</v>
      </c>
      <c r="BH12" s="561">
        <v>0</v>
      </c>
      <c r="BI12" s="286">
        <f t="shared" si="18"/>
        <v>0</v>
      </c>
      <c r="BJ12" s="286">
        <f t="shared" si="8"/>
        <v>0</v>
      </c>
      <c r="BK12" s="74">
        <f t="shared" si="9"/>
        <v>0</v>
      </c>
      <c r="BP12" s="636"/>
      <c r="BQ12" s="196" t="s">
        <v>54</v>
      </c>
      <c r="BR12" s="172"/>
      <c r="BS12" s="172"/>
      <c r="BT12" s="172"/>
      <c r="BU12" s="172"/>
      <c r="BV12" s="172"/>
      <c r="BW12" s="172"/>
      <c r="BX12" s="172"/>
      <c r="BY12" s="172"/>
      <c r="BZ12" s="172"/>
      <c r="CA12" s="172"/>
      <c r="CB12" s="525">
        <v>5.8076218477465507E-3</v>
      </c>
      <c r="CC12" s="525">
        <v>5.8076218477465507E-3</v>
      </c>
      <c r="CD12" s="521">
        <f t="shared" si="10"/>
        <v>1.1615243695493101E-2</v>
      </c>
      <c r="CF12" s="636"/>
      <c r="CG12" s="196" t="s">
        <v>54</v>
      </c>
      <c r="CH12" s="172"/>
      <c r="CI12" s="172"/>
      <c r="CJ12" s="172"/>
      <c r="CK12" s="172"/>
      <c r="CL12" s="172"/>
      <c r="CM12" s="172"/>
      <c r="CN12" s="172"/>
      <c r="CO12" s="172"/>
      <c r="CP12" s="172"/>
      <c r="CQ12" s="172"/>
      <c r="CR12" s="525">
        <v>2.1823708125079236E-2</v>
      </c>
      <c r="CS12" s="525">
        <v>2.1823708125079236E-2</v>
      </c>
      <c r="CT12" s="521">
        <f t="shared" si="11"/>
        <v>4.3647416250158472E-2</v>
      </c>
      <c r="CV12" s="636"/>
      <c r="CW12" s="196" t="s">
        <v>54</v>
      </c>
      <c r="CX12" s="172"/>
      <c r="CY12" s="172"/>
      <c r="CZ12" s="172"/>
      <c r="DA12" s="172"/>
      <c r="DB12" s="172"/>
      <c r="DC12" s="172"/>
      <c r="DD12" s="172"/>
      <c r="DE12" s="172"/>
      <c r="DF12" s="172"/>
      <c r="DG12" s="172"/>
      <c r="DH12" s="525">
        <v>0</v>
      </c>
      <c r="DI12" s="525">
        <v>0</v>
      </c>
      <c r="DJ12" s="521">
        <f t="shared" si="12"/>
        <v>0</v>
      </c>
      <c r="DL12" s="636"/>
      <c r="DM12" s="196" t="s">
        <v>54</v>
      </c>
      <c r="DN12" s="172"/>
      <c r="DO12" s="172"/>
      <c r="DP12" s="172"/>
      <c r="DQ12" s="172"/>
      <c r="DR12" s="172"/>
      <c r="DS12" s="172"/>
      <c r="DT12" s="172"/>
      <c r="DU12" s="172"/>
      <c r="DV12" s="172"/>
      <c r="DW12" s="172"/>
      <c r="DX12" s="525">
        <v>0</v>
      </c>
      <c r="DY12" s="525">
        <v>0</v>
      </c>
      <c r="DZ12" s="521">
        <f t="shared" si="13"/>
        <v>0</v>
      </c>
    </row>
    <row r="13" spans="1:130" x14ac:dyDescent="0.35">
      <c r="A13" s="636"/>
      <c r="B13" s="196" t="s">
        <v>53</v>
      </c>
      <c r="C13" s="3">
        <v>0</v>
      </c>
      <c r="D13" s="3">
        <v>0</v>
      </c>
      <c r="E13" s="3">
        <v>0</v>
      </c>
      <c r="F13" s="3">
        <v>0</v>
      </c>
      <c r="G13" s="3">
        <v>0</v>
      </c>
      <c r="H13" s="3">
        <v>0</v>
      </c>
      <c r="I13" s="3">
        <v>0</v>
      </c>
      <c r="J13" s="3">
        <v>0</v>
      </c>
      <c r="K13" s="3">
        <v>0</v>
      </c>
      <c r="L13" s="561">
        <v>0</v>
      </c>
      <c r="M13" s="286">
        <f t="shared" si="14"/>
        <v>0</v>
      </c>
      <c r="N13" s="286">
        <f t="shared" si="3"/>
        <v>0</v>
      </c>
      <c r="O13" s="74">
        <f t="shared" si="4"/>
        <v>0</v>
      </c>
      <c r="Q13" s="636"/>
      <c r="R13" s="196" t="s">
        <v>53</v>
      </c>
      <c r="S13" s="3">
        <v>0</v>
      </c>
      <c r="T13" s="3">
        <v>0</v>
      </c>
      <c r="U13" s="3">
        <v>0</v>
      </c>
      <c r="V13" s="3">
        <v>0</v>
      </c>
      <c r="W13" s="3">
        <v>0</v>
      </c>
      <c r="X13" s="3">
        <v>0</v>
      </c>
      <c r="Y13" s="3">
        <v>0</v>
      </c>
      <c r="Z13" s="3">
        <v>0</v>
      </c>
      <c r="AA13" s="3">
        <v>0</v>
      </c>
      <c r="AB13" s="561">
        <v>0</v>
      </c>
      <c r="AC13" s="286">
        <f t="shared" si="15"/>
        <v>0</v>
      </c>
      <c r="AD13" s="286">
        <f t="shared" si="16"/>
        <v>0</v>
      </c>
      <c r="AE13" s="74">
        <f t="shared" si="5"/>
        <v>0</v>
      </c>
      <c r="AG13" s="636"/>
      <c r="AH13" s="196" t="s">
        <v>53</v>
      </c>
      <c r="AI13" s="3">
        <v>0</v>
      </c>
      <c r="AJ13" s="3">
        <v>0</v>
      </c>
      <c r="AK13" s="3">
        <v>0</v>
      </c>
      <c r="AL13" s="3">
        <v>0</v>
      </c>
      <c r="AM13" s="3">
        <v>0</v>
      </c>
      <c r="AN13" s="3">
        <v>0</v>
      </c>
      <c r="AO13" s="3">
        <v>0</v>
      </c>
      <c r="AP13" s="3">
        <v>0</v>
      </c>
      <c r="AQ13" s="3">
        <v>0</v>
      </c>
      <c r="AR13" s="561">
        <v>0</v>
      </c>
      <c r="AS13" s="286">
        <f t="shared" si="17"/>
        <v>0</v>
      </c>
      <c r="AT13" s="286">
        <f t="shared" si="6"/>
        <v>0</v>
      </c>
      <c r="AU13" s="74">
        <f t="shared" si="7"/>
        <v>0</v>
      </c>
      <c r="AW13" s="636"/>
      <c r="AX13" s="196" t="s">
        <v>53</v>
      </c>
      <c r="AY13" s="3">
        <v>0</v>
      </c>
      <c r="AZ13" s="3">
        <v>0</v>
      </c>
      <c r="BA13" s="3">
        <v>0</v>
      </c>
      <c r="BB13" s="3">
        <v>0</v>
      </c>
      <c r="BC13" s="3">
        <v>0</v>
      </c>
      <c r="BD13" s="3">
        <v>0</v>
      </c>
      <c r="BE13" s="3">
        <v>0</v>
      </c>
      <c r="BF13" s="3">
        <v>0</v>
      </c>
      <c r="BG13" s="3">
        <v>0</v>
      </c>
      <c r="BH13" s="561">
        <v>0</v>
      </c>
      <c r="BI13" s="286">
        <f t="shared" si="18"/>
        <v>0</v>
      </c>
      <c r="BJ13" s="286">
        <f t="shared" si="8"/>
        <v>0</v>
      </c>
      <c r="BK13" s="74">
        <f t="shared" si="9"/>
        <v>0</v>
      </c>
      <c r="BP13" s="636"/>
      <c r="BQ13" s="196" t="s">
        <v>53</v>
      </c>
      <c r="BR13" s="172"/>
      <c r="BS13" s="172"/>
      <c r="BT13" s="172"/>
      <c r="BU13" s="172"/>
      <c r="BV13" s="172"/>
      <c r="BW13" s="172"/>
      <c r="BX13" s="172"/>
      <c r="BY13" s="172"/>
      <c r="BZ13" s="172"/>
      <c r="CA13" s="172"/>
      <c r="CB13" s="525">
        <v>0</v>
      </c>
      <c r="CC13" s="525">
        <v>0</v>
      </c>
      <c r="CD13" s="521">
        <f t="shared" si="10"/>
        <v>0</v>
      </c>
      <c r="CF13" s="636"/>
      <c r="CG13" s="196" t="s">
        <v>53</v>
      </c>
      <c r="CH13" s="172"/>
      <c r="CI13" s="172"/>
      <c r="CJ13" s="172"/>
      <c r="CK13" s="172"/>
      <c r="CL13" s="172"/>
      <c r="CM13" s="172"/>
      <c r="CN13" s="172"/>
      <c r="CO13" s="172"/>
      <c r="CP13" s="172"/>
      <c r="CQ13" s="172"/>
      <c r="CR13" s="525">
        <v>0</v>
      </c>
      <c r="CS13" s="525">
        <v>0</v>
      </c>
      <c r="CT13" s="521">
        <f t="shared" si="11"/>
        <v>0</v>
      </c>
      <c r="CV13" s="636"/>
      <c r="CW13" s="196" t="s">
        <v>53</v>
      </c>
      <c r="CX13" s="172"/>
      <c r="CY13" s="172"/>
      <c r="CZ13" s="172"/>
      <c r="DA13" s="172"/>
      <c r="DB13" s="172"/>
      <c r="DC13" s="172"/>
      <c r="DD13" s="172"/>
      <c r="DE13" s="172"/>
      <c r="DF13" s="172"/>
      <c r="DG13" s="172"/>
      <c r="DH13" s="525">
        <v>0</v>
      </c>
      <c r="DI13" s="525">
        <v>0</v>
      </c>
      <c r="DJ13" s="521">
        <f t="shared" si="12"/>
        <v>0</v>
      </c>
      <c r="DL13" s="636"/>
      <c r="DM13" s="196" t="s">
        <v>53</v>
      </c>
      <c r="DN13" s="172"/>
      <c r="DO13" s="172"/>
      <c r="DP13" s="172"/>
      <c r="DQ13" s="172"/>
      <c r="DR13" s="172"/>
      <c r="DS13" s="172"/>
      <c r="DT13" s="172"/>
      <c r="DU13" s="172"/>
      <c r="DV13" s="172"/>
      <c r="DW13" s="172"/>
      <c r="DX13" s="525">
        <v>0</v>
      </c>
      <c r="DY13" s="525">
        <v>0</v>
      </c>
      <c r="DZ13" s="521">
        <f t="shared" si="13"/>
        <v>0</v>
      </c>
    </row>
    <row r="14" spans="1:130" x14ac:dyDescent="0.35">
      <c r="A14" s="636"/>
      <c r="B14" s="196" t="s">
        <v>52</v>
      </c>
      <c r="C14" s="3">
        <v>0</v>
      </c>
      <c r="D14" s="3">
        <v>0</v>
      </c>
      <c r="E14" s="3">
        <v>0</v>
      </c>
      <c r="F14" s="3">
        <v>0</v>
      </c>
      <c r="G14" s="3">
        <v>0</v>
      </c>
      <c r="H14" s="3">
        <v>0</v>
      </c>
      <c r="I14" s="3">
        <v>0</v>
      </c>
      <c r="J14" s="3">
        <v>0</v>
      </c>
      <c r="K14" s="3">
        <v>0</v>
      </c>
      <c r="L14" s="561">
        <v>0</v>
      </c>
      <c r="M14" s="286">
        <f t="shared" si="14"/>
        <v>0</v>
      </c>
      <c r="N14" s="286">
        <f t="shared" si="3"/>
        <v>0</v>
      </c>
      <c r="O14" s="74">
        <f t="shared" si="4"/>
        <v>0</v>
      </c>
      <c r="Q14" s="636"/>
      <c r="R14" s="196" t="s">
        <v>52</v>
      </c>
      <c r="S14" s="3">
        <v>0</v>
      </c>
      <c r="T14" s="3">
        <v>0</v>
      </c>
      <c r="U14" s="3">
        <v>0</v>
      </c>
      <c r="V14" s="3">
        <v>0</v>
      </c>
      <c r="W14" s="3">
        <v>0</v>
      </c>
      <c r="X14" s="3">
        <v>0</v>
      </c>
      <c r="Y14" s="3">
        <v>0</v>
      </c>
      <c r="Z14" s="3">
        <v>0</v>
      </c>
      <c r="AA14" s="3">
        <v>0</v>
      </c>
      <c r="AB14" s="561">
        <v>0</v>
      </c>
      <c r="AC14" s="286">
        <f t="shared" si="15"/>
        <v>0</v>
      </c>
      <c r="AD14" s="286">
        <f t="shared" si="16"/>
        <v>0</v>
      </c>
      <c r="AE14" s="74">
        <f t="shared" si="5"/>
        <v>0</v>
      </c>
      <c r="AG14" s="636"/>
      <c r="AH14" s="196" t="s">
        <v>52</v>
      </c>
      <c r="AI14" s="3">
        <v>0</v>
      </c>
      <c r="AJ14" s="3">
        <v>0</v>
      </c>
      <c r="AK14" s="3">
        <v>0</v>
      </c>
      <c r="AL14" s="3">
        <v>0</v>
      </c>
      <c r="AM14" s="3">
        <v>0</v>
      </c>
      <c r="AN14" s="3">
        <v>0</v>
      </c>
      <c r="AO14" s="3">
        <v>0</v>
      </c>
      <c r="AP14" s="3">
        <v>0</v>
      </c>
      <c r="AQ14" s="3">
        <v>0</v>
      </c>
      <c r="AR14" s="561">
        <v>0</v>
      </c>
      <c r="AS14" s="286">
        <f t="shared" si="17"/>
        <v>0</v>
      </c>
      <c r="AT14" s="286">
        <f t="shared" si="6"/>
        <v>0</v>
      </c>
      <c r="AU14" s="74">
        <f t="shared" si="7"/>
        <v>0</v>
      </c>
      <c r="AW14" s="636"/>
      <c r="AX14" s="196" t="s">
        <v>52</v>
      </c>
      <c r="AY14" s="3">
        <v>0</v>
      </c>
      <c r="AZ14" s="3">
        <v>0</v>
      </c>
      <c r="BA14" s="3">
        <v>0</v>
      </c>
      <c r="BB14" s="3">
        <v>0</v>
      </c>
      <c r="BC14" s="3">
        <v>0</v>
      </c>
      <c r="BD14" s="3">
        <v>0</v>
      </c>
      <c r="BE14" s="3">
        <v>0</v>
      </c>
      <c r="BF14" s="3">
        <v>0</v>
      </c>
      <c r="BG14" s="3">
        <v>0</v>
      </c>
      <c r="BH14" s="561">
        <v>0</v>
      </c>
      <c r="BI14" s="286">
        <f t="shared" si="18"/>
        <v>0</v>
      </c>
      <c r="BJ14" s="286">
        <f t="shared" si="8"/>
        <v>0</v>
      </c>
      <c r="BK14" s="74">
        <f t="shared" si="9"/>
        <v>0</v>
      </c>
      <c r="BP14" s="636"/>
      <c r="BQ14" s="196" t="s">
        <v>52</v>
      </c>
      <c r="BR14" s="172"/>
      <c r="BS14" s="172"/>
      <c r="BT14" s="172"/>
      <c r="BU14" s="172"/>
      <c r="BV14" s="172"/>
      <c r="BW14" s="172"/>
      <c r="BX14" s="172"/>
      <c r="BY14" s="172"/>
      <c r="BZ14" s="172"/>
      <c r="CA14" s="172"/>
      <c r="CB14" s="525">
        <v>0</v>
      </c>
      <c r="CC14" s="525">
        <v>0</v>
      </c>
      <c r="CD14" s="521">
        <f t="shared" si="10"/>
        <v>0</v>
      </c>
      <c r="CF14" s="636"/>
      <c r="CG14" s="196" t="s">
        <v>52</v>
      </c>
      <c r="CH14" s="172"/>
      <c r="CI14" s="172"/>
      <c r="CJ14" s="172"/>
      <c r="CK14" s="172"/>
      <c r="CL14" s="172"/>
      <c r="CM14" s="172"/>
      <c r="CN14" s="172"/>
      <c r="CO14" s="172"/>
      <c r="CP14" s="172"/>
      <c r="CQ14" s="172"/>
      <c r="CR14" s="525">
        <v>0</v>
      </c>
      <c r="CS14" s="525">
        <v>0</v>
      </c>
      <c r="CT14" s="521">
        <f t="shared" si="11"/>
        <v>0</v>
      </c>
      <c r="CV14" s="636"/>
      <c r="CW14" s="196" t="s">
        <v>52</v>
      </c>
      <c r="CX14" s="172"/>
      <c r="CY14" s="172"/>
      <c r="CZ14" s="172"/>
      <c r="DA14" s="172"/>
      <c r="DB14" s="172"/>
      <c r="DC14" s="172"/>
      <c r="DD14" s="172"/>
      <c r="DE14" s="172"/>
      <c r="DF14" s="172"/>
      <c r="DG14" s="172"/>
      <c r="DH14" s="525">
        <v>0</v>
      </c>
      <c r="DI14" s="525">
        <v>0</v>
      </c>
      <c r="DJ14" s="521">
        <f t="shared" si="12"/>
        <v>0</v>
      </c>
      <c r="DL14" s="636"/>
      <c r="DM14" s="196" t="s">
        <v>52</v>
      </c>
      <c r="DN14" s="172"/>
      <c r="DO14" s="172"/>
      <c r="DP14" s="172"/>
      <c r="DQ14" s="172"/>
      <c r="DR14" s="172"/>
      <c r="DS14" s="172"/>
      <c r="DT14" s="172"/>
      <c r="DU14" s="172"/>
      <c r="DV14" s="172"/>
      <c r="DW14" s="172"/>
      <c r="DX14" s="525">
        <v>0</v>
      </c>
      <c r="DY14" s="525">
        <v>0</v>
      </c>
      <c r="DZ14" s="521">
        <f t="shared" si="13"/>
        <v>0</v>
      </c>
    </row>
    <row r="15" spans="1:130" x14ac:dyDescent="0.35">
      <c r="A15" s="636"/>
      <c r="B15" s="196" t="s">
        <v>51</v>
      </c>
      <c r="C15" s="3">
        <v>0</v>
      </c>
      <c r="D15" s="3">
        <v>0</v>
      </c>
      <c r="E15" s="3">
        <v>0</v>
      </c>
      <c r="F15" s="3">
        <v>2951</v>
      </c>
      <c r="G15" s="3">
        <v>0</v>
      </c>
      <c r="H15" s="3">
        <v>0</v>
      </c>
      <c r="I15" s="3">
        <v>0</v>
      </c>
      <c r="J15" s="3">
        <v>0</v>
      </c>
      <c r="K15" s="3">
        <v>0</v>
      </c>
      <c r="L15" s="561">
        <v>0</v>
      </c>
      <c r="M15" s="286">
        <f t="shared" si="14"/>
        <v>0</v>
      </c>
      <c r="N15" s="286">
        <f t="shared" si="3"/>
        <v>0</v>
      </c>
      <c r="O15" s="74">
        <f t="shared" si="4"/>
        <v>2951</v>
      </c>
      <c r="Q15" s="636"/>
      <c r="R15" s="196" t="s">
        <v>51</v>
      </c>
      <c r="S15" s="3">
        <v>0</v>
      </c>
      <c r="T15" s="3">
        <v>0</v>
      </c>
      <c r="U15" s="3">
        <v>0</v>
      </c>
      <c r="V15" s="3">
        <v>0</v>
      </c>
      <c r="W15" s="3">
        <v>0</v>
      </c>
      <c r="X15" s="3">
        <v>0</v>
      </c>
      <c r="Y15" s="3">
        <v>0</v>
      </c>
      <c r="Z15" s="3">
        <v>0</v>
      </c>
      <c r="AA15" s="3">
        <v>0</v>
      </c>
      <c r="AB15" s="561">
        <v>0</v>
      </c>
      <c r="AC15" s="286">
        <f t="shared" si="15"/>
        <v>0</v>
      </c>
      <c r="AD15" s="286">
        <f t="shared" si="16"/>
        <v>0</v>
      </c>
      <c r="AE15" s="74">
        <f t="shared" si="5"/>
        <v>0</v>
      </c>
      <c r="AG15" s="636"/>
      <c r="AH15" s="196" t="s">
        <v>51</v>
      </c>
      <c r="AI15" s="3">
        <v>0</v>
      </c>
      <c r="AJ15" s="3">
        <v>0</v>
      </c>
      <c r="AK15" s="3">
        <v>0</v>
      </c>
      <c r="AL15" s="3">
        <v>0</v>
      </c>
      <c r="AM15" s="3">
        <v>0</v>
      </c>
      <c r="AN15" s="3">
        <v>0</v>
      </c>
      <c r="AO15" s="3">
        <v>0</v>
      </c>
      <c r="AP15" s="3">
        <v>0</v>
      </c>
      <c r="AQ15" s="3">
        <v>0</v>
      </c>
      <c r="AR15" s="561">
        <v>0</v>
      </c>
      <c r="AS15" s="286">
        <f t="shared" si="17"/>
        <v>0</v>
      </c>
      <c r="AT15" s="286">
        <f t="shared" si="6"/>
        <v>0</v>
      </c>
      <c r="AU15" s="74">
        <f t="shared" si="7"/>
        <v>0</v>
      </c>
      <c r="AW15" s="636"/>
      <c r="AX15" s="196" t="s">
        <v>51</v>
      </c>
      <c r="AY15" s="3">
        <v>0</v>
      </c>
      <c r="AZ15" s="3">
        <v>0</v>
      </c>
      <c r="BA15" s="3">
        <v>0</v>
      </c>
      <c r="BB15" s="3">
        <v>0</v>
      </c>
      <c r="BC15" s="3">
        <v>0</v>
      </c>
      <c r="BD15" s="3">
        <v>0</v>
      </c>
      <c r="BE15" s="3">
        <v>0</v>
      </c>
      <c r="BF15" s="3">
        <v>0</v>
      </c>
      <c r="BG15" s="3">
        <v>0</v>
      </c>
      <c r="BH15" s="561">
        <v>0</v>
      </c>
      <c r="BI15" s="286">
        <f t="shared" si="18"/>
        <v>0</v>
      </c>
      <c r="BJ15" s="286">
        <f t="shared" si="8"/>
        <v>0</v>
      </c>
      <c r="BK15" s="74">
        <f t="shared" si="9"/>
        <v>0</v>
      </c>
      <c r="BP15" s="636"/>
      <c r="BQ15" s="196" t="s">
        <v>51</v>
      </c>
      <c r="BR15" s="172"/>
      <c r="BS15" s="172"/>
      <c r="BT15" s="172"/>
      <c r="BU15" s="172"/>
      <c r="BV15" s="172"/>
      <c r="BW15" s="172"/>
      <c r="BX15" s="172"/>
      <c r="BY15" s="172"/>
      <c r="BZ15" s="172"/>
      <c r="CA15" s="172"/>
      <c r="CB15" s="525">
        <v>0</v>
      </c>
      <c r="CC15" s="525">
        <v>0</v>
      </c>
      <c r="CD15" s="521">
        <f t="shared" si="10"/>
        <v>0</v>
      </c>
      <c r="CF15" s="636"/>
      <c r="CG15" s="196" t="s">
        <v>51</v>
      </c>
      <c r="CH15" s="172"/>
      <c r="CI15" s="172"/>
      <c r="CJ15" s="172"/>
      <c r="CK15" s="172"/>
      <c r="CL15" s="172"/>
      <c r="CM15" s="172"/>
      <c r="CN15" s="172"/>
      <c r="CO15" s="172"/>
      <c r="CP15" s="172"/>
      <c r="CQ15" s="172"/>
      <c r="CR15" s="525">
        <v>0</v>
      </c>
      <c r="CS15" s="525">
        <v>0</v>
      </c>
      <c r="CT15" s="521">
        <f t="shared" si="11"/>
        <v>0</v>
      </c>
      <c r="CV15" s="636"/>
      <c r="CW15" s="196" t="s">
        <v>51</v>
      </c>
      <c r="CX15" s="172"/>
      <c r="CY15" s="172"/>
      <c r="CZ15" s="172"/>
      <c r="DA15" s="172"/>
      <c r="DB15" s="172"/>
      <c r="DC15" s="172"/>
      <c r="DD15" s="172"/>
      <c r="DE15" s="172"/>
      <c r="DF15" s="172"/>
      <c r="DG15" s="172"/>
      <c r="DH15" s="525">
        <v>0</v>
      </c>
      <c r="DI15" s="525">
        <v>0</v>
      </c>
      <c r="DJ15" s="521">
        <f t="shared" si="12"/>
        <v>0</v>
      </c>
      <c r="DL15" s="636"/>
      <c r="DM15" s="196" t="s">
        <v>51</v>
      </c>
      <c r="DN15" s="172"/>
      <c r="DO15" s="172"/>
      <c r="DP15" s="172"/>
      <c r="DQ15" s="172"/>
      <c r="DR15" s="172"/>
      <c r="DS15" s="172"/>
      <c r="DT15" s="172"/>
      <c r="DU15" s="172"/>
      <c r="DV15" s="172"/>
      <c r="DW15" s="172"/>
      <c r="DX15" s="525">
        <v>0</v>
      </c>
      <c r="DY15" s="525">
        <v>0</v>
      </c>
      <c r="DZ15" s="521">
        <f t="shared" si="13"/>
        <v>0</v>
      </c>
    </row>
    <row r="16" spans="1:130" ht="16.5" customHeight="1" thickBot="1" x14ac:dyDescent="0.4">
      <c r="A16" s="637"/>
      <c r="B16" s="196" t="s">
        <v>50</v>
      </c>
      <c r="C16" s="3">
        <v>0</v>
      </c>
      <c r="D16" s="3">
        <v>0</v>
      </c>
      <c r="E16" s="3">
        <v>0</v>
      </c>
      <c r="F16" s="3">
        <v>0</v>
      </c>
      <c r="G16" s="3">
        <v>0</v>
      </c>
      <c r="H16" s="3">
        <v>0</v>
      </c>
      <c r="I16" s="3">
        <v>0</v>
      </c>
      <c r="J16" s="3">
        <v>0</v>
      </c>
      <c r="K16" s="3">
        <v>0</v>
      </c>
      <c r="L16" s="561">
        <v>0</v>
      </c>
      <c r="M16" s="286">
        <f t="shared" si="14"/>
        <v>0</v>
      </c>
      <c r="N16" s="286">
        <f t="shared" si="3"/>
        <v>0</v>
      </c>
      <c r="O16" s="74">
        <f t="shared" si="4"/>
        <v>0</v>
      </c>
      <c r="Q16" s="637"/>
      <c r="R16" s="196" t="s">
        <v>50</v>
      </c>
      <c r="S16" s="3">
        <v>0</v>
      </c>
      <c r="T16" s="3">
        <v>0</v>
      </c>
      <c r="U16" s="3">
        <v>0</v>
      </c>
      <c r="V16" s="3">
        <v>0</v>
      </c>
      <c r="W16" s="3">
        <v>0</v>
      </c>
      <c r="X16" s="3">
        <v>0</v>
      </c>
      <c r="Y16" s="3">
        <v>0</v>
      </c>
      <c r="Z16" s="3">
        <v>0</v>
      </c>
      <c r="AA16" s="3">
        <v>0</v>
      </c>
      <c r="AB16" s="561">
        <v>0</v>
      </c>
      <c r="AC16" s="286">
        <f t="shared" si="15"/>
        <v>0</v>
      </c>
      <c r="AD16" s="286">
        <f t="shared" si="16"/>
        <v>0</v>
      </c>
      <c r="AE16" s="74">
        <f t="shared" si="5"/>
        <v>0</v>
      </c>
      <c r="AG16" s="637"/>
      <c r="AH16" s="196" t="s">
        <v>50</v>
      </c>
      <c r="AI16" s="3">
        <v>0</v>
      </c>
      <c r="AJ16" s="3">
        <v>0</v>
      </c>
      <c r="AK16" s="3">
        <v>0</v>
      </c>
      <c r="AL16" s="3">
        <v>0</v>
      </c>
      <c r="AM16" s="3">
        <v>0</v>
      </c>
      <c r="AN16" s="3">
        <v>0</v>
      </c>
      <c r="AO16" s="3">
        <v>0</v>
      </c>
      <c r="AP16" s="3">
        <v>0</v>
      </c>
      <c r="AQ16" s="3">
        <v>0</v>
      </c>
      <c r="AR16" s="561">
        <v>0</v>
      </c>
      <c r="AS16" s="286">
        <f t="shared" si="17"/>
        <v>0</v>
      </c>
      <c r="AT16" s="286">
        <f t="shared" si="6"/>
        <v>0</v>
      </c>
      <c r="AU16" s="74">
        <f t="shared" si="7"/>
        <v>0</v>
      </c>
      <c r="AW16" s="637"/>
      <c r="AX16" s="196" t="s">
        <v>50</v>
      </c>
      <c r="AY16" s="3">
        <v>0</v>
      </c>
      <c r="AZ16" s="3">
        <v>0</v>
      </c>
      <c r="BA16" s="3">
        <v>0</v>
      </c>
      <c r="BB16" s="3">
        <v>0</v>
      </c>
      <c r="BC16" s="3">
        <v>0</v>
      </c>
      <c r="BD16" s="3">
        <v>0</v>
      </c>
      <c r="BE16" s="3">
        <v>0</v>
      </c>
      <c r="BF16" s="3">
        <v>0</v>
      </c>
      <c r="BG16" s="3">
        <v>0</v>
      </c>
      <c r="BH16" s="561">
        <v>0</v>
      </c>
      <c r="BI16" s="286">
        <f t="shared" si="18"/>
        <v>0</v>
      </c>
      <c r="BJ16" s="286">
        <f t="shared" si="8"/>
        <v>0</v>
      </c>
      <c r="BK16" s="74">
        <f t="shared" si="9"/>
        <v>0</v>
      </c>
      <c r="BL16" s="516" t="s">
        <v>294</v>
      </c>
      <c r="BM16" s="517" t="s">
        <v>295</v>
      </c>
      <c r="BP16" s="637"/>
      <c r="BQ16" s="196" t="s">
        <v>50</v>
      </c>
      <c r="BR16" s="172"/>
      <c r="BS16" s="172"/>
      <c r="BT16" s="172"/>
      <c r="BU16" s="172"/>
      <c r="BV16" s="172"/>
      <c r="BW16" s="172"/>
      <c r="BX16" s="172"/>
      <c r="BY16" s="172"/>
      <c r="BZ16" s="172"/>
      <c r="CA16" s="172"/>
      <c r="CB16" s="525">
        <v>0</v>
      </c>
      <c r="CC16" s="525">
        <v>0</v>
      </c>
      <c r="CD16" s="521">
        <f t="shared" si="10"/>
        <v>0</v>
      </c>
      <c r="CF16" s="637"/>
      <c r="CG16" s="196" t="s">
        <v>50</v>
      </c>
      <c r="CH16" s="172"/>
      <c r="CI16" s="172"/>
      <c r="CJ16" s="172"/>
      <c r="CK16" s="172"/>
      <c r="CL16" s="172"/>
      <c r="CM16" s="172"/>
      <c r="CN16" s="172"/>
      <c r="CO16" s="172"/>
      <c r="CP16" s="172"/>
      <c r="CQ16" s="172"/>
      <c r="CR16" s="525">
        <v>0</v>
      </c>
      <c r="CS16" s="525">
        <v>0</v>
      </c>
      <c r="CT16" s="521">
        <f t="shared" si="11"/>
        <v>0</v>
      </c>
      <c r="CV16" s="637"/>
      <c r="CW16" s="196" t="s">
        <v>50</v>
      </c>
      <c r="CX16" s="172"/>
      <c r="CY16" s="172"/>
      <c r="CZ16" s="172"/>
      <c r="DA16" s="172"/>
      <c r="DB16" s="172"/>
      <c r="DC16" s="172"/>
      <c r="DD16" s="172"/>
      <c r="DE16" s="172"/>
      <c r="DF16" s="172"/>
      <c r="DG16" s="172"/>
      <c r="DH16" s="525">
        <v>0</v>
      </c>
      <c r="DI16" s="525">
        <v>0</v>
      </c>
      <c r="DJ16" s="521">
        <f t="shared" si="12"/>
        <v>0</v>
      </c>
      <c r="DL16" s="637"/>
      <c r="DM16" s="196" t="s">
        <v>50</v>
      </c>
      <c r="DN16" s="172"/>
      <c r="DO16" s="172"/>
      <c r="DP16" s="172"/>
      <c r="DQ16" s="172"/>
      <c r="DR16" s="172"/>
      <c r="DS16" s="172"/>
      <c r="DT16" s="172"/>
      <c r="DU16" s="172"/>
      <c r="DV16" s="172"/>
      <c r="DW16" s="172"/>
      <c r="DX16" s="525">
        <v>0</v>
      </c>
      <c r="DY16" s="525">
        <v>0</v>
      </c>
      <c r="DZ16" s="521">
        <f t="shared" si="13"/>
        <v>0</v>
      </c>
    </row>
    <row r="17" spans="1:132" ht="15" thickBot="1" x14ac:dyDescent="0.4">
      <c r="B17" s="197" t="s">
        <v>43</v>
      </c>
      <c r="C17" s="189">
        <f>SUM(C4:C16)</f>
        <v>0</v>
      </c>
      <c r="D17" s="189">
        <f t="shared" ref="D17:N17" si="19">SUM(D4:D16)</f>
        <v>0</v>
      </c>
      <c r="E17" s="189">
        <f t="shared" si="19"/>
        <v>42071</v>
      </c>
      <c r="F17" s="189">
        <f t="shared" si="19"/>
        <v>102513</v>
      </c>
      <c r="G17" s="189">
        <f t="shared" si="19"/>
        <v>248066</v>
      </c>
      <c r="H17" s="189">
        <f t="shared" si="19"/>
        <v>162184</v>
      </c>
      <c r="I17" s="189">
        <f t="shared" si="19"/>
        <v>60911</v>
      </c>
      <c r="J17" s="189">
        <f t="shared" si="19"/>
        <v>55306</v>
      </c>
      <c r="K17" s="189">
        <f t="shared" si="19"/>
        <v>42925</v>
      </c>
      <c r="L17" s="189">
        <f t="shared" si="19"/>
        <v>67646</v>
      </c>
      <c r="M17" s="549">
        <f t="shared" si="19"/>
        <v>67541.907139607298</v>
      </c>
      <c r="N17" s="549">
        <f t="shared" si="19"/>
        <v>238485.16605339895</v>
      </c>
      <c r="O17" s="77">
        <f t="shared" si="4"/>
        <v>1087649.0731930062</v>
      </c>
      <c r="Q17" s="78"/>
      <c r="R17" s="197" t="s">
        <v>43</v>
      </c>
      <c r="S17" s="189">
        <f>SUM(S4:S16)</f>
        <v>0</v>
      </c>
      <c r="T17" s="189">
        <f t="shared" ref="T17" si="20">SUM(T4:T16)</f>
        <v>0</v>
      </c>
      <c r="U17" s="189">
        <f t="shared" ref="U17" si="21">SUM(U4:U16)</f>
        <v>55299</v>
      </c>
      <c r="V17" s="189">
        <f t="shared" ref="V17" si="22">SUM(V4:V16)</f>
        <v>13801</v>
      </c>
      <c r="W17" s="189">
        <f t="shared" ref="W17" si="23">SUM(W4:W16)</f>
        <v>71569</v>
      </c>
      <c r="X17" s="189">
        <f t="shared" ref="X17" si="24">SUM(X4:X16)</f>
        <v>44989</v>
      </c>
      <c r="Y17" s="189">
        <f t="shared" ref="Y17" si="25">SUM(Y4:Y16)</f>
        <v>0</v>
      </c>
      <c r="Z17" s="189">
        <f t="shared" ref="Z17" si="26">SUM(Z4:Z16)</f>
        <v>83695</v>
      </c>
      <c r="AA17" s="189">
        <f t="shared" ref="AA17" si="27">SUM(AA4:AA16)</f>
        <v>242532</v>
      </c>
      <c r="AB17" s="189">
        <f t="shared" ref="AB17" si="28">SUM(AB4:AB16)</f>
        <v>111382</v>
      </c>
      <c r="AC17" s="549">
        <f t="shared" ref="AC17" si="29">SUM(AC4:AC16)</f>
        <v>196686.67485713199</v>
      </c>
      <c r="AD17" s="549">
        <f t="shared" ref="AD17" si="30">SUM(AD4:AD16)</f>
        <v>694485.19149509375</v>
      </c>
      <c r="AE17" s="77">
        <f t="shared" si="5"/>
        <v>1514438.8663522257</v>
      </c>
      <c r="AG17" s="78"/>
      <c r="AH17" s="197" t="s">
        <v>43</v>
      </c>
      <c r="AI17" s="189">
        <f>SUM(AI4:AI16)</f>
        <v>0</v>
      </c>
      <c r="AJ17" s="189">
        <f t="shared" ref="AJ17" si="31">SUM(AJ4:AJ16)</f>
        <v>0</v>
      </c>
      <c r="AK17" s="189">
        <f t="shared" ref="AK17" si="32">SUM(AK4:AK16)</f>
        <v>0</v>
      </c>
      <c r="AL17" s="189">
        <f t="shared" ref="AL17" si="33">SUM(AL4:AL16)</f>
        <v>0</v>
      </c>
      <c r="AM17" s="189">
        <f t="shared" ref="AM17" si="34">SUM(AM4:AM16)</f>
        <v>0</v>
      </c>
      <c r="AN17" s="189">
        <f t="shared" ref="AN17" si="35">SUM(AN4:AN16)</f>
        <v>0</v>
      </c>
      <c r="AO17" s="189">
        <f t="shared" ref="AO17" si="36">SUM(AO4:AO16)</f>
        <v>0</v>
      </c>
      <c r="AP17" s="189">
        <f t="shared" ref="AP17" si="37">SUM(AP4:AP16)</f>
        <v>0</v>
      </c>
      <c r="AQ17" s="189">
        <f t="shared" ref="AQ17" si="38">SUM(AQ4:AQ16)</f>
        <v>0</v>
      </c>
      <c r="AR17" s="189">
        <f t="shared" ref="AR17" si="39">SUM(AR4:AR16)</f>
        <v>0</v>
      </c>
      <c r="AS17" s="549">
        <f t="shared" ref="AS17" si="40">SUM(AS4:AS16)</f>
        <v>0</v>
      </c>
      <c r="AT17" s="549">
        <f t="shared" ref="AT17" si="41">SUM(AT4:AT16)</f>
        <v>0</v>
      </c>
      <c r="AU17" s="77">
        <f t="shared" si="7"/>
        <v>0</v>
      </c>
      <c r="AW17" s="78"/>
      <c r="AX17" s="197" t="s">
        <v>43</v>
      </c>
      <c r="AY17" s="189">
        <f>SUM(AY4:AY16)</f>
        <v>0</v>
      </c>
      <c r="AZ17" s="189">
        <f t="shared" ref="AZ17" si="42">SUM(AZ4:AZ16)</f>
        <v>0</v>
      </c>
      <c r="BA17" s="189">
        <f t="shared" ref="BA17" si="43">SUM(BA4:BA16)</f>
        <v>0</v>
      </c>
      <c r="BB17" s="189">
        <f t="shared" ref="BB17" si="44">SUM(BB4:BB16)</f>
        <v>0</v>
      </c>
      <c r="BC17" s="189">
        <f t="shared" ref="BC17" si="45">SUM(BC4:BC16)</f>
        <v>0</v>
      </c>
      <c r="BD17" s="189">
        <f t="shared" ref="BD17" si="46">SUM(BD4:BD16)</f>
        <v>0</v>
      </c>
      <c r="BE17" s="189">
        <f t="shared" ref="BE17" si="47">SUM(BE4:BE16)</f>
        <v>0</v>
      </c>
      <c r="BF17" s="189">
        <f t="shared" ref="BF17" si="48">SUM(BF4:BF16)</f>
        <v>0</v>
      </c>
      <c r="BG17" s="189">
        <f t="shared" ref="BG17" si="49">SUM(BG4:BG16)</f>
        <v>0</v>
      </c>
      <c r="BH17" s="189">
        <f t="shared" ref="BH17" si="50">SUM(BH4:BH16)</f>
        <v>0</v>
      </c>
      <c r="BI17" s="549">
        <f t="shared" ref="BI17" si="51">SUM(BI4:BI16)</f>
        <v>0</v>
      </c>
      <c r="BJ17" s="549">
        <f t="shared" ref="BJ17" si="52">SUM(BJ4:BJ16)</f>
        <v>0</v>
      </c>
      <c r="BK17" s="77">
        <f t="shared" si="9"/>
        <v>0</v>
      </c>
      <c r="BL17" s="513">
        <f>'FORECAST OVERVIEW'!M18</f>
        <v>264228.58199673926</v>
      </c>
      <c r="BM17" s="514">
        <f>'FORECAST OVERVIEW'!N18</f>
        <v>932970.35754849249</v>
      </c>
      <c r="BQ17" s="197" t="s">
        <v>43</v>
      </c>
      <c r="BR17" s="522">
        <f>SUM(BR4:BR16)</f>
        <v>0</v>
      </c>
      <c r="BS17" s="522">
        <f t="shared" ref="BS17:CC17" si="53">SUM(BS4:BS16)</f>
        <v>0</v>
      </c>
      <c r="BT17" s="522">
        <f t="shared" si="53"/>
        <v>0</v>
      </c>
      <c r="BU17" s="522">
        <f t="shared" si="53"/>
        <v>0</v>
      </c>
      <c r="BV17" s="522">
        <f t="shared" si="53"/>
        <v>0</v>
      </c>
      <c r="BW17" s="522">
        <f t="shared" si="53"/>
        <v>0</v>
      </c>
      <c r="BX17" s="522">
        <f t="shared" si="53"/>
        <v>0</v>
      </c>
      <c r="BY17" s="522">
        <f t="shared" si="53"/>
        <v>0</v>
      </c>
      <c r="BZ17" s="522">
        <f t="shared" si="53"/>
        <v>0</v>
      </c>
      <c r="CA17" s="522">
        <f t="shared" si="53"/>
        <v>0</v>
      </c>
      <c r="CB17" s="522">
        <f t="shared" si="53"/>
        <v>0.25561923176214452</v>
      </c>
      <c r="CC17" s="523">
        <f t="shared" si="53"/>
        <v>0.25561923176214452</v>
      </c>
      <c r="CD17" s="524">
        <f t="shared" si="10"/>
        <v>0.51123846352428903</v>
      </c>
      <c r="CF17" s="78"/>
      <c r="CG17" s="197" t="s">
        <v>43</v>
      </c>
      <c r="CH17" s="522">
        <f>SUM(CH4:CH16)</f>
        <v>0</v>
      </c>
      <c r="CI17" s="522">
        <f t="shared" ref="CI17:CS17" si="54">SUM(CI4:CI16)</f>
        <v>0</v>
      </c>
      <c r="CJ17" s="522">
        <f t="shared" si="54"/>
        <v>0</v>
      </c>
      <c r="CK17" s="522">
        <f t="shared" si="54"/>
        <v>0</v>
      </c>
      <c r="CL17" s="522">
        <f t="shared" si="54"/>
        <v>0</v>
      </c>
      <c r="CM17" s="522">
        <f t="shared" si="54"/>
        <v>0</v>
      </c>
      <c r="CN17" s="522">
        <f t="shared" si="54"/>
        <v>0</v>
      </c>
      <c r="CO17" s="522">
        <f t="shared" si="54"/>
        <v>0</v>
      </c>
      <c r="CP17" s="522">
        <f t="shared" si="54"/>
        <v>0</v>
      </c>
      <c r="CQ17" s="522">
        <f t="shared" si="54"/>
        <v>0</v>
      </c>
      <c r="CR17" s="522">
        <f t="shared" si="54"/>
        <v>0.74438076823785571</v>
      </c>
      <c r="CS17" s="523">
        <f t="shared" si="54"/>
        <v>0.74438076823785571</v>
      </c>
      <c r="CT17" s="524">
        <f t="shared" si="11"/>
        <v>1.4887615364757114</v>
      </c>
      <c r="CV17" s="78"/>
      <c r="CW17" s="197" t="s">
        <v>43</v>
      </c>
      <c r="CX17" s="522">
        <f>SUM(CX4:CX16)</f>
        <v>0</v>
      </c>
      <c r="CY17" s="522">
        <f t="shared" ref="CY17:DI17" si="55">SUM(CY4:CY16)</f>
        <v>0</v>
      </c>
      <c r="CZ17" s="522">
        <f t="shared" si="55"/>
        <v>0</v>
      </c>
      <c r="DA17" s="522">
        <f t="shared" si="55"/>
        <v>0</v>
      </c>
      <c r="DB17" s="522">
        <f t="shared" si="55"/>
        <v>0</v>
      </c>
      <c r="DC17" s="522">
        <f t="shared" si="55"/>
        <v>0</v>
      </c>
      <c r="DD17" s="522">
        <f t="shared" si="55"/>
        <v>0</v>
      </c>
      <c r="DE17" s="522">
        <f t="shared" si="55"/>
        <v>0</v>
      </c>
      <c r="DF17" s="522">
        <f t="shared" si="55"/>
        <v>0</v>
      </c>
      <c r="DG17" s="522">
        <f t="shared" si="55"/>
        <v>0</v>
      </c>
      <c r="DH17" s="522">
        <f t="shared" si="55"/>
        <v>0</v>
      </c>
      <c r="DI17" s="523">
        <f t="shared" si="55"/>
        <v>0</v>
      </c>
      <c r="DJ17" s="524">
        <f t="shared" si="12"/>
        <v>0</v>
      </c>
      <c r="DL17" s="78"/>
      <c r="DM17" s="197" t="s">
        <v>43</v>
      </c>
      <c r="DN17" s="522">
        <f>SUM(DN4:DN16)</f>
        <v>0</v>
      </c>
      <c r="DO17" s="522">
        <f t="shared" ref="DO17:DY17" si="56">SUM(DO4:DO16)</f>
        <v>0</v>
      </c>
      <c r="DP17" s="522">
        <f t="shared" si="56"/>
        <v>0</v>
      </c>
      <c r="DQ17" s="522">
        <f t="shared" si="56"/>
        <v>0</v>
      </c>
      <c r="DR17" s="522">
        <f t="shared" si="56"/>
        <v>0</v>
      </c>
      <c r="DS17" s="522">
        <f t="shared" si="56"/>
        <v>0</v>
      </c>
      <c r="DT17" s="522">
        <f t="shared" si="56"/>
        <v>0</v>
      </c>
      <c r="DU17" s="522">
        <f t="shared" si="56"/>
        <v>0</v>
      </c>
      <c r="DV17" s="522">
        <f t="shared" si="56"/>
        <v>0</v>
      </c>
      <c r="DW17" s="522">
        <f t="shared" si="56"/>
        <v>0</v>
      </c>
      <c r="DX17" s="522">
        <f t="shared" si="56"/>
        <v>0</v>
      </c>
      <c r="DY17" s="523">
        <f t="shared" si="56"/>
        <v>0</v>
      </c>
      <c r="DZ17" s="524">
        <f t="shared" si="13"/>
        <v>0</v>
      </c>
      <c r="EA17" s="546">
        <f>CB17+CR17+DH17+DX17</f>
        <v>1.0000000000000002</v>
      </c>
      <c r="EB17" s="546">
        <f>CC17+CS17+DI17+DY17</f>
        <v>1.0000000000000002</v>
      </c>
    </row>
    <row r="18" spans="1:132" ht="21.5" thickBot="1" x14ac:dyDescent="0.55000000000000004">
      <c r="A18" s="80"/>
      <c r="Q18" s="80"/>
      <c r="AG18" s="80"/>
      <c r="AW18" s="80"/>
      <c r="BP18" s="80"/>
      <c r="CF18" s="80"/>
      <c r="CV18" s="80"/>
      <c r="DL18" s="80"/>
    </row>
    <row r="19" spans="1:132" ht="21.5" thickBot="1" x14ac:dyDescent="0.55000000000000004">
      <c r="A19" s="80"/>
      <c r="B19" s="184" t="s">
        <v>36</v>
      </c>
      <c r="C19" s="185">
        <f>C$3</f>
        <v>44927</v>
      </c>
      <c r="D19" s="185">
        <f t="shared" ref="D19:N19" si="57">D$3</f>
        <v>44958</v>
      </c>
      <c r="E19" s="185">
        <f t="shared" si="57"/>
        <v>44986</v>
      </c>
      <c r="F19" s="185">
        <f t="shared" si="57"/>
        <v>45017</v>
      </c>
      <c r="G19" s="185">
        <f t="shared" si="57"/>
        <v>45047</v>
      </c>
      <c r="H19" s="185">
        <f t="shared" si="57"/>
        <v>45078</v>
      </c>
      <c r="I19" s="185">
        <f t="shared" si="57"/>
        <v>45108</v>
      </c>
      <c r="J19" s="185">
        <f t="shared" si="57"/>
        <v>45139</v>
      </c>
      <c r="K19" s="185">
        <f t="shared" si="57"/>
        <v>45170</v>
      </c>
      <c r="L19" s="185">
        <f t="shared" si="57"/>
        <v>45200</v>
      </c>
      <c r="M19" s="478">
        <f t="shared" si="57"/>
        <v>45231</v>
      </c>
      <c r="N19" s="478" t="str">
        <f t="shared" si="57"/>
        <v>Dec-23 +</v>
      </c>
      <c r="O19" s="186" t="s">
        <v>34</v>
      </c>
      <c r="Q19" s="80"/>
      <c r="R19" s="184" t="s">
        <v>36</v>
      </c>
      <c r="S19" s="185">
        <f t="shared" ref="S19:AD19" si="58">S$3</f>
        <v>44927</v>
      </c>
      <c r="T19" s="185">
        <f t="shared" si="58"/>
        <v>44958</v>
      </c>
      <c r="U19" s="185">
        <f t="shared" si="58"/>
        <v>44986</v>
      </c>
      <c r="V19" s="185">
        <f t="shared" si="58"/>
        <v>45017</v>
      </c>
      <c r="W19" s="185">
        <f t="shared" si="58"/>
        <v>45047</v>
      </c>
      <c r="X19" s="185">
        <f t="shared" si="58"/>
        <v>45078</v>
      </c>
      <c r="Y19" s="185">
        <f t="shared" si="58"/>
        <v>45108</v>
      </c>
      <c r="Z19" s="185">
        <f t="shared" si="58"/>
        <v>45139</v>
      </c>
      <c r="AA19" s="185">
        <f t="shared" si="58"/>
        <v>45170</v>
      </c>
      <c r="AB19" s="185">
        <f t="shared" si="58"/>
        <v>45200</v>
      </c>
      <c r="AC19" s="478">
        <f t="shared" si="58"/>
        <v>45231</v>
      </c>
      <c r="AD19" s="478" t="str">
        <f t="shared" si="58"/>
        <v>Dec-23 +</v>
      </c>
      <c r="AE19" s="186" t="s">
        <v>34</v>
      </c>
      <c r="AG19" s="80"/>
      <c r="AH19" s="198" t="s">
        <v>36</v>
      </c>
      <c r="AI19" s="185">
        <f t="shared" ref="AI19:AT19" si="59">AI$3</f>
        <v>44927</v>
      </c>
      <c r="AJ19" s="185">
        <f t="shared" si="59"/>
        <v>44958</v>
      </c>
      <c r="AK19" s="185">
        <f t="shared" si="59"/>
        <v>44986</v>
      </c>
      <c r="AL19" s="185">
        <f t="shared" si="59"/>
        <v>45017</v>
      </c>
      <c r="AM19" s="185">
        <f t="shared" si="59"/>
        <v>45047</v>
      </c>
      <c r="AN19" s="185">
        <f t="shared" si="59"/>
        <v>45078</v>
      </c>
      <c r="AO19" s="185">
        <f t="shared" si="59"/>
        <v>45108</v>
      </c>
      <c r="AP19" s="185">
        <f t="shared" si="59"/>
        <v>45139</v>
      </c>
      <c r="AQ19" s="185">
        <f t="shared" si="59"/>
        <v>45170</v>
      </c>
      <c r="AR19" s="185">
        <f t="shared" si="59"/>
        <v>45200</v>
      </c>
      <c r="AS19" s="478">
        <f t="shared" si="59"/>
        <v>45231</v>
      </c>
      <c r="AT19" s="478" t="str">
        <f t="shared" si="59"/>
        <v>Dec-23 +</v>
      </c>
      <c r="AU19" s="186" t="s">
        <v>34</v>
      </c>
      <c r="AW19" s="80"/>
      <c r="AX19" s="184" t="s">
        <v>36</v>
      </c>
      <c r="AY19" s="185">
        <f t="shared" ref="AY19:BJ19" si="60">AY$3</f>
        <v>44927</v>
      </c>
      <c r="AZ19" s="185">
        <f t="shared" si="60"/>
        <v>44958</v>
      </c>
      <c r="BA19" s="185">
        <f t="shared" si="60"/>
        <v>44986</v>
      </c>
      <c r="BB19" s="185">
        <f t="shared" si="60"/>
        <v>45017</v>
      </c>
      <c r="BC19" s="185">
        <f t="shared" si="60"/>
        <v>45047</v>
      </c>
      <c r="BD19" s="185">
        <f t="shared" si="60"/>
        <v>45078</v>
      </c>
      <c r="BE19" s="185">
        <f t="shared" si="60"/>
        <v>45108</v>
      </c>
      <c r="BF19" s="185">
        <f t="shared" si="60"/>
        <v>45139</v>
      </c>
      <c r="BG19" s="185">
        <f t="shared" si="60"/>
        <v>45170</v>
      </c>
      <c r="BH19" s="185">
        <f t="shared" si="60"/>
        <v>45200</v>
      </c>
      <c r="BI19" s="478">
        <f t="shared" si="60"/>
        <v>45231</v>
      </c>
      <c r="BJ19" s="478" t="str">
        <f t="shared" si="60"/>
        <v>Dec-23 +</v>
      </c>
      <c r="BK19" s="186" t="s">
        <v>34</v>
      </c>
      <c r="BP19" s="80"/>
      <c r="BQ19" s="184" t="s">
        <v>36</v>
      </c>
      <c r="BR19" s="512" t="s">
        <v>189</v>
      </c>
      <c r="BS19" s="512" t="s">
        <v>190</v>
      </c>
      <c r="BT19" s="512" t="s">
        <v>191</v>
      </c>
      <c r="BU19" s="512" t="s">
        <v>192</v>
      </c>
      <c r="BV19" s="512" t="s">
        <v>44</v>
      </c>
      <c r="BW19" s="512" t="s">
        <v>193</v>
      </c>
      <c r="BX19" s="512" t="s">
        <v>194</v>
      </c>
      <c r="BY19" s="512" t="s">
        <v>195</v>
      </c>
      <c r="BZ19" s="512" t="s">
        <v>196</v>
      </c>
      <c r="CA19" s="512" t="s">
        <v>197</v>
      </c>
      <c r="CB19" s="542" t="s">
        <v>198</v>
      </c>
      <c r="CC19" s="542" t="s">
        <v>199</v>
      </c>
      <c r="CD19" s="543" t="s">
        <v>34</v>
      </c>
      <c r="CF19" s="80"/>
      <c r="CG19" s="184" t="s">
        <v>36</v>
      </c>
      <c r="CH19" s="512" t="s">
        <v>189</v>
      </c>
      <c r="CI19" s="512" t="s">
        <v>190</v>
      </c>
      <c r="CJ19" s="512" t="s">
        <v>191</v>
      </c>
      <c r="CK19" s="512" t="s">
        <v>192</v>
      </c>
      <c r="CL19" s="512" t="s">
        <v>44</v>
      </c>
      <c r="CM19" s="512" t="s">
        <v>193</v>
      </c>
      <c r="CN19" s="512" t="s">
        <v>194</v>
      </c>
      <c r="CO19" s="512" t="s">
        <v>195</v>
      </c>
      <c r="CP19" s="512" t="s">
        <v>196</v>
      </c>
      <c r="CQ19" s="512" t="s">
        <v>197</v>
      </c>
      <c r="CR19" s="542" t="s">
        <v>198</v>
      </c>
      <c r="CS19" s="542" t="s">
        <v>199</v>
      </c>
      <c r="CT19" s="543" t="s">
        <v>34</v>
      </c>
      <c r="CV19" s="80"/>
      <c r="CW19" s="198" t="s">
        <v>36</v>
      </c>
      <c r="CX19" s="512" t="s">
        <v>189</v>
      </c>
      <c r="CY19" s="512" t="s">
        <v>190</v>
      </c>
      <c r="CZ19" s="512" t="s">
        <v>191</v>
      </c>
      <c r="DA19" s="512" t="s">
        <v>192</v>
      </c>
      <c r="DB19" s="512" t="s">
        <v>44</v>
      </c>
      <c r="DC19" s="512" t="s">
        <v>193</v>
      </c>
      <c r="DD19" s="512" t="s">
        <v>194</v>
      </c>
      <c r="DE19" s="512" t="s">
        <v>195</v>
      </c>
      <c r="DF19" s="512" t="s">
        <v>196</v>
      </c>
      <c r="DG19" s="512" t="s">
        <v>197</v>
      </c>
      <c r="DH19" s="542" t="s">
        <v>198</v>
      </c>
      <c r="DI19" s="542" t="s">
        <v>199</v>
      </c>
      <c r="DJ19" s="543" t="s">
        <v>34</v>
      </c>
      <c r="DL19" s="80"/>
      <c r="DM19" s="184" t="s">
        <v>36</v>
      </c>
      <c r="DN19" s="512" t="s">
        <v>189</v>
      </c>
      <c r="DO19" s="512" t="s">
        <v>190</v>
      </c>
      <c r="DP19" s="512" t="s">
        <v>191</v>
      </c>
      <c r="DQ19" s="512" t="s">
        <v>192</v>
      </c>
      <c r="DR19" s="512" t="s">
        <v>44</v>
      </c>
      <c r="DS19" s="512" t="s">
        <v>193</v>
      </c>
      <c r="DT19" s="512" t="s">
        <v>194</v>
      </c>
      <c r="DU19" s="512" t="s">
        <v>195</v>
      </c>
      <c r="DV19" s="512" t="s">
        <v>196</v>
      </c>
      <c r="DW19" s="512" t="s">
        <v>197</v>
      </c>
      <c r="DX19" s="542" t="s">
        <v>198</v>
      </c>
      <c r="DY19" s="542" t="s">
        <v>199</v>
      </c>
      <c r="DZ19" s="543" t="s">
        <v>34</v>
      </c>
    </row>
    <row r="20" spans="1:132" ht="15" customHeight="1" x14ac:dyDescent="0.35">
      <c r="A20" s="632" t="s">
        <v>69</v>
      </c>
      <c r="B20" s="196" t="s">
        <v>62</v>
      </c>
      <c r="C20" s="3">
        <v>0</v>
      </c>
      <c r="D20" s="3">
        <v>0</v>
      </c>
      <c r="E20" s="3">
        <v>0</v>
      </c>
      <c r="F20" s="3">
        <v>0</v>
      </c>
      <c r="G20" s="3">
        <v>0</v>
      </c>
      <c r="H20" s="3">
        <v>0</v>
      </c>
      <c r="I20" s="3">
        <v>0</v>
      </c>
      <c r="J20" s="3">
        <v>0</v>
      </c>
      <c r="K20" s="3">
        <v>0</v>
      </c>
      <c r="L20" s="561">
        <v>0</v>
      </c>
      <c r="M20" s="286">
        <f>$BL$33*CB20</f>
        <v>0</v>
      </c>
      <c r="N20" s="286">
        <f>$BM$33*CC20</f>
        <v>0</v>
      </c>
      <c r="O20" s="74">
        <f t="shared" ref="O20:O33" si="61">SUM(C20:N20)</f>
        <v>0</v>
      </c>
      <c r="Q20" s="632" t="s">
        <v>69</v>
      </c>
      <c r="R20" s="196" t="s">
        <v>62</v>
      </c>
      <c r="S20" s="3">
        <v>0</v>
      </c>
      <c r="T20" s="3">
        <v>69559</v>
      </c>
      <c r="U20" s="3">
        <v>134212</v>
      </c>
      <c r="V20" s="3">
        <v>0</v>
      </c>
      <c r="W20" s="3">
        <v>381013</v>
      </c>
      <c r="X20" s="3">
        <v>100101</v>
      </c>
      <c r="Y20" s="3">
        <v>0</v>
      </c>
      <c r="Z20" s="3">
        <v>0</v>
      </c>
      <c r="AA20" s="3">
        <v>84066</v>
      </c>
      <c r="AB20" s="561">
        <v>0</v>
      </c>
      <c r="AC20" s="286">
        <f>$BL$33*CR20</f>
        <v>255116.57070666036</v>
      </c>
      <c r="AD20" s="286">
        <f>$BM$33*CS20</f>
        <v>517122.50228937966</v>
      </c>
      <c r="AE20" s="74">
        <f t="shared" ref="AE20:AE33" si="62">SUM(S20:AD20)</f>
        <v>1541190.0729960401</v>
      </c>
      <c r="AG20" s="632" t="s">
        <v>69</v>
      </c>
      <c r="AH20" s="196" t="s">
        <v>62</v>
      </c>
      <c r="AI20" s="3">
        <v>0</v>
      </c>
      <c r="AJ20" s="3">
        <v>0</v>
      </c>
      <c r="AK20" s="3">
        <v>0</v>
      </c>
      <c r="AL20" s="3">
        <v>593627</v>
      </c>
      <c r="AM20" s="3">
        <v>0</v>
      </c>
      <c r="AN20" s="3">
        <v>0</v>
      </c>
      <c r="AO20" s="3">
        <v>0</v>
      </c>
      <c r="AP20" s="3">
        <v>0</v>
      </c>
      <c r="AQ20" s="3">
        <v>0</v>
      </c>
      <c r="AR20" s="561">
        <v>0</v>
      </c>
      <c r="AS20" s="286">
        <f>$BL$33*DH20</f>
        <v>98808.200825918437</v>
      </c>
      <c r="AT20" s="286">
        <f>$BM$33*DI20</f>
        <v>200284.69305728452</v>
      </c>
      <c r="AU20" s="74">
        <f t="shared" ref="AU20:AU33" si="63">SUM(AI20:AT20)</f>
        <v>892719.89388320292</v>
      </c>
      <c r="AW20" s="632" t="s">
        <v>69</v>
      </c>
      <c r="AX20" s="196" t="s">
        <v>62</v>
      </c>
      <c r="AY20" s="3">
        <v>0</v>
      </c>
      <c r="AZ20" s="3">
        <v>0</v>
      </c>
      <c r="BA20" s="3">
        <v>0</v>
      </c>
      <c r="BB20" s="3">
        <v>0</v>
      </c>
      <c r="BC20" s="3">
        <v>0</v>
      </c>
      <c r="BD20" s="3">
        <v>0</v>
      </c>
      <c r="BE20" s="3">
        <v>0</v>
      </c>
      <c r="BF20" s="3">
        <v>0</v>
      </c>
      <c r="BG20" s="3">
        <v>0</v>
      </c>
      <c r="BH20" s="561">
        <v>0</v>
      </c>
      <c r="BI20" s="286">
        <f>$BL$33*DX20</f>
        <v>0</v>
      </c>
      <c r="BJ20" s="286">
        <f>$BM$33*DY20</f>
        <v>0</v>
      </c>
      <c r="BK20" s="74">
        <f t="shared" ref="BK20:BK33" si="64">SUM(AY20:BJ20)</f>
        <v>0</v>
      </c>
      <c r="BL20" s="193"/>
      <c r="BP20" s="632" t="s">
        <v>69</v>
      </c>
      <c r="BQ20" s="196" t="s">
        <v>62</v>
      </c>
      <c r="BR20" s="172"/>
      <c r="BS20" s="172"/>
      <c r="BT20" s="172"/>
      <c r="BU20" s="172"/>
      <c r="BV20" s="172"/>
      <c r="BW20" s="172"/>
      <c r="BX20" s="172"/>
      <c r="BY20" s="172"/>
      <c r="BZ20" s="172"/>
      <c r="CA20" s="172"/>
      <c r="CB20" s="540">
        <v>0</v>
      </c>
      <c r="CC20" s="540">
        <v>0</v>
      </c>
      <c r="CD20" s="541">
        <f t="shared" ref="CD20:CD33" si="65">SUM(BR20:CC20)</f>
        <v>0</v>
      </c>
      <c r="CF20" s="632" t="s">
        <v>69</v>
      </c>
      <c r="CG20" s="196" t="s">
        <v>62</v>
      </c>
      <c r="CH20" s="172"/>
      <c r="CI20" s="172"/>
      <c r="CJ20" s="172"/>
      <c r="CK20" s="172"/>
      <c r="CL20" s="172"/>
      <c r="CM20" s="172"/>
      <c r="CN20" s="172"/>
      <c r="CO20" s="172"/>
      <c r="CP20" s="172"/>
      <c r="CQ20" s="172"/>
      <c r="CR20" s="525">
        <v>3.6288710539946215E-2</v>
      </c>
      <c r="CS20" s="525">
        <v>3.6288710539946215E-2</v>
      </c>
      <c r="CT20" s="521">
        <f t="shared" ref="CT20:CT33" si="66">SUM(CH20:CS20)</f>
        <v>7.2577421079892429E-2</v>
      </c>
      <c r="CV20" s="632" t="s">
        <v>69</v>
      </c>
      <c r="CW20" s="196" t="s">
        <v>62</v>
      </c>
      <c r="CX20" s="172"/>
      <c r="CY20" s="172"/>
      <c r="CZ20" s="172"/>
      <c r="DA20" s="172"/>
      <c r="DB20" s="172"/>
      <c r="DC20" s="172"/>
      <c r="DD20" s="172"/>
      <c r="DE20" s="172"/>
      <c r="DF20" s="172"/>
      <c r="DG20" s="172"/>
      <c r="DH20" s="525">
        <v>1.4054838495251921E-2</v>
      </c>
      <c r="DI20" s="525">
        <v>1.4054838495251921E-2</v>
      </c>
      <c r="DJ20" s="521">
        <f t="shared" ref="DJ20:DJ33" si="67">SUM(CX20:DI20)</f>
        <v>2.8109676990503842E-2</v>
      </c>
      <c r="DL20" s="632" t="s">
        <v>69</v>
      </c>
      <c r="DM20" s="196" t="s">
        <v>62</v>
      </c>
      <c r="DN20" s="172"/>
      <c r="DO20" s="172"/>
      <c r="DP20" s="172"/>
      <c r="DQ20" s="172"/>
      <c r="DR20" s="172"/>
      <c r="DS20" s="172"/>
      <c r="DT20" s="172"/>
      <c r="DU20" s="172"/>
      <c r="DV20" s="172"/>
      <c r="DW20" s="172"/>
      <c r="DX20" s="525">
        <v>0</v>
      </c>
      <c r="DY20" s="525">
        <v>0</v>
      </c>
      <c r="DZ20" s="521">
        <f t="shared" ref="DZ20:DZ33" si="68">SUM(DN20:DY20)</f>
        <v>0</v>
      </c>
    </row>
    <row r="21" spans="1:132" x14ac:dyDescent="0.35">
      <c r="A21" s="633"/>
      <c r="B21" s="196" t="s">
        <v>61</v>
      </c>
      <c r="C21" s="3">
        <v>0</v>
      </c>
      <c r="D21" s="3">
        <v>0</v>
      </c>
      <c r="E21" s="3">
        <v>0</v>
      </c>
      <c r="F21" s="3">
        <v>0</v>
      </c>
      <c r="G21" s="3">
        <v>0</v>
      </c>
      <c r="H21" s="3">
        <v>0</v>
      </c>
      <c r="I21" s="3">
        <v>0</v>
      </c>
      <c r="J21" s="3">
        <v>0</v>
      </c>
      <c r="K21" s="3">
        <v>0</v>
      </c>
      <c r="L21" s="561">
        <v>0</v>
      </c>
      <c r="M21" s="286">
        <f t="shared" ref="M21:M32" si="69">$BL$33*CB21</f>
        <v>1133.9802165189806</v>
      </c>
      <c r="N21" s="286">
        <f t="shared" ref="N21:N32" si="70">$BM$33*CC21</f>
        <v>2298.5832926831449</v>
      </c>
      <c r="O21" s="74">
        <f t="shared" si="61"/>
        <v>3432.5635092021257</v>
      </c>
      <c r="Q21" s="633"/>
      <c r="R21" s="196" t="s">
        <v>61</v>
      </c>
      <c r="S21" s="3">
        <v>0</v>
      </c>
      <c r="T21" s="3">
        <v>0</v>
      </c>
      <c r="U21" s="3">
        <v>0</v>
      </c>
      <c r="V21" s="3">
        <v>0</v>
      </c>
      <c r="W21" s="3">
        <v>33119</v>
      </c>
      <c r="X21" s="3">
        <v>0</v>
      </c>
      <c r="Y21" s="3">
        <v>0</v>
      </c>
      <c r="Z21" s="3">
        <v>0</v>
      </c>
      <c r="AA21" s="3">
        <v>0</v>
      </c>
      <c r="AB21" s="561">
        <v>89475</v>
      </c>
      <c r="AC21" s="286">
        <f t="shared" ref="AC21:AC32" si="71">$BL$33*CR21</f>
        <v>18082.172262472403</v>
      </c>
      <c r="AD21" s="286">
        <f t="shared" ref="AD21:AD32" si="72">$BM$33*CS21</f>
        <v>36652.649184239061</v>
      </c>
      <c r="AE21" s="74">
        <f t="shared" si="62"/>
        <v>177328.82144671146</v>
      </c>
      <c r="AG21" s="633"/>
      <c r="AH21" s="196" t="s">
        <v>61</v>
      </c>
      <c r="AI21" s="3">
        <v>0</v>
      </c>
      <c r="AJ21" s="3">
        <v>0</v>
      </c>
      <c r="AK21" s="3">
        <v>0</v>
      </c>
      <c r="AL21" s="3">
        <v>0</v>
      </c>
      <c r="AM21" s="3">
        <v>0</v>
      </c>
      <c r="AN21" s="3">
        <v>0</v>
      </c>
      <c r="AO21" s="3">
        <v>0</v>
      </c>
      <c r="AP21" s="3">
        <v>0</v>
      </c>
      <c r="AQ21" s="3">
        <v>0</v>
      </c>
      <c r="AR21" s="561">
        <v>0</v>
      </c>
      <c r="AS21" s="286">
        <f t="shared" ref="AS21:AS32" si="73">$BL$33*DH21</f>
        <v>3031.9683038364219</v>
      </c>
      <c r="AT21" s="286">
        <f t="shared" ref="AT21:AT32" si="74">$BM$33*DI21</f>
        <v>6145.8141734932133</v>
      </c>
      <c r="AU21" s="74">
        <f t="shared" si="63"/>
        <v>9177.7824773296343</v>
      </c>
      <c r="AW21" s="633"/>
      <c r="AX21" s="196" t="s">
        <v>61</v>
      </c>
      <c r="AY21" s="3">
        <v>0</v>
      </c>
      <c r="AZ21" s="3">
        <v>0</v>
      </c>
      <c r="BA21" s="3">
        <v>0</v>
      </c>
      <c r="BB21" s="3">
        <v>0</v>
      </c>
      <c r="BC21" s="3">
        <v>0</v>
      </c>
      <c r="BD21" s="3">
        <v>0</v>
      </c>
      <c r="BE21" s="3">
        <v>0</v>
      </c>
      <c r="BF21" s="3">
        <v>0</v>
      </c>
      <c r="BG21" s="3">
        <v>0</v>
      </c>
      <c r="BH21" s="561">
        <v>0</v>
      </c>
      <c r="BI21" s="286">
        <f t="shared" ref="BI21:BI32" si="75">$BL$33*DX21</f>
        <v>0</v>
      </c>
      <c r="BJ21" s="286">
        <f t="shared" ref="BJ21:BJ32" si="76">$BM$33*DY21</f>
        <v>0</v>
      </c>
      <c r="BK21" s="74">
        <f t="shared" si="64"/>
        <v>0</v>
      </c>
      <c r="BP21" s="633"/>
      <c r="BQ21" s="196" t="s">
        <v>61</v>
      </c>
      <c r="BR21" s="172"/>
      <c r="BS21" s="172"/>
      <c r="BT21" s="172"/>
      <c r="BU21" s="172"/>
      <c r="BV21" s="172"/>
      <c r="BW21" s="172"/>
      <c r="BX21" s="172"/>
      <c r="BY21" s="172"/>
      <c r="BZ21" s="172"/>
      <c r="CA21" s="172"/>
      <c r="CB21" s="525">
        <v>1.6130147767860574E-4</v>
      </c>
      <c r="CC21" s="525">
        <v>1.6130147767860574E-4</v>
      </c>
      <c r="CD21" s="521">
        <f t="shared" si="65"/>
        <v>3.2260295535721148E-4</v>
      </c>
      <c r="CF21" s="633"/>
      <c r="CG21" s="196" t="s">
        <v>61</v>
      </c>
      <c r="CH21" s="172"/>
      <c r="CI21" s="172"/>
      <c r="CJ21" s="172"/>
      <c r="CK21" s="172"/>
      <c r="CL21" s="172"/>
      <c r="CM21" s="172"/>
      <c r="CN21" s="172"/>
      <c r="CO21" s="172"/>
      <c r="CP21" s="172"/>
      <c r="CQ21" s="172"/>
      <c r="CR21" s="525">
        <v>2.5720740653918427E-3</v>
      </c>
      <c r="CS21" s="525">
        <v>2.5720740653918427E-3</v>
      </c>
      <c r="CT21" s="521">
        <f t="shared" si="66"/>
        <v>5.1441481307836854E-3</v>
      </c>
      <c r="CV21" s="633"/>
      <c r="CW21" s="196" t="s">
        <v>61</v>
      </c>
      <c r="CX21" s="172"/>
      <c r="CY21" s="172"/>
      <c r="CZ21" s="172"/>
      <c r="DA21" s="172"/>
      <c r="DB21" s="172"/>
      <c r="DC21" s="172"/>
      <c r="DD21" s="172"/>
      <c r="DE21" s="172"/>
      <c r="DF21" s="172"/>
      <c r="DG21" s="172"/>
      <c r="DH21" s="525">
        <v>4.3127821857844983E-4</v>
      </c>
      <c r="DI21" s="525">
        <v>4.3127821857844983E-4</v>
      </c>
      <c r="DJ21" s="521">
        <f t="shared" si="67"/>
        <v>8.6255643715689966E-4</v>
      </c>
      <c r="DL21" s="633"/>
      <c r="DM21" s="196" t="s">
        <v>61</v>
      </c>
      <c r="DN21" s="172"/>
      <c r="DO21" s="172"/>
      <c r="DP21" s="172"/>
      <c r="DQ21" s="172"/>
      <c r="DR21" s="172"/>
      <c r="DS21" s="172"/>
      <c r="DT21" s="172"/>
      <c r="DU21" s="172"/>
      <c r="DV21" s="172"/>
      <c r="DW21" s="172"/>
      <c r="DX21" s="525">
        <v>0</v>
      </c>
      <c r="DY21" s="525">
        <v>0</v>
      </c>
      <c r="DZ21" s="521">
        <f t="shared" si="68"/>
        <v>0</v>
      </c>
    </row>
    <row r="22" spans="1:132" x14ac:dyDescent="0.35">
      <c r="A22" s="633"/>
      <c r="B22" s="196" t="s">
        <v>60</v>
      </c>
      <c r="C22" s="3">
        <v>0</v>
      </c>
      <c r="D22" s="3">
        <v>0</v>
      </c>
      <c r="E22" s="3">
        <v>0</v>
      </c>
      <c r="F22" s="3">
        <v>0</v>
      </c>
      <c r="G22" s="3">
        <v>0</v>
      </c>
      <c r="H22" s="3">
        <v>0</v>
      </c>
      <c r="I22" s="3">
        <v>0</v>
      </c>
      <c r="J22" s="3">
        <v>0</v>
      </c>
      <c r="K22" s="3">
        <v>0</v>
      </c>
      <c r="L22" s="561">
        <v>0</v>
      </c>
      <c r="M22" s="286">
        <f t="shared" si="69"/>
        <v>0</v>
      </c>
      <c r="N22" s="286">
        <f t="shared" si="70"/>
        <v>0</v>
      </c>
      <c r="O22" s="74">
        <f t="shared" si="61"/>
        <v>0</v>
      </c>
      <c r="Q22" s="633"/>
      <c r="R22" s="196" t="s">
        <v>60</v>
      </c>
      <c r="S22" s="3">
        <v>0</v>
      </c>
      <c r="T22" s="3">
        <v>0</v>
      </c>
      <c r="U22" s="3">
        <v>0</v>
      </c>
      <c r="V22" s="3">
        <v>0</v>
      </c>
      <c r="W22" s="3">
        <v>0</v>
      </c>
      <c r="X22" s="3">
        <v>0</v>
      </c>
      <c r="Y22" s="3">
        <v>0</v>
      </c>
      <c r="Z22" s="3">
        <v>0</v>
      </c>
      <c r="AA22" s="3">
        <v>0</v>
      </c>
      <c r="AB22" s="561">
        <v>0</v>
      </c>
      <c r="AC22" s="286">
        <f t="shared" si="71"/>
        <v>0</v>
      </c>
      <c r="AD22" s="286">
        <f t="shared" si="72"/>
        <v>0</v>
      </c>
      <c r="AE22" s="74">
        <f t="shared" si="62"/>
        <v>0</v>
      </c>
      <c r="AG22" s="633"/>
      <c r="AH22" s="196" t="s">
        <v>60</v>
      </c>
      <c r="AI22" s="3">
        <v>0</v>
      </c>
      <c r="AJ22" s="3">
        <v>0</v>
      </c>
      <c r="AK22" s="3">
        <v>0</v>
      </c>
      <c r="AL22" s="3">
        <v>0</v>
      </c>
      <c r="AM22" s="3">
        <v>0</v>
      </c>
      <c r="AN22" s="3">
        <v>0</v>
      </c>
      <c r="AO22" s="3">
        <v>0</v>
      </c>
      <c r="AP22" s="3">
        <v>0</v>
      </c>
      <c r="AQ22" s="3">
        <v>0</v>
      </c>
      <c r="AR22" s="561">
        <v>0</v>
      </c>
      <c r="AS22" s="286">
        <f t="shared" si="73"/>
        <v>0</v>
      </c>
      <c r="AT22" s="286">
        <f t="shared" si="74"/>
        <v>0</v>
      </c>
      <c r="AU22" s="74">
        <f t="shared" si="63"/>
        <v>0</v>
      </c>
      <c r="AW22" s="633"/>
      <c r="AX22" s="196" t="s">
        <v>60</v>
      </c>
      <c r="AY22" s="3">
        <v>0</v>
      </c>
      <c r="AZ22" s="3">
        <v>0</v>
      </c>
      <c r="BA22" s="3">
        <v>0</v>
      </c>
      <c r="BB22" s="3">
        <v>0</v>
      </c>
      <c r="BC22" s="3">
        <v>0</v>
      </c>
      <c r="BD22" s="3">
        <v>0</v>
      </c>
      <c r="BE22" s="3">
        <v>0</v>
      </c>
      <c r="BF22" s="3">
        <v>0</v>
      </c>
      <c r="BG22" s="3">
        <v>0</v>
      </c>
      <c r="BH22" s="561">
        <v>0</v>
      </c>
      <c r="BI22" s="286">
        <f t="shared" si="75"/>
        <v>0</v>
      </c>
      <c r="BJ22" s="286">
        <f t="shared" si="76"/>
        <v>0</v>
      </c>
      <c r="BK22" s="74">
        <f t="shared" si="64"/>
        <v>0</v>
      </c>
      <c r="BP22" s="633"/>
      <c r="BQ22" s="196" t="s">
        <v>60</v>
      </c>
      <c r="BR22" s="172"/>
      <c r="BS22" s="172"/>
      <c r="BT22" s="172"/>
      <c r="BU22" s="172"/>
      <c r="BV22" s="172"/>
      <c r="BW22" s="172"/>
      <c r="BX22" s="172"/>
      <c r="BY22" s="172"/>
      <c r="BZ22" s="172"/>
      <c r="CA22" s="172"/>
      <c r="CB22" s="525">
        <v>0</v>
      </c>
      <c r="CC22" s="525">
        <v>0</v>
      </c>
      <c r="CD22" s="521">
        <f t="shared" si="65"/>
        <v>0</v>
      </c>
      <c r="CF22" s="633"/>
      <c r="CG22" s="196" t="s">
        <v>60</v>
      </c>
      <c r="CH22" s="172"/>
      <c r="CI22" s="172"/>
      <c r="CJ22" s="172"/>
      <c r="CK22" s="172"/>
      <c r="CL22" s="172"/>
      <c r="CM22" s="172"/>
      <c r="CN22" s="172"/>
      <c r="CO22" s="172"/>
      <c r="CP22" s="172"/>
      <c r="CQ22" s="172"/>
      <c r="CR22" s="525">
        <v>0</v>
      </c>
      <c r="CS22" s="525">
        <v>0</v>
      </c>
      <c r="CT22" s="521">
        <f t="shared" si="66"/>
        <v>0</v>
      </c>
      <c r="CV22" s="633"/>
      <c r="CW22" s="196" t="s">
        <v>60</v>
      </c>
      <c r="CX22" s="172"/>
      <c r="CY22" s="172"/>
      <c r="CZ22" s="172"/>
      <c r="DA22" s="172"/>
      <c r="DB22" s="172"/>
      <c r="DC22" s="172"/>
      <c r="DD22" s="172"/>
      <c r="DE22" s="172"/>
      <c r="DF22" s="172"/>
      <c r="DG22" s="172"/>
      <c r="DH22" s="525">
        <v>0</v>
      </c>
      <c r="DI22" s="525">
        <v>0</v>
      </c>
      <c r="DJ22" s="521">
        <f t="shared" si="67"/>
        <v>0</v>
      </c>
      <c r="DL22" s="633"/>
      <c r="DM22" s="196" t="s">
        <v>60</v>
      </c>
      <c r="DN22" s="172"/>
      <c r="DO22" s="172"/>
      <c r="DP22" s="172"/>
      <c r="DQ22" s="172"/>
      <c r="DR22" s="172"/>
      <c r="DS22" s="172"/>
      <c r="DT22" s="172"/>
      <c r="DU22" s="172"/>
      <c r="DV22" s="172"/>
      <c r="DW22" s="172"/>
      <c r="DX22" s="525">
        <v>0</v>
      </c>
      <c r="DY22" s="525">
        <v>0</v>
      </c>
      <c r="DZ22" s="521">
        <f t="shared" si="68"/>
        <v>0</v>
      </c>
    </row>
    <row r="23" spans="1:132" x14ac:dyDescent="0.35">
      <c r="A23" s="633"/>
      <c r="B23" s="196" t="s">
        <v>59</v>
      </c>
      <c r="C23" s="3">
        <v>0</v>
      </c>
      <c r="D23" s="3">
        <v>0</v>
      </c>
      <c r="E23" s="3">
        <v>0</v>
      </c>
      <c r="F23" s="3">
        <v>9315</v>
      </c>
      <c r="G23" s="3">
        <v>10457</v>
      </c>
      <c r="H23" s="3">
        <v>7351</v>
      </c>
      <c r="I23" s="3">
        <v>0</v>
      </c>
      <c r="J23" s="3">
        <v>0</v>
      </c>
      <c r="K23" s="3">
        <v>5363</v>
      </c>
      <c r="L23" s="561">
        <v>0</v>
      </c>
      <c r="M23" s="286">
        <f t="shared" si="69"/>
        <v>71265.419447610257</v>
      </c>
      <c r="N23" s="286">
        <f t="shared" si="70"/>
        <v>144455.34419567324</v>
      </c>
      <c r="O23" s="74">
        <f t="shared" si="61"/>
        <v>248206.76364328351</v>
      </c>
      <c r="Q23" s="633"/>
      <c r="R23" s="196" t="s">
        <v>59</v>
      </c>
      <c r="S23" s="3">
        <v>0</v>
      </c>
      <c r="T23" s="3">
        <v>0</v>
      </c>
      <c r="U23" s="3">
        <v>0</v>
      </c>
      <c r="V23" s="3">
        <v>133017</v>
      </c>
      <c r="W23" s="3">
        <v>41217</v>
      </c>
      <c r="X23" s="3">
        <v>69821</v>
      </c>
      <c r="Y23" s="3">
        <v>223723</v>
      </c>
      <c r="Z23" s="3">
        <v>328831</v>
      </c>
      <c r="AA23" s="3">
        <v>0</v>
      </c>
      <c r="AB23" s="561">
        <v>207187</v>
      </c>
      <c r="AC23" s="286">
        <f t="shared" si="71"/>
        <v>533349.20584720629</v>
      </c>
      <c r="AD23" s="286">
        <f t="shared" si="72"/>
        <v>1081101.3771382598</v>
      </c>
      <c r="AE23" s="74">
        <f t="shared" si="62"/>
        <v>2618246.5829854663</v>
      </c>
      <c r="AG23" s="633"/>
      <c r="AH23" s="196" t="s">
        <v>59</v>
      </c>
      <c r="AI23" s="3">
        <v>0</v>
      </c>
      <c r="AJ23" s="3">
        <v>0</v>
      </c>
      <c r="AK23" s="3">
        <v>0</v>
      </c>
      <c r="AL23" s="3">
        <v>0</v>
      </c>
      <c r="AM23" s="3">
        <v>279946</v>
      </c>
      <c r="AN23" s="3">
        <v>0</v>
      </c>
      <c r="AO23" s="3">
        <v>0</v>
      </c>
      <c r="AP23" s="3">
        <v>93193</v>
      </c>
      <c r="AQ23" s="3">
        <v>0</v>
      </c>
      <c r="AR23" s="561">
        <v>0</v>
      </c>
      <c r="AS23" s="286">
        <f t="shared" si="73"/>
        <v>484194.41681036609</v>
      </c>
      <c r="AT23" s="286">
        <f t="shared" si="74"/>
        <v>981464.38595486514</v>
      </c>
      <c r="AU23" s="74">
        <f t="shared" si="63"/>
        <v>1838797.8027652311</v>
      </c>
      <c r="AW23" s="633"/>
      <c r="AX23" s="196" t="s">
        <v>59</v>
      </c>
      <c r="AY23" s="3">
        <v>0</v>
      </c>
      <c r="AZ23" s="3">
        <v>0</v>
      </c>
      <c r="BA23" s="3">
        <v>0</v>
      </c>
      <c r="BB23" s="3">
        <v>0</v>
      </c>
      <c r="BC23" s="3">
        <v>0</v>
      </c>
      <c r="BD23" s="3">
        <v>1024126</v>
      </c>
      <c r="BE23" s="3">
        <v>0</v>
      </c>
      <c r="BF23" s="3">
        <v>0</v>
      </c>
      <c r="BG23" s="3">
        <v>0</v>
      </c>
      <c r="BH23" s="561">
        <v>0</v>
      </c>
      <c r="BI23" s="286">
        <f t="shared" si="75"/>
        <v>241113.91470948618</v>
      </c>
      <c r="BJ23" s="286">
        <f t="shared" si="76"/>
        <v>488739.05197919928</v>
      </c>
      <c r="BK23" s="74">
        <f t="shared" si="64"/>
        <v>1753978.9666886854</v>
      </c>
      <c r="BP23" s="633"/>
      <c r="BQ23" s="196" t="s">
        <v>59</v>
      </c>
      <c r="BR23" s="172"/>
      <c r="BS23" s="172"/>
      <c r="BT23" s="172"/>
      <c r="BU23" s="172"/>
      <c r="BV23" s="172"/>
      <c r="BW23" s="172"/>
      <c r="BX23" s="172"/>
      <c r="BY23" s="172"/>
      <c r="BZ23" s="172"/>
      <c r="CA23" s="172"/>
      <c r="CB23" s="525">
        <v>1.0137052919293829E-2</v>
      </c>
      <c r="CC23" s="525">
        <v>1.0137052919293829E-2</v>
      </c>
      <c r="CD23" s="521">
        <f t="shared" si="65"/>
        <v>2.0274105838587658E-2</v>
      </c>
      <c r="CF23" s="633"/>
      <c r="CG23" s="196" t="s">
        <v>59</v>
      </c>
      <c r="CH23" s="172"/>
      <c r="CI23" s="172"/>
      <c r="CJ23" s="172"/>
      <c r="CK23" s="172"/>
      <c r="CL23" s="172"/>
      <c r="CM23" s="172"/>
      <c r="CN23" s="172"/>
      <c r="CO23" s="172"/>
      <c r="CP23" s="172"/>
      <c r="CQ23" s="172"/>
      <c r="CR23" s="525">
        <v>7.586553430883887E-2</v>
      </c>
      <c r="CS23" s="525">
        <v>7.586553430883887E-2</v>
      </c>
      <c r="CT23" s="521">
        <f t="shared" si="66"/>
        <v>0.15173106861767774</v>
      </c>
      <c r="CV23" s="633"/>
      <c r="CW23" s="196" t="s">
        <v>59</v>
      </c>
      <c r="CX23" s="172"/>
      <c r="CY23" s="172"/>
      <c r="CZ23" s="172"/>
      <c r="DA23" s="172"/>
      <c r="DB23" s="172"/>
      <c r="DC23" s="172"/>
      <c r="DD23" s="172"/>
      <c r="DE23" s="172"/>
      <c r="DF23" s="172"/>
      <c r="DG23" s="172"/>
      <c r="DH23" s="525">
        <v>6.8873578019723353E-2</v>
      </c>
      <c r="DI23" s="525">
        <v>6.8873578019723353E-2</v>
      </c>
      <c r="DJ23" s="521">
        <f t="shared" si="67"/>
        <v>0.13774715603944671</v>
      </c>
      <c r="DL23" s="633"/>
      <c r="DM23" s="196" t="s">
        <v>59</v>
      </c>
      <c r="DN23" s="172"/>
      <c r="DO23" s="172"/>
      <c r="DP23" s="172"/>
      <c r="DQ23" s="172"/>
      <c r="DR23" s="172"/>
      <c r="DS23" s="172"/>
      <c r="DT23" s="172"/>
      <c r="DU23" s="172"/>
      <c r="DV23" s="172"/>
      <c r="DW23" s="172"/>
      <c r="DX23" s="525">
        <v>3.4296921731934341E-2</v>
      </c>
      <c r="DY23" s="525">
        <v>3.4296921731934341E-2</v>
      </c>
      <c r="DZ23" s="521">
        <f t="shared" si="68"/>
        <v>6.8593843463868681E-2</v>
      </c>
    </row>
    <row r="24" spans="1:132" x14ac:dyDescent="0.35">
      <c r="A24" s="633"/>
      <c r="B24" s="196" t="s">
        <v>58</v>
      </c>
      <c r="C24" s="3">
        <v>0</v>
      </c>
      <c r="D24" s="3">
        <v>0</v>
      </c>
      <c r="E24" s="3">
        <v>0</v>
      </c>
      <c r="F24" s="3">
        <v>0</v>
      </c>
      <c r="G24" s="3">
        <v>0</v>
      </c>
      <c r="H24" s="3">
        <v>0</v>
      </c>
      <c r="I24" s="3">
        <v>0</v>
      </c>
      <c r="J24" s="3">
        <v>0</v>
      </c>
      <c r="K24" s="3">
        <v>0</v>
      </c>
      <c r="L24" s="561">
        <v>0</v>
      </c>
      <c r="M24" s="286">
        <f t="shared" si="69"/>
        <v>0</v>
      </c>
      <c r="N24" s="286">
        <f t="shared" si="70"/>
        <v>0</v>
      </c>
      <c r="O24" s="74">
        <f t="shared" si="61"/>
        <v>0</v>
      </c>
      <c r="Q24" s="633"/>
      <c r="R24" s="196" t="s">
        <v>58</v>
      </c>
      <c r="S24" s="3">
        <v>0</v>
      </c>
      <c r="T24" s="3">
        <v>0</v>
      </c>
      <c r="U24" s="3">
        <v>0</v>
      </c>
      <c r="V24" s="3">
        <v>0</v>
      </c>
      <c r="W24" s="3">
        <v>0</v>
      </c>
      <c r="X24" s="3">
        <v>0</v>
      </c>
      <c r="Y24" s="3">
        <v>0</v>
      </c>
      <c r="Z24" s="3">
        <v>0</v>
      </c>
      <c r="AA24" s="3">
        <v>0</v>
      </c>
      <c r="AB24" s="561">
        <v>0</v>
      </c>
      <c r="AC24" s="286">
        <f t="shared" si="71"/>
        <v>0</v>
      </c>
      <c r="AD24" s="286">
        <f t="shared" si="72"/>
        <v>0</v>
      </c>
      <c r="AE24" s="74">
        <f t="shared" si="62"/>
        <v>0</v>
      </c>
      <c r="AG24" s="633"/>
      <c r="AH24" s="196" t="s">
        <v>58</v>
      </c>
      <c r="AI24" s="3">
        <v>0</v>
      </c>
      <c r="AJ24" s="3">
        <v>0</v>
      </c>
      <c r="AK24" s="3">
        <v>0</v>
      </c>
      <c r="AL24" s="3">
        <v>0</v>
      </c>
      <c r="AM24" s="3">
        <v>0</v>
      </c>
      <c r="AN24" s="3">
        <v>0</v>
      </c>
      <c r="AO24" s="3">
        <v>0</v>
      </c>
      <c r="AP24" s="3">
        <v>0</v>
      </c>
      <c r="AQ24" s="3">
        <v>0</v>
      </c>
      <c r="AR24" s="561">
        <v>0</v>
      </c>
      <c r="AS24" s="286">
        <f t="shared" si="73"/>
        <v>0</v>
      </c>
      <c r="AT24" s="286">
        <f t="shared" si="74"/>
        <v>0</v>
      </c>
      <c r="AU24" s="74">
        <f t="shared" si="63"/>
        <v>0</v>
      </c>
      <c r="AW24" s="633"/>
      <c r="AX24" s="196" t="s">
        <v>58</v>
      </c>
      <c r="AY24" s="3">
        <v>0</v>
      </c>
      <c r="AZ24" s="3">
        <v>0</v>
      </c>
      <c r="BA24" s="3">
        <v>0</v>
      </c>
      <c r="BB24" s="3">
        <v>0</v>
      </c>
      <c r="BC24" s="3">
        <v>0</v>
      </c>
      <c r="BD24" s="3">
        <v>0</v>
      </c>
      <c r="BE24" s="3">
        <v>0</v>
      </c>
      <c r="BF24" s="3">
        <v>0</v>
      </c>
      <c r="BG24" s="3">
        <v>0</v>
      </c>
      <c r="BH24" s="561">
        <v>0</v>
      </c>
      <c r="BI24" s="286">
        <f t="shared" si="75"/>
        <v>0</v>
      </c>
      <c r="BJ24" s="286">
        <f t="shared" si="76"/>
        <v>0</v>
      </c>
      <c r="BK24" s="74">
        <f t="shared" si="64"/>
        <v>0</v>
      </c>
      <c r="BP24" s="633"/>
      <c r="BQ24" s="196" t="s">
        <v>58</v>
      </c>
      <c r="BR24" s="172"/>
      <c r="BS24" s="172"/>
      <c r="BT24" s="172"/>
      <c r="BU24" s="172"/>
      <c r="BV24" s="172"/>
      <c r="BW24" s="172"/>
      <c r="BX24" s="172"/>
      <c r="BY24" s="172"/>
      <c r="BZ24" s="172"/>
      <c r="CA24" s="172"/>
      <c r="CB24" s="525">
        <v>0</v>
      </c>
      <c r="CC24" s="525">
        <v>0</v>
      </c>
      <c r="CD24" s="521">
        <f t="shared" si="65"/>
        <v>0</v>
      </c>
      <c r="CF24" s="633"/>
      <c r="CG24" s="196" t="s">
        <v>58</v>
      </c>
      <c r="CH24" s="172"/>
      <c r="CI24" s="172"/>
      <c r="CJ24" s="172"/>
      <c r="CK24" s="172"/>
      <c r="CL24" s="172"/>
      <c r="CM24" s="172"/>
      <c r="CN24" s="172"/>
      <c r="CO24" s="172"/>
      <c r="CP24" s="172"/>
      <c r="CQ24" s="172"/>
      <c r="CR24" s="525">
        <v>0</v>
      </c>
      <c r="CS24" s="525">
        <v>0</v>
      </c>
      <c r="CT24" s="521">
        <f t="shared" si="66"/>
        <v>0</v>
      </c>
      <c r="CV24" s="633"/>
      <c r="CW24" s="196" t="s">
        <v>58</v>
      </c>
      <c r="CX24" s="172"/>
      <c r="CY24" s="172"/>
      <c r="CZ24" s="172"/>
      <c r="DA24" s="172"/>
      <c r="DB24" s="172"/>
      <c r="DC24" s="172"/>
      <c r="DD24" s="172"/>
      <c r="DE24" s="172"/>
      <c r="DF24" s="172"/>
      <c r="DG24" s="172"/>
      <c r="DH24" s="525">
        <v>0</v>
      </c>
      <c r="DI24" s="525">
        <v>0</v>
      </c>
      <c r="DJ24" s="521">
        <f t="shared" si="67"/>
        <v>0</v>
      </c>
      <c r="DL24" s="633"/>
      <c r="DM24" s="196" t="s">
        <v>58</v>
      </c>
      <c r="DN24" s="172"/>
      <c r="DO24" s="172"/>
      <c r="DP24" s="172"/>
      <c r="DQ24" s="172"/>
      <c r="DR24" s="172"/>
      <c r="DS24" s="172"/>
      <c r="DT24" s="172"/>
      <c r="DU24" s="172"/>
      <c r="DV24" s="172"/>
      <c r="DW24" s="172"/>
      <c r="DX24" s="525">
        <v>0</v>
      </c>
      <c r="DY24" s="525">
        <v>0</v>
      </c>
      <c r="DZ24" s="521">
        <f t="shared" si="68"/>
        <v>0</v>
      </c>
    </row>
    <row r="25" spans="1:132" x14ac:dyDescent="0.35">
      <c r="A25" s="633"/>
      <c r="B25" s="196" t="s">
        <v>57</v>
      </c>
      <c r="C25" s="3">
        <v>0</v>
      </c>
      <c r="D25" s="3">
        <v>0</v>
      </c>
      <c r="E25" s="3">
        <v>0</v>
      </c>
      <c r="F25" s="3">
        <v>0</v>
      </c>
      <c r="G25" s="3">
        <v>0</v>
      </c>
      <c r="H25" s="3">
        <v>0</v>
      </c>
      <c r="I25" s="3">
        <v>0</v>
      </c>
      <c r="J25" s="3">
        <v>0</v>
      </c>
      <c r="K25" s="3">
        <v>0</v>
      </c>
      <c r="L25" s="561">
        <v>0</v>
      </c>
      <c r="M25" s="286">
        <f t="shared" si="69"/>
        <v>0</v>
      </c>
      <c r="N25" s="286">
        <f t="shared" si="70"/>
        <v>0</v>
      </c>
      <c r="O25" s="74">
        <f t="shared" si="61"/>
        <v>0</v>
      </c>
      <c r="Q25" s="633"/>
      <c r="R25" s="196" t="s">
        <v>57</v>
      </c>
      <c r="S25" s="3">
        <v>0</v>
      </c>
      <c r="T25" s="3">
        <v>0</v>
      </c>
      <c r="U25" s="3">
        <v>0</v>
      </c>
      <c r="V25" s="3">
        <v>0</v>
      </c>
      <c r="W25" s="3">
        <v>0</v>
      </c>
      <c r="X25" s="3">
        <v>0</v>
      </c>
      <c r="Y25" s="3">
        <v>0</v>
      </c>
      <c r="Z25" s="3">
        <v>0</v>
      </c>
      <c r="AA25" s="3">
        <v>0</v>
      </c>
      <c r="AB25" s="561">
        <v>0</v>
      </c>
      <c r="AC25" s="286">
        <f t="shared" si="71"/>
        <v>0</v>
      </c>
      <c r="AD25" s="286">
        <f t="shared" si="72"/>
        <v>0</v>
      </c>
      <c r="AE25" s="74">
        <f t="shared" si="62"/>
        <v>0</v>
      </c>
      <c r="AG25" s="633"/>
      <c r="AH25" s="196" t="s">
        <v>57</v>
      </c>
      <c r="AI25" s="3">
        <v>0</v>
      </c>
      <c r="AJ25" s="3">
        <v>0</v>
      </c>
      <c r="AK25" s="3">
        <v>0</v>
      </c>
      <c r="AL25" s="3">
        <v>0</v>
      </c>
      <c r="AM25" s="3">
        <v>0</v>
      </c>
      <c r="AN25" s="3">
        <v>0</v>
      </c>
      <c r="AO25" s="3">
        <v>0</v>
      </c>
      <c r="AP25" s="3">
        <v>0</v>
      </c>
      <c r="AQ25" s="3">
        <v>0</v>
      </c>
      <c r="AR25" s="561">
        <v>0</v>
      </c>
      <c r="AS25" s="286">
        <f t="shared" si="73"/>
        <v>0</v>
      </c>
      <c r="AT25" s="286">
        <f t="shared" si="74"/>
        <v>0</v>
      </c>
      <c r="AU25" s="74">
        <f t="shared" si="63"/>
        <v>0</v>
      </c>
      <c r="AW25" s="633"/>
      <c r="AX25" s="196" t="s">
        <v>57</v>
      </c>
      <c r="AY25" s="3">
        <v>0</v>
      </c>
      <c r="AZ25" s="3">
        <v>0</v>
      </c>
      <c r="BA25" s="3">
        <v>0</v>
      </c>
      <c r="BB25" s="3">
        <v>0</v>
      </c>
      <c r="BC25" s="3">
        <v>0</v>
      </c>
      <c r="BD25" s="3">
        <v>0</v>
      </c>
      <c r="BE25" s="3">
        <v>0</v>
      </c>
      <c r="BF25" s="3">
        <v>0</v>
      </c>
      <c r="BG25" s="3">
        <v>0</v>
      </c>
      <c r="BH25" s="561">
        <v>0</v>
      </c>
      <c r="BI25" s="286">
        <f t="shared" si="75"/>
        <v>0</v>
      </c>
      <c r="BJ25" s="286">
        <f t="shared" si="76"/>
        <v>0</v>
      </c>
      <c r="BK25" s="74">
        <f t="shared" si="64"/>
        <v>0</v>
      </c>
      <c r="BP25" s="633"/>
      <c r="BQ25" s="196" t="s">
        <v>57</v>
      </c>
      <c r="BR25" s="172"/>
      <c r="BS25" s="172"/>
      <c r="BT25" s="172"/>
      <c r="BU25" s="172"/>
      <c r="BV25" s="172"/>
      <c r="BW25" s="172"/>
      <c r="BX25" s="172"/>
      <c r="BY25" s="172"/>
      <c r="BZ25" s="172"/>
      <c r="CA25" s="172"/>
      <c r="CB25" s="525">
        <v>0</v>
      </c>
      <c r="CC25" s="525">
        <v>0</v>
      </c>
      <c r="CD25" s="521">
        <f t="shared" si="65"/>
        <v>0</v>
      </c>
      <c r="CF25" s="633"/>
      <c r="CG25" s="196" t="s">
        <v>57</v>
      </c>
      <c r="CH25" s="172"/>
      <c r="CI25" s="172"/>
      <c r="CJ25" s="172"/>
      <c r="CK25" s="172"/>
      <c r="CL25" s="172"/>
      <c r="CM25" s="172"/>
      <c r="CN25" s="172"/>
      <c r="CO25" s="172"/>
      <c r="CP25" s="172"/>
      <c r="CQ25" s="172"/>
      <c r="CR25" s="525">
        <v>0</v>
      </c>
      <c r="CS25" s="525">
        <v>0</v>
      </c>
      <c r="CT25" s="521">
        <f t="shared" si="66"/>
        <v>0</v>
      </c>
      <c r="CV25" s="633"/>
      <c r="CW25" s="196" t="s">
        <v>57</v>
      </c>
      <c r="CX25" s="172"/>
      <c r="CY25" s="172"/>
      <c r="CZ25" s="172"/>
      <c r="DA25" s="172"/>
      <c r="DB25" s="172"/>
      <c r="DC25" s="172"/>
      <c r="DD25" s="172"/>
      <c r="DE25" s="172"/>
      <c r="DF25" s="172"/>
      <c r="DG25" s="172"/>
      <c r="DH25" s="525">
        <v>0</v>
      </c>
      <c r="DI25" s="525">
        <v>0</v>
      </c>
      <c r="DJ25" s="521">
        <f t="shared" si="67"/>
        <v>0</v>
      </c>
      <c r="DL25" s="633"/>
      <c r="DM25" s="196" t="s">
        <v>57</v>
      </c>
      <c r="DN25" s="172"/>
      <c r="DO25" s="172"/>
      <c r="DP25" s="172"/>
      <c r="DQ25" s="172"/>
      <c r="DR25" s="172"/>
      <c r="DS25" s="172"/>
      <c r="DT25" s="172"/>
      <c r="DU25" s="172"/>
      <c r="DV25" s="172"/>
      <c r="DW25" s="172"/>
      <c r="DX25" s="525">
        <v>0</v>
      </c>
      <c r="DY25" s="525">
        <v>0</v>
      </c>
      <c r="DZ25" s="521">
        <f t="shared" si="68"/>
        <v>0</v>
      </c>
    </row>
    <row r="26" spans="1:132" x14ac:dyDescent="0.35">
      <c r="A26" s="633"/>
      <c r="B26" s="196" t="s">
        <v>56</v>
      </c>
      <c r="C26" s="3">
        <v>0</v>
      </c>
      <c r="D26" s="3">
        <v>0</v>
      </c>
      <c r="E26" s="3">
        <v>0</v>
      </c>
      <c r="F26" s="3">
        <v>15599</v>
      </c>
      <c r="G26" s="3">
        <v>0</v>
      </c>
      <c r="H26" s="3">
        <v>0</v>
      </c>
      <c r="I26" s="3">
        <v>0</v>
      </c>
      <c r="J26" s="3">
        <v>0</v>
      </c>
      <c r="K26" s="3">
        <v>8667</v>
      </c>
      <c r="L26" s="561">
        <v>73687</v>
      </c>
      <c r="M26" s="286">
        <f t="shared" si="69"/>
        <v>232516.83006680367</v>
      </c>
      <c r="N26" s="286">
        <f t="shared" si="70"/>
        <v>471312.72051627992</v>
      </c>
      <c r="O26" s="74">
        <f t="shared" si="61"/>
        <v>801782.55058308365</v>
      </c>
      <c r="Q26" s="633"/>
      <c r="R26" s="196" t="s">
        <v>56</v>
      </c>
      <c r="S26" s="3">
        <v>0</v>
      </c>
      <c r="T26" s="3">
        <v>0</v>
      </c>
      <c r="U26" s="3">
        <v>153904</v>
      </c>
      <c r="V26" s="3">
        <v>256854</v>
      </c>
      <c r="W26" s="3">
        <v>327086</v>
      </c>
      <c r="X26" s="3">
        <v>886951</v>
      </c>
      <c r="Y26" s="3">
        <v>401157</v>
      </c>
      <c r="Z26" s="3">
        <v>323996</v>
      </c>
      <c r="AA26" s="3">
        <v>14923</v>
      </c>
      <c r="AB26" s="561">
        <v>2818481</v>
      </c>
      <c r="AC26" s="286">
        <f t="shared" si="71"/>
        <v>2358557.2598732072</v>
      </c>
      <c r="AD26" s="286">
        <f t="shared" si="72"/>
        <v>4780806.784286919</v>
      </c>
      <c r="AE26" s="74">
        <f t="shared" si="62"/>
        <v>12322716.044160128</v>
      </c>
      <c r="AG26" s="633"/>
      <c r="AH26" s="196" t="s">
        <v>56</v>
      </c>
      <c r="AI26" s="3">
        <v>0</v>
      </c>
      <c r="AJ26" s="3">
        <v>0</v>
      </c>
      <c r="AK26" s="3">
        <v>0</v>
      </c>
      <c r="AL26" s="3">
        <v>0</v>
      </c>
      <c r="AM26" s="3">
        <v>284015</v>
      </c>
      <c r="AN26" s="3">
        <v>0</v>
      </c>
      <c r="AO26" s="3">
        <v>0</v>
      </c>
      <c r="AP26" s="3">
        <v>222698</v>
      </c>
      <c r="AQ26" s="3">
        <v>2209814</v>
      </c>
      <c r="AR26" s="561">
        <v>833973</v>
      </c>
      <c r="AS26" s="286">
        <f t="shared" si="73"/>
        <v>479724.81751269684</v>
      </c>
      <c r="AT26" s="286">
        <f t="shared" si="74"/>
        <v>972404.4869187529</v>
      </c>
      <c r="AU26" s="74">
        <f t="shared" si="63"/>
        <v>5002629.3044314496</v>
      </c>
      <c r="AW26" s="633"/>
      <c r="AX26" s="196" t="s">
        <v>56</v>
      </c>
      <c r="AY26" s="3">
        <v>0</v>
      </c>
      <c r="AZ26" s="3">
        <v>0</v>
      </c>
      <c r="BA26" s="3">
        <v>0</v>
      </c>
      <c r="BB26" s="3">
        <v>0</v>
      </c>
      <c r="BC26" s="3">
        <v>0</v>
      </c>
      <c r="BD26" s="3">
        <v>0</v>
      </c>
      <c r="BE26" s="3">
        <v>0</v>
      </c>
      <c r="BF26" s="3">
        <v>0</v>
      </c>
      <c r="BG26" s="3">
        <v>0</v>
      </c>
      <c r="BH26" s="561">
        <v>0</v>
      </c>
      <c r="BI26" s="286">
        <f t="shared" si="75"/>
        <v>0</v>
      </c>
      <c r="BJ26" s="286">
        <f t="shared" si="76"/>
        <v>0</v>
      </c>
      <c r="BK26" s="74">
        <f t="shared" si="64"/>
        <v>0</v>
      </c>
      <c r="BP26" s="633"/>
      <c r="BQ26" s="196" t="s">
        <v>56</v>
      </c>
      <c r="BR26" s="172"/>
      <c r="BS26" s="172"/>
      <c r="BT26" s="172"/>
      <c r="BU26" s="172"/>
      <c r="BV26" s="172"/>
      <c r="BW26" s="172"/>
      <c r="BX26" s="172"/>
      <c r="BY26" s="172"/>
      <c r="BZ26" s="172"/>
      <c r="CA26" s="172"/>
      <c r="CB26" s="525">
        <v>3.307404108869913E-2</v>
      </c>
      <c r="CC26" s="525">
        <v>3.307404108869913E-2</v>
      </c>
      <c r="CD26" s="521">
        <f t="shared" si="65"/>
        <v>6.614808217739826E-2</v>
      </c>
      <c r="CF26" s="633"/>
      <c r="CG26" s="196" t="s">
        <v>56</v>
      </c>
      <c r="CH26" s="172"/>
      <c r="CI26" s="172"/>
      <c r="CJ26" s="172"/>
      <c r="CK26" s="172"/>
      <c r="CL26" s="172"/>
      <c r="CM26" s="172"/>
      <c r="CN26" s="172"/>
      <c r="CO26" s="172"/>
      <c r="CP26" s="172"/>
      <c r="CQ26" s="172"/>
      <c r="CR26" s="525">
        <v>0.33548977809771502</v>
      </c>
      <c r="CS26" s="525">
        <v>0.33548977809771502</v>
      </c>
      <c r="CT26" s="521">
        <f t="shared" si="66"/>
        <v>0.67097955619543004</v>
      </c>
      <c r="CV26" s="633"/>
      <c r="CW26" s="196" t="s">
        <v>56</v>
      </c>
      <c r="CX26" s="172"/>
      <c r="CY26" s="172"/>
      <c r="CZ26" s="172"/>
      <c r="DA26" s="172"/>
      <c r="DB26" s="172"/>
      <c r="DC26" s="172"/>
      <c r="DD26" s="172"/>
      <c r="DE26" s="172"/>
      <c r="DF26" s="172"/>
      <c r="DG26" s="172"/>
      <c r="DH26" s="525">
        <v>6.8237805930543141E-2</v>
      </c>
      <c r="DI26" s="525">
        <v>6.8237805930543141E-2</v>
      </c>
      <c r="DJ26" s="521">
        <f t="shared" si="67"/>
        <v>0.13647561186108628</v>
      </c>
      <c r="DL26" s="633"/>
      <c r="DM26" s="196" t="s">
        <v>56</v>
      </c>
      <c r="DN26" s="172"/>
      <c r="DO26" s="172"/>
      <c r="DP26" s="172"/>
      <c r="DQ26" s="172"/>
      <c r="DR26" s="172"/>
      <c r="DS26" s="172"/>
      <c r="DT26" s="172"/>
      <c r="DU26" s="172"/>
      <c r="DV26" s="172"/>
      <c r="DW26" s="172"/>
      <c r="DX26" s="525">
        <v>0</v>
      </c>
      <c r="DY26" s="525">
        <v>0</v>
      </c>
      <c r="DZ26" s="521">
        <f t="shared" si="68"/>
        <v>0</v>
      </c>
    </row>
    <row r="27" spans="1:132" x14ac:dyDescent="0.35">
      <c r="A27" s="633"/>
      <c r="B27" s="196" t="s">
        <v>55</v>
      </c>
      <c r="C27" s="3">
        <v>0</v>
      </c>
      <c r="D27" s="3">
        <v>0</v>
      </c>
      <c r="E27" s="3">
        <v>38582</v>
      </c>
      <c r="F27" s="3">
        <v>79741</v>
      </c>
      <c r="G27" s="3">
        <v>141828</v>
      </c>
      <c r="H27" s="3">
        <v>17078</v>
      </c>
      <c r="I27" s="3">
        <v>0</v>
      </c>
      <c r="J27" s="3">
        <v>59621</v>
      </c>
      <c r="K27" s="3">
        <v>714201</v>
      </c>
      <c r="L27" s="561">
        <v>307400</v>
      </c>
      <c r="M27" s="286">
        <f t="shared" si="69"/>
        <v>514122.20417848963</v>
      </c>
      <c r="N27" s="286">
        <f t="shared" si="70"/>
        <v>1042128.1533021601</v>
      </c>
      <c r="O27" s="74">
        <f t="shared" si="61"/>
        <v>2914701.3574806498</v>
      </c>
      <c r="Q27" s="633"/>
      <c r="R27" s="196" t="s">
        <v>55</v>
      </c>
      <c r="S27" s="3">
        <v>0</v>
      </c>
      <c r="T27" s="3">
        <v>0</v>
      </c>
      <c r="U27" s="3">
        <v>774416</v>
      </c>
      <c r="V27" s="3">
        <v>710978</v>
      </c>
      <c r="W27" s="3">
        <v>2696494</v>
      </c>
      <c r="X27" s="3">
        <v>245830</v>
      </c>
      <c r="Y27" s="3">
        <v>277072</v>
      </c>
      <c r="Z27" s="3">
        <v>398540</v>
      </c>
      <c r="AA27" s="3">
        <v>256348</v>
      </c>
      <c r="AB27" s="561">
        <v>1225996</v>
      </c>
      <c r="AC27" s="286">
        <f t="shared" si="71"/>
        <v>912336.2098367624</v>
      </c>
      <c r="AD27" s="286">
        <f t="shared" si="72"/>
        <v>1849309.8368842178</v>
      </c>
      <c r="AE27" s="74">
        <f t="shared" si="62"/>
        <v>9347320.0467209797</v>
      </c>
      <c r="AG27" s="633"/>
      <c r="AH27" s="196" t="s">
        <v>55</v>
      </c>
      <c r="AI27" s="3">
        <v>0</v>
      </c>
      <c r="AJ27" s="3">
        <v>2155</v>
      </c>
      <c r="AK27" s="3">
        <v>3478</v>
      </c>
      <c r="AL27" s="3">
        <v>0</v>
      </c>
      <c r="AM27" s="3">
        <v>0</v>
      </c>
      <c r="AN27" s="3">
        <v>548</v>
      </c>
      <c r="AO27" s="3">
        <v>0</v>
      </c>
      <c r="AP27" s="3">
        <v>229352</v>
      </c>
      <c r="AQ27" s="3">
        <v>0</v>
      </c>
      <c r="AR27" s="561">
        <v>152142</v>
      </c>
      <c r="AS27" s="286">
        <f t="shared" si="73"/>
        <v>172346.66452897005</v>
      </c>
      <c r="AT27" s="286">
        <f t="shared" si="74"/>
        <v>349347.50877051707</v>
      </c>
      <c r="AU27" s="74">
        <f t="shared" si="63"/>
        <v>909369.1732994871</v>
      </c>
      <c r="AW27" s="633"/>
      <c r="AX27" s="196" t="s">
        <v>55</v>
      </c>
      <c r="AY27" s="3">
        <v>0</v>
      </c>
      <c r="AZ27" s="3">
        <v>0</v>
      </c>
      <c r="BA27" s="3">
        <v>0</v>
      </c>
      <c r="BB27" s="3">
        <v>0</v>
      </c>
      <c r="BC27" s="3">
        <v>0</v>
      </c>
      <c r="BD27" s="3">
        <v>0</v>
      </c>
      <c r="BE27" s="3">
        <v>7109</v>
      </c>
      <c r="BF27" s="3">
        <v>6463</v>
      </c>
      <c r="BG27" s="3">
        <v>17790</v>
      </c>
      <c r="BH27" s="561">
        <v>0</v>
      </c>
      <c r="BI27" s="286">
        <f t="shared" si="75"/>
        <v>0</v>
      </c>
      <c r="BJ27" s="286">
        <f t="shared" si="76"/>
        <v>0</v>
      </c>
      <c r="BK27" s="74">
        <f t="shared" si="64"/>
        <v>31362</v>
      </c>
      <c r="BP27" s="633"/>
      <c r="BQ27" s="196" t="s">
        <v>55</v>
      </c>
      <c r="BR27" s="172"/>
      <c r="BS27" s="172"/>
      <c r="BT27" s="172"/>
      <c r="BU27" s="172"/>
      <c r="BV27" s="172"/>
      <c r="BW27" s="172"/>
      <c r="BX27" s="172"/>
      <c r="BY27" s="172"/>
      <c r="BZ27" s="172"/>
      <c r="CA27" s="172"/>
      <c r="CB27" s="525">
        <v>7.3130615537492644E-2</v>
      </c>
      <c r="CC27" s="525">
        <v>7.3130615537492644E-2</v>
      </c>
      <c r="CD27" s="521">
        <f t="shared" si="65"/>
        <v>0.14626123107498529</v>
      </c>
      <c r="CF27" s="633"/>
      <c r="CG27" s="196" t="s">
        <v>55</v>
      </c>
      <c r="CH27" s="172"/>
      <c r="CI27" s="172"/>
      <c r="CJ27" s="172"/>
      <c r="CK27" s="172"/>
      <c r="CL27" s="172"/>
      <c r="CM27" s="172"/>
      <c r="CN27" s="172"/>
      <c r="CO27" s="172"/>
      <c r="CP27" s="172"/>
      <c r="CQ27" s="172"/>
      <c r="CR27" s="525">
        <v>0.12977402660349244</v>
      </c>
      <c r="CS27" s="525">
        <v>0.12977402660349244</v>
      </c>
      <c r="CT27" s="521">
        <f t="shared" si="66"/>
        <v>0.25954805320698487</v>
      </c>
      <c r="CV27" s="633"/>
      <c r="CW27" s="196" t="s">
        <v>55</v>
      </c>
      <c r="CX27" s="172"/>
      <c r="CY27" s="172"/>
      <c r="CZ27" s="172"/>
      <c r="DA27" s="172"/>
      <c r="DB27" s="172"/>
      <c r="DC27" s="172"/>
      <c r="DD27" s="172"/>
      <c r="DE27" s="172"/>
      <c r="DF27" s="172"/>
      <c r="DG27" s="172"/>
      <c r="DH27" s="525">
        <v>2.4515217511324638E-2</v>
      </c>
      <c r="DI27" s="525">
        <v>2.4515217511324638E-2</v>
      </c>
      <c r="DJ27" s="521">
        <f t="shared" si="67"/>
        <v>4.9030435022649276E-2</v>
      </c>
      <c r="DL27" s="633"/>
      <c r="DM27" s="196" t="s">
        <v>55</v>
      </c>
      <c r="DN27" s="172"/>
      <c r="DO27" s="172"/>
      <c r="DP27" s="172"/>
      <c r="DQ27" s="172"/>
      <c r="DR27" s="172"/>
      <c r="DS27" s="172"/>
      <c r="DT27" s="172"/>
      <c r="DU27" s="172"/>
      <c r="DV27" s="172"/>
      <c r="DW27" s="172"/>
      <c r="DX27" s="525">
        <v>0</v>
      </c>
      <c r="DY27" s="525">
        <v>0</v>
      </c>
      <c r="DZ27" s="521">
        <f t="shared" si="68"/>
        <v>0</v>
      </c>
    </row>
    <row r="28" spans="1:132" x14ac:dyDescent="0.35">
      <c r="A28" s="633"/>
      <c r="B28" s="196" t="s">
        <v>54</v>
      </c>
      <c r="C28" s="3">
        <v>0</v>
      </c>
      <c r="D28" s="3">
        <v>0</v>
      </c>
      <c r="E28" s="3">
        <v>2891</v>
      </c>
      <c r="F28" s="3">
        <v>8375</v>
      </c>
      <c r="G28" s="3">
        <v>0</v>
      </c>
      <c r="H28" s="3">
        <v>0</v>
      </c>
      <c r="I28" s="3">
        <v>0</v>
      </c>
      <c r="J28" s="3">
        <v>0</v>
      </c>
      <c r="K28" s="3">
        <v>0</v>
      </c>
      <c r="L28" s="561">
        <v>0</v>
      </c>
      <c r="M28" s="286">
        <f t="shared" si="69"/>
        <v>0</v>
      </c>
      <c r="N28" s="286">
        <f t="shared" si="70"/>
        <v>0</v>
      </c>
      <c r="O28" s="74">
        <f t="shared" si="61"/>
        <v>11266</v>
      </c>
      <c r="Q28" s="633"/>
      <c r="R28" s="196" t="s">
        <v>54</v>
      </c>
      <c r="S28" s="3">
        <v>0</v>
      </c>
      <c r="T28" s="3">
        <v>0</v>
      </c>
      <c r="U28" s="3">
        <v>0</v>
      </c>
      <c r="V28" s="3">
        <v>0</v>
      </c>
      <c r="W28" s="3">
        <v>0</v>
      </c>
      <c r="X28" s="3">
        <v>0</v>
      </c>
      <c r="Y28" s="3">
        <v>0</v>
      </c>
      <c r="Z28" s="3">
        <v>0</v>
      </c>
      <c r="AA28" s="3">
        <v>0</v>
      </c>
      <c r="AB28" s="561">
        <v>0</v>
      </c>
      <c r="AC28" s="286">
        <f t="shared" si="71"/>
        <v>417142.53173105518</v>
      </c>
      <c r="AD28" s="286">
        <f t="shared" si="72"/>
        <v>845549.89596549375</v>
      </c>
      <c r="AE28" s="74">
        <f t="shared" si="62"/>
        <v>1262692.4276965489</v>
      </c>
      <c r="AG28" s="633"/>
      <c r="AH28" s="196" t="s">
        <v>54</v>
      </c>
      <c r="AI28" s="3">
        <v>0</v>
      </c>
      <c r="AJ28" s="3">
        <v>99952</v>
      </c>
      <c r="AK28" s="3">
        <v>0</v>
      </c>
      <c r="AL28" s="3">
        <v>0</v>
      </c>
      <c r="AM28" s="3">
        <v>0</v>
      </c>
      <c r="AN28" s="3">
        <v>0</v>
      </c>
      <c r="AO28" s="3">
        <v>0</v>
      </c>
      <c r="AP28" s="3">
        <v>0</v>
      </c>
      <c r="AQ28" s="3">
        <v>0</v>
      </c>
      <c r="AR28" s="561">
        <v>0</v>
      </c>
      <c r="AS28" s="286">
        <f t="shared" si="73"/>
        <v>35465.66866988565</v>
      </c>
      <c r="AT28" s="286">
        <f t="shared" si="74"/>
        <v>71889.079087007791</v>
      </c>
      <c r="AU28" s="74">
        <f t="shared" si="63"/>
        <v>207306.74775689346</v>
      </c>
      <c r="AW28" s="633"/>
      <c r="AX28" s="196" t="s">
        <v>54</v>
      </c>
      <c r="AY28" s="3">
        <v>0</v>
      </c>
      <c r="AZ28" s="3">
        <v>0</v>
      </c>
      <c r="BA28" s="3">
        <v>0</v>
      </c>
      <c r="BB28" s="3">
        <v>0</v>
      </c>
      <c r="BC28" s="3">
        <v>0</v>
      </c>
      <c r="BD28" s="3">
        <v>0</v>
      </c>
      <c r="BE28" s="3">
        <v>0</v>
      </c>
      <c r="BF28" s="3">
        <v>0</v>
      </c>
      <c r="BG28" s="3">
        <v>0</v>
      </c>
      <c r="BH28" s="561">
        <v>0</v>
      </c>
      <c r="BI28" s="286">
        <f t="shared" si="75"/>
        <v>0</v>
      </c>
      <c r="BJ28" s="286">
        <f t="shared" si="76"/>
        <v>0</v>
      </c>
      <c r="BK28" s="74">
        <f t="shared" si="64"/>
        <v>0</v>
      </c>
      <c r="BP28" s="633"/>
      <c r="BQ28" s="196" t="s">
        <v>54</v>
      </c>
      <c r="BR28" s="172"/>
      <c r="BS28" s="172"/>
      <c r="BT28" s="172"/>
      <c r="BU28" s="172"/>
      <c r="BV28" s="172"/>
      <c r="BW28" s="172"/>
      <c r="BX28" s="172"/>
      <c r="BY28" s="172"/>
      <c r="BZ28" s="172"/>
      <c r="CA28" s="172"/>
      <c r="CB28" s="525">
        <v>0</v>
      </c>
      <c r="CC28" s="525">
        <v>0</v>
      </c>
      <c r="CD28" s="521">
        <f t="shared" si="65"/>
        <v>0</v>
      </c>
      <c r="CF28" s="633"/>
      <c r="CG28" s="196" t="s">
        <v>54</v>
      </c>
      <c r="CH28" s="172"/>
      <c r="CI28" s="172"/>
      <c r="CJ28" s="172"/>
      <c r="CK28" s="172"/>
      <c r="CL28" s="172"/>
      <c r="CM28" s="172"/>
      <c r="CN28" s="172"/>
      <c r="CO28" s="172"/>
      <c r="CP28" s="172"/>
      <c r="CQ28" s="172"/>
      <c r="CR28" s="525">
        <v>5.9335873581078176E-2</v>
      </c>
      <c r="CS28" s="525">
        <v>5.9335873581078176E-2</v>
      </c>
      <c r="CT28" s="521">
        <f t="shared" si="66"/>
        <v>0.11867174716215635</v>
      </c>
      <c r="CV28" s="633"/>
      <c r="CW28" s="196" t="s">
        <v>54</v>
      </c>
      <c r="CX28" s="172"/>
      <c r="CY28" s="172"/>
      <c r="CZ28" s="172"/>
      <c r="DA28" s="172"/>
      <c r="DB28" s="172"/>
      <c r="DC28" s="172"/>
      <c r="DD28" s="172"/>
      <c r="DE28" s="172"/>
      <c r="DF28" s="172"/>
      <c r="DG28" s="172"/>
      <c r="DH28" s="525">
        <v>5.0447659315197889E-3</v>
      </c>
      <c r="DI28" s="525">
        <v>5.0447659315197889E-3</v>
      </c>
      <c r="DJ28" s="521">
        <f t="shared" si="67"/>
        <v>1.0089531863039578E-2</v>
      </c>
      <c r="DL28" s="633"/>
      <c r="DM28" s="196" t="s">
        <v>54</v>
      </c>
      <c r="DN28" s="172"/>
      <c r="DO28" s="172"/>
      <c r="DP28" s="172"/>
      <c r="DQ28" s="172"/>
      <c r="DR28" s="172"/>
      <c r="DS28" s="172"/>
      <c r="DT28" s="172"/>
      <c r="DU28" s="172"/>
      <c r="DV28" s="172"/>
      <c r="DW28" s="172"/>
      <c r="DX28" s="525">
        <v>0</v>
      </c>
      <c r="DY28" s="525">
        <v>0</v>
      </c>
      <c r="DZ28" s="521">
        <f t="shared" si="68"/>
        <v>0</v>
      </c>
    </row>
    <row r="29" spans="1:132" x14ac:dyDescent="0.35">
      <c r="A29" s="633"/>
      <c r="B29" s="196" t="s">
        <v>53</v>
      </c>
      <c r="C29" s="3">
        <v>0</v>
      </c>
      <c r="D29" s="3">
        <v>0</v>
      </c>
      <c r="E29" s="3">
        <v>0</v>
      </c>
      <c r="F29" s="3">
        <v>0</v>
      </c>
      <c r="G29" s="3">
        <v>0</v>
      </c>
      <c r="H29" s="3">
        <v>0</v>
      </c>
      <c r="I29" s="3">
        <v>0</v>
      </c>
      <c r="J29" s="3">
        <v>0</v>
      </c>
      <c r="K29" s="3">
        <v>0</v>
      </c>
      <c r="L29" s="561">
        <v>0</v>
      </c>
      <c r="M29" s="286">
        <f t="shared" si="69"/>
        <v>253.33043081426393</v>
      </c>
      <c r="N29" s="286">
        <f t="shared" si="70"/>
        <v>513.50198823168262</v>
      </c>
      <c r="O29" s="74">
        <f t="shared" si="61"/>
        <v>766.83241904594661</v>
      </c>
      <c r="Q29" s="633"/>
      <c r="R29" s="196" t="s">
        <v>53</v>
      </c>
      <c r="S29" s="3">
        <v>0</v>
      </c>
      <c r="T29" s="3">
        <v>0</v>
      </c>
      <c r="U29" s="3">
        <v>0</v>
      </c>
      <c r="V29" s="3">
        <v>0</v>
      </c>
      <c r="W29" s="3">
        <v>3437780</v>
      </c>
      <c r="X29" s="3">
        <v>17173</v>
      </c>
      <c r="Y29" s="3">
        <v>25781</v>
      </c>
      <c r="Z29" s="3">
        <v>0</v>
      </c>
      <c r="AA29" s="3">
        <v>0</v>
      </c>
      <c r="AB29" s="561">
        <v>69557</v>
      </c>
      <c r="AC29" s="286">
        <f t="shared" si="71"/>
        <v>8402.6796830573803</v>
      </c>
      <c r="AD29" s="286">
        <f t="shared" si="72"/>
        <v>17032.271685068252</v>
      </c>
      <c r="AE29" s="74">
        <f t="shared" si="62"/>
        <v>3575725.9513681256</v>
      </c>
      <c r="AG29" s="633"/>
      <c r="AH29" s="196" t="s">
        <v>53</v>
      </c>
      <c r="AI29" s="3">
        <v>0</v>
      </c>
      <c r="AJ29" s="3">
        <v>0</v>
      </c>
      <c r="AK29" s="3">
        <v>0</v>
      </c>
      <c r="AL29" s="3">
        <v>0</v>
      </c>
      <c r="AM29" s="3">
        <v>0</v>
      </c>
      <c r="AN29" s="3">
        <v>0</v>
      </c>
      <c r="AO29" s="3">
        <v>0</v>
      </c>
      <c r="AP29" s="3">
        <v>0</v>
      </c>
      <c r="AQ29" s="3">
        <v>0</v>
      </c>
      <c r="AR29" s="561">
        <v>0</v>
      </c>
      <c r="AS29" s="286">
        <f t="shared" si="73"/>
        <v>69443.962091083638</v>
      </c>
      <c r="AT29" s="286">
        <f t="shared" si="74"/>
        <v>140763.24147019611</v>
      </c>
      <c r="AU29" s="74">
        <f t="shared" si="63"/>
        <v>210207.20356127975</v>
      </c>
      <c r="AW29" s="633"/>
      <c r="AX29" s="196" t="s">
        <v>53</v>
      </c>
      <c r="AY29" s="3">
        <v>0</v>
      </c>
      <c r="AZ29" s="3">
        <v>0</v>
      </c>
      <c r="BA29" s="3">
        <v>0</v>
      </c>
      <c r="BB29" s="3">
        <v>0</v>
      </c>
      <c r="BC29" s="3">
        <v>0</v>
      </c>
      <c r="BD29" s="3">
        <v>0</v>
      </c>
      <c r="BE29" s="3">
        <v>0</v>
      </c>
      <c r="BF29" s="3">
        <v>0</v>
      </c>
      <c r="BG29" s="3">
        <v>0</v>
      </c>
      <c r="BH29" s="561">
        <v>0</v>
      </c>
      <c r="BI29" s="286">
        <f t="shared" si="75"/>
        <v>0</v>
      </c>
      <c r="BJ29" s="286">
        <f t="shared" si="76"/>
        <v>0</v>
      </c>
      <c r="BK29" s="74">
        <f t="shared" si="64"/>
        <v>0</v>
      </c>
      <c r="BP29" s="633"/>
      <c r="BQ29" s="196" t="s">
        <v>53</v>
      </c>
      <c r="BR29" s="172"/>
      <c r="BS29" s="172"/>
      <c r="BT29" s="172"/>
      <c r="BU29" s="172"/>
      <c r="BV29" s="172"/>
      <c r="BW29" s="172"/>
      <c r="BX29" s="172"/>
      <c r="BY29" s="172"/>
      <c r="BZ29" s="172"/>
      <c r="CA29" s="172"/>
      <c r="CB29" s="525">
        <v>3.6034643493813201E-5</v>
      </c>
      <c r="CC29" s="525">
        <v>3.6034643493813201E-5</v>
      </c>
      <c r="CD29" s="521">
        <f t="shared" si="65"/>
        <v>7.2069286987626403E-5</v>
      </c>
      <c r="CF29" s="633"/>
      <c r="CG29" s="196" t="s">
        <v>53</v>
      </c>
      <c r="CH29" s="172"/>
      <c r="CI29" s="172"/>
      <c r="CJ29" s="172"/>
      <c r="CK29" s="172"/>
      <c r="CL29" s="172"/>
      <c r="CM29" s="172"/>
      <c r="CN29" s="172"/>
      <c r="CO29" s="172"/>
      <c r="CP29" s="172"/>
      <c r="CQ29" s="172"/>
      <c r="CR29" s="525">
        <v>1.1952277734595452E-3</v>
      </c>
      <c r="CS29" s="525">
        <v>1.1952277734595452E-3</v>
      </c>
      <c r="CT29" s="521">
        <f t="shared" si="66"/>
        <v>2.3904555469190904E-3</v>
      </c>
      <c r="CV29" s="633"/>
      <c r="CW29" s="196" t="s">
        <v>53</v>
      </c>
      <c r="CX29" s="172"/>
      <c r="CY29" s="172"/>
      <c r="CZ29" s="172"/>
      <c r="DA29" s="172"/>
      <c r="DB29" s="172"/>
      <c r="DC29" s="172"/>
      <c r="DD29" s="172"/>
      <c r="DE29" s="172"/>
      <c r="DF29" s="172"/>
      <c r="DG29" s="172"/>
      <c r="DH29" s="525">
        <v>9.8779621883830129E-3</v>
      </c>
      <c r="DI29" s="525">
        <v>9.8779621883830129E-3</v>
      </c>
      <c r="DJ29" s="521">
        <f t="shared" si="67"/>
        <v>1.9755924376766026E-2</v>
      </c>
      <c r="DL29" s="633"/>
      <c r="DM29" s="196" t="s">
        <v>53</v>
      </c>
      <c r="DN29" s="172"/>
      <c r="DO29" s="172"/>
      <c r="DP29" s="172"/>
      <c r="DQ29" s="172"/>
      <c r="DR29" s="172"/>
      <c r="DS29" s="172"/>
      <c r="DT29" s="172"/>
      <c r="DU29" s="172"/>
      <c r="DV29" s="172"/>
      <c r="DW29" s="172"/>
      <c r="DX29" s="525">
        <v>0</v>
      </c>
      <c r="DY29" s="525">
        <v>0</v>
      </c>
      <c r="DZ29" s="521">
        <f t="shared" si="68"/>
        <v>0</v>
      </c>
    </row>
    <row r="30" spans="1:132" x14ac:dyDescent="0.35">
      <c r="A30" s="633"/>
      <c r="B30" s="196" t="s">
        <v>52</v>
      </c>
      <c r="C30" s="3">
        <v>0</v>
      </c>
      <c r="D30" s="3">
        <v>0</v>
      </c>
      <c r="E30" s="3">
        <v>0</v>
      </c>
      <c r="F30" s="3">
        <v>0</v>
      </c>
      <c r="G30" s="3">
        <v>0</v>
      </c>
      <c r="H30" s="3">
        <v>0</v>
      </c>
      <c r="I30" s="3">
        <v>0</v>
      </c>
      <c r="J30" s="3">
        <v>0</v>
      </c>
      <c r="K30" s="3">
        <v>0</v>
      </c>
      <c r="L30" s="561">
        <v>0</v>
      </c>
      <c r="M30" s="286">
        <f t="shared" si="69"/>
        <v>0</v>
      </c>
      <c r="N30" s="286">
        <f t="shared" si="70"/>
        <v>0</v>
      </c>
      <c r="O30" s="74">
        <f t="shared" si="61"/>
        <v>0</v>
      </c>
      <c r="Q30" s="633"/>
      <c r="R30" s="196" t="s">
        <v>52</v>
      </c>
      <c r="S30" s="3">
        <v>0</v>
      </c>
      <c r="T30" s="3">
        <v>0</v>
      </c>
      <c r="U30" s="3">
        <v>0</v>
      </c>
      <c r="V30" s="3">
        <v>0</v>
      </c>
      <c r="W30" s="3">
        <v>0</v>
      </c>
      <c r="X30" s="3">
        <v>0</v>
      </c>
      <c r="Y30" s="3">
        <v>0</v>
      </c>
      <c r="Z30" s="3">
        <v>344686</v>
      </c>
      <c r="AA30" s="3">
        <v>1145524</v>
      </c>
      <c r="AB30" s="561">
        <v>0</v>
      </c>
      <c r="AC30" s="286">
        <f t="shared" si="71"/>
        <v>8763.4256319476099</v>
      </c>
      <c r="AD30" s="286">
        <f t="shared" si="72"/>
        <v>17763.505439363937</v>
      </c>
      <c r="AE30" s="74">
        <f t="shared" si="62"/>
        <v>1516736.9310713115</v>
      </c>
      <c r="AG30" s="633"/>
      <c r="AH30" s="196" t="s">
        <v>52</v>
      </c>
      <c r="AI30" s="3">
        <v>0</v>
      </c>
      <c r="AJ30" s="3">
        <v>0</v>
      </c>
      <c r="AK30" s="3">
        <v>0</v>
      </c>
      <c r="AL30" s="3">
        <v>0</v>
      </c>
      <c r="AM30" s="3">
        <v>0</v>
      </c>
      <c r="AN30" s="3">
        <v>0</v>
      </c>
      <c r="AO30" s="3">
        <v>0</v>
      </c>
      <c r="AP30" s="3">
        <v>0</v>
      </c>
      <c r="AQ30" s="3">
        <v>44488</v>
      </c>
      <c r="AR30" s="561">
        <v>0</v>
      </c>
      <c r="AS30" s="286">
        <f t="shared" si="73"/>
        <v>30066.114714749521</v>
      </c>
      <c r="AT30" s="286">
        <f t="shared" si="74"/>
        <v>60944.157536862425</v>
      </c>
      <c r="AU30" s="74">
        <f t="shared" si="63"/>
        <v>135498.27225161195</v>
      </c>
      <c r="AW30" s="633"/>
      <c r="AX30" s="196" t="s">
        <v>52</v>
      </c>
      <c r="AY30" s="3">
        <v>0</v>
      </c>
      <c r="AZ30" s="3">
        <v>0</v>
      </c>
      <c r="BA30" s="3">
        <v>0</v>
      </c>
      <c r="BB30" s="3">
        <v>0</v>
      </c>
      <c r="BC30" s="3">
        <v>0</v>
      </c>
      <c r="BD30" s="3">
        <v>0</v>
      </c>
      <c r="BE30" s="3">
        <v>0</v>
      </c>
      <c r="BF30" s="3">
        <v>0</v>
      </c>
      <c r="BG30" s="3">
        <v>0</v>
      </c>
      <c r="BH30" s="561">
        <v>0</v>
      </c>
      <c r="BI30" s="286">
        <f t="shared" si="75"/>
        <v>20017.342060620191</v>
      </c>
      <c r="BJ30" s="286">
        <f t="shared" si="76"/>
        <v>40575.247569757783</v>
      </c>
      <c r="BK30" s="74">
        <f t="shared" si="64"/>
        <v>60592.589630377974</v>
      </c>
      <c r="BP30" s="633"/>
      <c r="BQ30" s="196" t="s">
        <v>52</v>
      </c>
      <c r="BR30" s="172"/>
      <c r="BS30" s="172"/>
      <c r="BT30" s="172"/>
      <c r="BU30" s="172"/>
      <c r="BV30" s="172"/>
      <c r="BW30" s="172"/>
      <c r="BX30" s="172"/>
      <c r="BY30" s="172"/>
      <c r="BZ30" s="172"/>
      <c r="CA30" s="172"/>
      <c r="CB30" s="525">
        <v>0</v>
      </c>
      <c r="CC30" s="525">
        <v>0</v>
      </c>
      <c r="CD30" s="521">
        <f t="shared" si="65"/>
        <v>0</v>
      </c>
      <c r="CF30" s="633"/>
      <c r="CG30" s="196" t="s">
        <v>52</v>
      </c>
      <c r="CH30" s="172"/>
      <c r="CI30" s="172"/>
      <c r="CJ30" s="172"/>
      <c r="CK30" s="172"/>
      <c r="CL30" s="172"/>
      <c r="CM30" s="172"/>
      <c r="CN30" s="172"/>
      <c r="CO30" s="172"/>
      <c r="CP30" s="172"/>
      <c r="CQ30" s="172"/>
      <c r="CR30" s="525">
        <v>1.2465415916151996E-3</v>
      </c>
      <c r="CS30" s="525">
        <v>1.2465415916151996E-3</v>
      </c>
      <c r="CT30" s="521">
        <f t="shared" si="66"/>
        <v>2.4930831832303993E-3</v>
      </c>
      <c r="CV30" s="633"/>
      <c r="CW30" s="196" t="s">
        <v>52</v>
      </c>
      <c r="CX30" s="172"/>
      <c r="CY30" s="172"/>
      <c r="CZ30" s="172"/>
      <c r="DA30" s="172"/>
      <c r="DB30" s="172"/>
      <c r="DC30" s="172"/>
      <c r="DD30" s="172"/>
      <c r="DE30" s="172"/>
      <c r="DF30" s="172"/>
      <c r="DG30" s="172"/>
      <c r="DH30" s="525">
        <v>4.2767137035519837E-3</v>
      </c>
      <c r="DI30" s="525">
        <v>4.2767137035519837E-3</v>
      </c>
      <c r="DJ30" s="521">
        <f t="shared" si="67"/>
        <v>8.5534274071039675E-3</v>
      </c>
      <c r="DL30" s="633"/>
      <c r="DM30" s="196" t="s">
        <v>52</v>
      </c>
      <c r="DN30" s="172"/>
      <c r="DO30" s="172"/>
      <c r="DP30" s="172"/>
      <c r="DQ30" s="172"/>
      <c r="DR30" s="172"/>
      <c r="DS30" s="172"/>
      <c r="DT30" s="172"/>
      <c r="DU30" s="172"/>
      <c r="DV30" s="172"/>
      <c r="DW30" s="172"/>
      <c r="DX30" s="525">
        <v>2.8473396683125463E-3</v>
      </c>
      <c r="DY30" s="525">
        <v>2.8473396683125463E-3</v>
      </c>
      <c r="DZ30" s="521">
        <f t="shared" si="68"/>
        <v>5.6946793366250926E-3</v>
      </c>
    </row>
    <row r="31" spans="1:132" ht="16.5" customHeight="1" x14ac:dyDescent="0.35">
      <c r="A31" s="633"/>
      <c r="B31" s="196" t="s">
        <v>51</v>
      </c>
      <c r="C31" s="3">
        <v>0</v>
      </c>
      <c r="D31" s="3">
        <v>0</v>
      </c>
      <c r="E31" s="3">
        <v>0</v>
      </c>
      <c r="F31" s="3">
        <v>0</v>
      </c>
      <c r="G31" s="3">
        <v>0</v>
      </c>
      <c r="H31" s="3">
        <v>7721</v>
      </c>
      <c r="I31" s="3">
        <v>0</v>
      </c>
      <c r="J31" s="3">
        <v>0</v>
      </c>
      <c r="K31" s="3">
        <v>67077</v>
      </c>
      <c r="L31" s="561">
        <v>0</v>
      </c>
      <c r="M31" s="286">
        <f t="shared" si="69"/>
        <v>1225.4573081933663</v>
      </c>
      <c r="N31" s="286">
        <f t="shared" si="70"/>
        <v>2484.0077926197077</v>
      </c>
      <c r="O31" s="74">
        <f t="shared" si="61"/>
        <v>78507.465100813075</v>
      </c>
      <c r="Q31" s="633"/>
      <c r="R31" s="196" t="s">
        <v>51</v>
      </c>
      <c r="S31" s="3">
        <v>0</v>
      </c>
      <c r="T31" s="3">
        <v>0</v>
      </c>
      <c r="U31" s="3">
        <v>59875</v>
      </c>
      <c r="V31" s="3">
        <v>0</v>
      </c>
      <c r="W31" s="3">
        <v>0</v>
      </c>
      <c r="X31" s="3">
        <v>0</v>
      </c>
      <c r="Y31" s="3">
        <v>63896</v>
      </c>
      <c r="Z31" s="3">
        <v>0</v>
      </c>
      <c r="AA31" s="3">
        <v>57174</v>
      </c>
      <c r="AB31" s="561">
        <v>0</v>
      </c>
      <c r="AC31" s="286">
        <f t="shared" si="71"/>
        <v>63710.775651178432</v>
      </c>
      <c r="AD31" s="286">
        <f t="shared" si="72"/>
        <v>129142.04528649435</v>
      </c>
      <c r="AE31" s="74">
        <f t="shared" si="62"/>
        <v>373797.8209376728</v>
      </c>
      <c r="AG31" s="633"/>
      <c r="AH31" s="196" t="s">
        <v>51</v>
      </c>
      <c r="AI31" s="3">
        <v>0</v>
      </c>
      <c r="AJ31" s="3">
        <v>0</v>
      </c>
      <c r="AK31" s="3">
        <v>0</v>
      </c>
      <c r="AL31" s="3">
        <v>0</v>
      </c>
      <c r="AM31" s="3">
        <v>0</v>
      </c>
      <c r="AN31" s="3">
        <v>0</v>
      </c>
      <c r="AO31" s="3">
        <v>0</v>
      </c>
      <c r="AP31" s="3">
        <v>0</v>
      </c>
      <c r="AQ31" s="3">
        <v>0</v>
      </c>
      <c r="AR31" s="561">
        <v>0</v>
      </c>
      <c r="AS31" s="286">
        <f t="shared" si="73"/>
        <v>0</v>
      </c>
      <c r="AT31" s="286">
        <f t="shared" si="74"/>
        <v>0</v>
      </c>
      <c r="AU31" s="74">
        <f t="shared" si="63"/>
        <v>0</v>
      </c>
      <c r="AW31" s="633"/>
      <c r="AX31" s="196" t="s">
        <v>51</v>
      </c>
      <c r="AY31" s="3">
        <v>0</v>
      </c>
      <c r="AZ31" s="3">
        <v>0</v>
      </c>
      <c r="BA31" s="3">
        <v>0</v>
      </c>
      <c r="BB31" s="3">
        <v>0</v>
      </c>
      <c r="BC31" s="3">
        <v>0</v>
      </c>
      <c r="BD31" s="3">
        <v>0</v>
      </c>
      <c r="BE31" s="3">
        <v>0</v>
      </c>
      <c r="BF31" s="3">
        <v>0</v>
      </c>
      <c r="BG31" s="3">
        <v>0</v>
      </c>
      <c r="BH31" s="561">
        <v>0</v>
      </c>
      <c r="BI31" s="286">
        <f t="shared" si="75"/>
        <v>0</v>
      </c>
      <c r="BJ31" s="286">
        <f t="shared" si="76"/>
        <v>0</v>
      </c>
      <c r="BK31" s="74">
        <f t="shared" si="64"/>
        <v>0</v>
      </c>
      <c r="BP31" s="633"/>
      <c r="BQ31" s="196" t="s">
        <v>51</v>
      </c>
      <c r="BR31" s="172"/>
      <c r="BS31" s="172"/>
      <c r="BT31" s="172"/>
      <c r="BU31" s="172"/>
      <c r="BV31" s="172"/>
      <c r="BW31" s="172"/>
      <c r="BX31" s="172"/>
      <c r="BY31" s="172"/>
      <c r="BZ31" s="172"/>
      <c r="CA31" s="172"/>
      <c r="CB31" s="525">
        <v>1.7431351249709212E-4</v>
      </c>
      <c r="CC31" s="525">
        <v>1.7431351249709212E-4</v>
      </c>
      <c r="CD31" s="521">
        <f t="shared" si="65"/>
        <v>3.4862702499418425E-4</v>
      </c>
      <c r="CF31" s="633"/>
      <c r="CG31" s="196" t="s">
        <v>51</v>
      </c>
      <c r="CH31" s="172"/>
      <c r="CI31" s="172"/>
      <c r="CJ31" s="172"/>
      <c r="CK31" s="172"/>
      <c r="CL31" s="172"/>
      <c r="CM31" s="172"/>
      <c r="CN31" s="172"/>
      <c r="CO31" s="172"/>
      <c r="CP31" s="172"/>
      <c r="CQ31" s="172"/>
      <c r="CR31" s="525">
        <v>9.0624528601846253E-3</v>
      </c>
      <c r="CS31" s="525">
        <v>9.0624528601846253E-3</v>
      </c>
      <c r="CT31" s="521">
        <f t="shared" si="66"/>
        <v>1.8124905720369251E-2</v>
      </c>
      <c r="CV31" s="633"/>
      <c r="CW31" s="196" t="s">
        <v>51</v>
      </c>
      <c r="CX31" s="172"/>
      <c r="CY31" s="172"/>
      <c r="CZ31" s="172"/>
      <c r="DA31" s="172"/>
      <c r="DB31" s="172"/>
      <c r="DC31" s="172"/>
      <c r="DD31" s="172"/>
      <c r="DE31" s="172"/>
      <c r="DF31" s="172"/>
      <c r="DG31" s="172"/>
      <c r="DH31" s="525">
        <v>0</v>
      </c>
      <c r="DI31" s="525">
        <v>0</v>
      </c>
      <c r="DJ31" s="521">
        <f t="shared" si="67"/>
        <v>0</v>
      </c>
      <c r="DL31" s="633"/>
      <c r="DM31" s="196" t="s">
        <v>51</v>
      </c>
      <c r="DN31" s="172"/>
      <c r="DO31" s="172"/>
      <c r="DP31" s="172"/>
      <c r="DQ31" s="172"/>
      <c r="DR31" s="172"/>
      <c r="DS31" s="172"/>
      <c r="DT31" s="172"/>
      <c r="DU31" s="172"/>
      <c r="DV31" s="172"/>
      <c r="DW31" s="172"/>
      <c r="DX31" s="525">
        <v>0</v>
      </c>
      <c r="DY31" s="525">
        <v>0</v>
      </c>
      <c r="DZ31" s="521">
        <f t="shared" si="68"/>
        <v>0</v>
      </c>
    </row>
    <row r="32" spans="1:132" ht="15" thickBot="1" x14ac:dyDescent="0.4">
      <c r="A32" s="634"/>
      <c r="B32" s="196" t="s">
        <v>50</v>
      </c>
      <c r="C32" s="3">
        <v>0</v>
      </c>
      <c r="D32" s="3">
        <v>0</v>
      </c>
      <c r="E32" s="3">
        <v>0</v>
      </c>
      <c r="F32" s="3">
        <v>0</v>
      </c>
      <c r="G32" s="3">
        <v>0</v>
      </c>
      <c r="H32" s="3">
        <v>0</v>
      </c>
      <c r="I32" s="3">
        <v>0</v>
      </c>
      <c r="J32" s="3">
        <v>0</v>
      </c>
      <c r="K32" s="3">
        <v>0</v>
      </c>
      <c r="L32" s="561">
        <v>0</v>
      </c>
      <c r="M32" s="286">
        <f t="shared" si="69"/>
        <v>0</v>
      </c>
      <c r="N32" s="286">
        <f t="shared" si="70"/>
        <v>0</v>
      </c>
      <c r="O32" s="74">
        <f t="shared" si="61"/>
        <v>0</v>
      </c>
      <c r="Q32" s="634"/>
      <c r="R32" s="196" t="s">
        <v>50</v>
      </c>
      <c r="S32" s="3">
        <v>0</v>
      </c>
      <c r="T32" s="3">
        <v>0</v>
      </c>
      <c r="U32" s="3">
        <v>0</v>
      </c>
      <c r="V32" s="3">
        <v>0</v>
      </c>
      <c r="W32" s="3">
        <v>0</v>
      </c>
      <c r="X32" s="3">
        <v>0</v>
      </c>
      <c r="Y32" s="3">
        <v>0</v>
      </c>
      <c r="Z32" s="3">
        <v>0</v>
      </c>
      <c r="AA32" s="3">
        <v>0</v>
      </c>
      <c r="AB32" s="561">
        <v>0</v>
      </c>
      <c r="AC32" s="286">
        <f t="shared" si="71"/>
        <v>0</v>
      </c>
      <c r="AD32" s="286">
        <f t="shared" si="72"/>
        <v>0</v>
      </c>
      <c r="AE32" s="74">
        <f t="shared" si="62"/>
        <v>0</v>
      </c>
      <c r="AG32" s="634"/>
      <c r="AH32" s="196" t="s">
        <v>50</v>
      </c>
      <c r="AI32" s="3">
        <v>0</v>
      </c>
      <c r="AJ32" s="3">
        <v>0</v>
      </c>
      <c r="AK32" s="3">
        <v>0</v>
      </c>
      <c r="AL32" s="3">
        <v>0</v>
      </c>
      <c r="AM32" s="3">
        <v>0</v>
      </c>
      <c r="AN32" s="3">
        <v>0</v>
      </c>
      <c r="AO32" s="3">
        <v>0</v>
      </c>
      <c r="AP32" s="3">
        <v>0</v>
      </c>
      <c r="AQ32" s="3">
        <v>0</v>
      </c>
      <c r="AR32" s="561">
        <v>0</v>
      </c>
      <c r="AS32" s="286">
        <f t="shared" si="73"/>
        <v>0</v>
      </c>
      <c r="AT32" s="286">
        <f t="shared" si="74"/>
        <v>0</v>
      </c>
      <c r="AU32" s="74">
        <f t="shared" si="63"/>
        <v>0</v>
      </c>
      <c r="AW32" s="634"/>
      <c r="AX32" s="196" t="s">
        <v>50</v>
      </c>
      <c r="AY32" s="3">
        <v>0</v>
      </c>
      <c r="AZ32" s="3">
        <v>0</v>
      </c>
      <c r="BA32" s="3">
        <v>0</v>
      </c>
      <c r="BB32" s="3">
        <v>0</v>
      </c>
      <c r="BC32" s="3">
        <v>0</v>
      </c>
      <c r="BD32" s="3">
        <v>0</v>
      </c>
      <c r="BE32" s="3">
        <v>0</v>
      </c>
      <c r="BF32" s="3">
        <v>0</v>
      </c>
      <c r="BG32" s="3">
        <v>0</v>
      </c>
      <c r="BH32" s="561">
        <v>0</v>
      </c>
      <c r="BI32" s="286">
        <f t="shared" si="75"/>
        <v>0</v>
      </c>
      <c r="BJ32" s="286">
        <f t="shared" si="76"/>
        <v>0</v>
      </c>
      <c r="BK32" s="74">
        <f t="shared" si="64"/>
        <v>0</v>
      </c>
      <c r="BP32" s="634"/>
      <c r="BQ32" s="196" t="s">
        <v>50</v>
      </c>
      <c r="BR32" s="172"/>
      <c r="BS32" s="172"/>
      <c r="BT32" s="172"/>
      <c r="BU32" s="172"/>
      <c r="BV32" s="172"/>
      <c r="BW32" s="172"/>
      <c r="BX32" s="172"/>
      <c r="BY32" s="172"/>
      <c r="BZ32" s="172"/>
      <c r="CA32" s="172"/>
      <c r="CB32" s="525">
        <v>0</v>
      </c>
      <c r="CC32" s="525">
        <v>0</v>
      </c>
      <c r="CD32" s="521">
        <f t="shared" si="65"/>
        <v>0</v>
      </c>
      <c r="CF32" s="634"/>
      <c r="CG32" s="196" t="s">
        <v>50</v>
      </c>
      <c r="CH32" s="172"/>
      <c r="CI32" s="172"/>
      <c r="CJ32" s="172"/>
      <c r="CK32" s="172"/>
      <c r="CL32" s="172"/>
      <c r="CM32" s="172"/>
      <c r="CN32" s="172"/>
      <c r="CO32" s="172"/>
      <c r="CP32" s="172"/>
      <c r="CQ32" s="172"/>
      <c r="CR32" s="525">
        <v>0</v>
      </c>
      <c r="CS32" s="525">
        <v>0</v>
      </c>
      <c r="CT32" s="521">
        <f t="shared" si="66"/>
        <v>0</v>
      </c>
      <c r="CV32" s="634"/>
      <c r="CW32" s="196" t="s">
        <v>50</v>
      </c>
      <c r="CX32" s="172"/>
      <c r="CY32" s="172"/>
      <c r="CZ32" s="172"/>
      <c r="DA32" s="172"/>
      <c r="DB32" s="172"/>
      <c r="DC32" s="172"/>
      <c r="DD32" s="172"/>
      <c r="DE32" s="172"/>
      <c r="DF32" s="172"/>
      <c r="DG32" s="172"/>
      <c r="DH32" s="525">
        <v>0</v>
      </c>
      <c r="DI32" s="525">
        <v>0</v>
      </c>
      <c r="DJ32" s="521">
        <f t="shared" si="67"/>
        <v>0</v>
      </c>
      <c r="DL32" s="634"/>
      <c r="DM32" s="196" t="s">
        <v>50</v>
      </c>
      <c r="DN32" s="172"/>
      <c r="DO32" s="172"/>
      <c r="DP32" s="172"/>
      <c r="DQ32" s="172"/>
      <c r="DR32" s="172"/>
      <c r="DS32" s="172"/>
      <c r="DT32" s="172"/>
      <c r="DU32" s="172"/>
      <c r="DV32" s="172"/>
      <c r="DW32" s="172"/>
      <c r="DX32" s="525">
        <v>0</v>
      </c>
      <c r="DY32" s="525">
        <v>0</v>
      </c>
      <c r="DZ32" s="521">
        <f t="shared" si="68"/>
        <v>0</v>
      </c>
    </row>
    <row r="33" spans="1:132" ht="15" thickBot="1" x14ac:dyDescent="0.4">
      <c r="B33" s="197" t="s">
        <v>43</v>
      </c>
      <c r="C33" s="189">
        <f>SUM(C20:C32)</f>
        <v>0</v>
      </c>
      <c r="D33" s="189">
        <f t="shared" ref="D33" si="77">SUM(D20:D32)</f>
        <v>0</v>
      </c>
      <c r="E33" s="189">
        <f t="shared" ref="E33" si="78">SUM(E20:E32)</f>
        <v>41473</v>
      </c>
      <c r="F33" s="189">
        <f t="shared" ref="F33" si="79">SUM(F20:F32)</f>
        <v>113030</v>
      </c>
      <c r="G33" s="189">
        <f t="shared" ref="G33" si="80">SUM(G20:G32)</f>
        <v>152285</v>
      </c>
      <c r="H33" s="189">
        <f t="shared" ref="H33" si="81">SUM(H20:H32)</f>
        <v>32150</v>
      </c>
      <c r="I33" s="189">
        <f t="shared" ref="I33" si="82">SUM(I20:I32)</f>
        <v>0</v>
      </c>
      <c r="J33" s="189">
        <f t="shared" ref="J33" si="83">SUM(J20:J32)</f>
        <v>59621</v>
      </c>
      <c r="K33" s="189">
        <f t="shared" ref="K33" si="84">SUM(K20:K32)</f>
        <v>795308</v>
      </c>
      <c r="L33" s="189">
        <f t="shared" ref="L33" si="85">SUM(L20:L32)</f>
        <v>381087</v>
      </c>
      <c r="M33" s="549">
        <f t="shared" ref="M33" si="86">SUM(M20:M32)</f>
        <v>820517.2216484301</v>
      </c>
      <c r="N33" s="549">
        <f t="shared" ref="N33" si="87">SUM(N20:N32)</f>
        <v>1663192.3110876477</v>
      </c>
      <c r="O33" s="77">
        <f t="shared" si="61"/>
        <v>4058663.5327360779</v>
      </c>
      <c r="Q33" s="78"/>
      <c r="R33" s="197" t="s">
        <v>43</v>
      </c>
      <c r="S33" s="189">
        <f>SUM(S20:S32)</f>
        <v>0</v>
      </c>
      <c r="T33" s="189">
        <f t="shared" ref="T33" si="88">SUM(T20:T32)</f>
        <v>69559</v>
      </c>
      <c r="U33" s="189">
        <f t="shared" ref="U33" si="89">SUM(U20:U32)</f>
        <v>1122407</v>
      </c>
      <c r="V33" s="189">
        <f t="shared" ref="V33" si="90">SUM(V20:V32)</f>
        <v>1100849</v>
      </c>
      <c r="W33" s="189">
        <f t="shared" ref="W33" si="91">SUM(W20:W32)</f>
        <v>6916709</v>
      </c>
      <c r="X33" s="189">
        <f t="shared" ref="X33" si="92">SUM(X20:X32)</f>
        <v>1319876</v>
      </c>
      <c r="Y33" s="189">
        <f t="shared" ref="Y33" si="93">SUM(Y20:Y32)</f>
        <v>991629</v>
      </c>
      <c r="Z33" s="189">
        <f t="shared" ref="Z33" si="94">SUM(Z20:Z32)</f>
        <v>1396053</v>
      </c>
      <c r="AA33" s="189">
        <f t="shared" ref="AA33" si="95">SUM(AA20:AA32)</f>
        <v>1558035</v>
      </c>
      <c r="AB33" s="189">
        <f t="shared" ref="AB33" si="96">SUM(AB20:AB32)</f>
        <v>4410696</v>
      </c>
      <c r="AC33" s="549">
        <f t="shared" ref="AC33" si="97">SUM(AC20:AC32)</f>
        <v>4575460.8312235475</v>
      </c>
      <c r="AD33" s="549">
        <f t="shared" ref="AD33" si="98">SUM(AD20:AD32)</f>
        <v>9274480.8681594357</v>
      </c>
      <c r="AE33" s="77">
        <f t="shared" si="62"/>
        <v>32735754.699382983</v>
      </c>
      <c r="AG33" s="78"/>
      <c r="AH33" s="197" t="s">
        <v>43</v>
      </c>
      <c r="AI33" s="189">
        <f>SUM(AI20:AI32)</f>
        <v>0</v>
      </c>
      <c r="AJ33" s="189">
        <f t="shared" ref="AJ33" si="99">SUM(AJ20:AJ32)</f>
        <v>102107</v>
      </c>
      <c r="AK33" s="189">
        <f t="shared" ref="AK33" si="100">SUM(AK20:AK32)</f>
        <v>3478</v>
      </c>
      <c r="AL33" s="189">
        <f t="shared" ref="AL33" si="101">SUM(AL20:AL32)</f>
        <v>593627</v>
      </c>
      <c r="AM33" s="189">
        <f t="shared" ref="AM33" si="102">SUM(AM20:AM32)</f>
        <v>563961</v>
      </c>
      <c r="AN33" s="189">
        <f t="shared" ref="AN33" si="103">SUM(AN20:AN32)</f>
        <v>548</v>
      </c>
      <c r="AO33" s="189">
        <f t="shared" ref="AO33" si="104">SUM(AO20:AO32)</f>
        <v>0</v>
      </c>
      <c r="AP33" s="189">
        <f t="shared" ref="AP33" si="105">SUM(AP20:AP32)</f>
        <v>545243</v>
      </c>
      <c r="AQ33" s="189">
        <f t="shared" ref="AQ33" si="106">SUM(AQ20:AQ32)</f>
        <v>2254302</v>
      </c>
      <c r="AR33" s="189">
        <f t="shared" ref="AR33" si="107">SUM(AR20:AR32)</f>
        <v>986115</v>
      </c>
      <c r="AS33" s="549">
        <f t="shared" ref="AS33" si="108">SUM(AS20:AS32)</f>
        <v>1373081.8134575069</v>
      </c>
      <c r="AT33" s="549">
        <f t="shared" ref="AT33" si="109">SUM(AT20:AT32)</f>
        <v>2783243.3669689791</v>
      </c>
      <c r="AU33" s="77">
        <f t="shared" si="63"/>
        <v>9205706.1804264858</v>
      </c>
      <c r="AW33" s="78"/>
      <c r="AX33" s="197" t="s">
        <v>43</v>
      </c>
      <c r="AY33" s="189">
        <f>SUM(AY20:AY32)</f>
        <v>0</v>
      </c>
      <c r="AZ33" s="189">
        <f t="shared" ref="AZ33" si="110">SUM(AZ20:AZ32)</f>
        <v>0</v>
      </c>
      <c r="BA33" s="189">
        <f t="shared" ref="BA33" si="111">SUM(BA20:BA32)</f>
        <v>0</v>
      </c>
      <c r="BB33" s="189">
        <f t="shared" ref="BB33" si="112">SUM(BB20:BB32)</f>
        <v>0</v>
      </c>
      <c r="BC33" s="189">
        <f t="shared" ref="BC33" si="113">SUM(BC20:BC32)</f>
        <v>0</v>
      </c>
      <c r="BD33" s="189">
        <f t="shared" ref="BD33" si="114">SUM(BD20:BD32)</f>
        <v>1024126</v>
      </c>
      <c r="BE33" s="189">
        <f t="shared" ref="BE33" si="115">SUM(BE20:BE32)</f>
        <v>7109</v>
      </c>
      <c r="BF33" s="189">
        <f t="shared" ref="BF33" si="116">SUM(BF20:BF32)</f>
        <v>6463</v>
      </c>
      <c r="BG33" s="189">
        <f t="shared" ref="BG33" si="117">SUM(BG20:BG32)</f>
        <v>17790</v>
      </c>
      <c r="BH33" s="189">
        <f t="shared" ref="BH33" si="118">SUM(BH20:BH32)</f>
        <v>0</v>
      </c>
      <c r="BI33" s="549">
        <f t="shared" ref="BI33" si="119">SUM(BI20:BI32)</f>
        <v>261131.25677010638</v>
      </c>
      <c r="BJ33" s="549">
        <f t="shared" ref="BJ33" si="120">SUM(BJ20:BJ32)</f>
        <v>529314.29954895703</v>
      </c>
      <c r="BK33" s="77">
        <f t="shared" si="64"/>
        <v>1845933.5563190635</v>
      </c>
      <c r="BL33" s="513">
        <f>'FORECAST OVERVIEW'!M19</f>
        <v>7030191.1230995888</v>
      </c>
      <c r="BM33" s="514">
        <f>'FORECAST OVERVIEW'!N19</f>
        <v>14250230.845765017</v>
      </c>
      <c r="BQ33" s="197" t="s">
        <v>43</v>
      </c>
      <c r="BR33" s="522">
        <f>SUM(BR20:BR32)</f>
        <v>0</v>
      </c>
      <c r="BS33" s="522">
        <f t="shared" ref="BS33:CC33" si="121">SUM(BS20:BS32)</f>
        <v>0</v>
      </c>
      <c r="BT33" s="522">
        <f t="shared" si="121"/>
        <v>0</v>
      </c>
      <c r="BU33" s="522">
        <f t="shared" si="121"/>
        <v>0</v>
      </c>
      <c r="BV33" s="522">
        <f t="shared" si="121"/>
        <v>0</v>
      </c>
      <c r="BW33" s="522">
        <f t="shared" si="121"/>
        <v>0</v>
      </c>
      <c r="BX33" s="522">
        <f t="shared" si="121"/>
        <v>0</v>
      </c>
      <c r="BY33" s="522">
        <f t="shared" si="121"/>
        <v>0</v>
      </c>
      <c r="BZ33" s="522">
        <f t="shared" si="121"/>
        <v>0</v>
      </c>
      <c r="CA33" s="522">
        <f t="shared" si="121"/>
        <v>0</v>
      </c>
      <c r="CB33" s="522">
        <f t="shared" si="121"/>
        <v>0.11671335917915512</v>
      </c>
      <c r="CC33" s="523">
        <f t="shared" si="121"/>
        <v>0.11671335917915512</v>
      </c>
      <c r="CD33" s="524">
        <f t="shared" si="65"/>
        <v>0.23342671835831025</v>
      </c>
      <c r="CF33" s="78"/>
      <c r="CG33" s="197" t="s">
        <v>43</v>
      </c>
      <c r="CH33" s="522">
        <f>SUM(CH20:CH32)</f>
        <v>0</v>
      </c>
      <c r="CI33" s="522">
        <f t="shared" ref="CI33:CS33" si="122">SUM(CI20:CI32)</f>
        <v>0</v>
      </c>
      <c r="CJ33" s="522">
        <f t="shared" si="122"/>
        <v>0</v>
      </c>
      <c r="CK33" s="522">
        <f t="shared" si="122"/>
        <v>0</v>
      </c>
      <c r="CL33" s="522">
        <f t="shared" si="122"/>
        <v>0</v>
      </c>
      <c r="CM33" s="522">
        <f t="shared" si="122"/>
        <v>0</v>
      </c>
      <c r="CN33" s="522">
        <f t="shared" si="122"/>
        <v>0</v>
      </c>
      <c r="CO33" s="522">
        <f t="shared" si="122"/>
        <v>0</v>
      </c>
      <c r="CP33" s="522">
        <f t="shared" si="122"/>
        <v>0</v>
      </c>
      <c r="CQ33" s="522">
        <f t="shared" si="122"/>
        <v>0</v>
      </c>
      <c r="CR33" s="522">
        <f t="shared" si="122"/>
        <v>0.65083021942172192</v>
      </c>
      <c r="CS33" s="523">
        <f t="shared" si="122"/>
        <v>0.65083021942172192</v>
      </c>
      <c r="CT33" s="524">
        <f t="shared" si="66"/>
        <v>1.3016604388434438</v>
      </c>
      <c r="CV33" s="78"/>
      <c r="CW33" s="197" t="s">
        <v>43</v>
      </c>
      <c r="CX33" s="522">
        <f>SUM(CX20:CX32)</f>
        <v>0</v>
      </c>
      <c r="CY33" s="522">
        <f t="shared" ref="CY33:DI33" si="123">SUM(CY20:CY32)</f>
        <v>0</v>
      </c>
      <c r="CZ33" s="522">
        <f t="shared" si="123"/>
        <v>0</v>
      </c>
      <c r="DA33" s="522">
        <f t="shared" si="123"/>
        <v>0</v>
      </c>
      <c r="DB33" s="522">
        <f t="shared" si="123"/>
        <v>0</v>
      </c>
      <c r="DC33" s="522">
        <f t="shared" si="123"/>
        <v>0</v>
      </c>
      <c r="DD33" s="522">
        <f t="shared" si="123"/>
        <v>0</v>
      </c>
      <c r="DE33" s="522">
        <f t="shared" si="123"/>
        <v>0</v>
      </c>
      <c r="DF33" s="522">
        <f t="shared" si="123"/>
        <v>0</v>
      </c>
      <c r="DG33" s="522">
        <f t="shared" si="123"/>
        <v>0</v>
      </c>
      <c r="DH33" s="522">
        <f t="shared" si="123"/>
        <v>0.1953121599988763</v>
      </c>
      <c r="DI33" s="523">
        <f t="shared" si="123"/>
        <v>0.1953121599988763</v>
      </c>
      <c r="DJ33" s="524">
        <f t="shared" si="67"/>
        <v>0.3906243199977526</v>
      </c>
      <c r="DL33" s="78"/>
      <c r="DM33" s="197" t="s">
        <v>43</v>
      </c>
      <c r="DN33" s="522">
        <f>SUM(DN20:DN32)</f>
        <v>0</v>
      </c>
      <c r="DO33" s="522">
        <f t="shared" ref="DO33:DY33" si="124">SUM(DO20:DO32)</f>
        <v>0</v>
      </c>
      <c r="DP33" s="522">
        <f t="shared" si="124"/>
        <v>0</v>
      </c>
      <c r="DQ33" s="522">
        <f t="shared" si="124"/>
        <v>0</v>
      </c>
      <c r="DR33" s="522">
        <f t="shared" si="124"/>
        <v>0</v>
      </c>
      <c r="DS33" s="522">
        <f t="shared" si="124"/>
        <v>0</v>
      </c>
      <c r="DT33" s="522">
        <f t="shared" si="124"/>
        <v>0</v>
      </c>
      <c r="DU33" s="522">
        <f t="shared" si="124"/>
        <v>0</v>
      </c>
      <c r="DV33" s="522">
        <f t="shared" si="124"/>
        <v>0</v>
      </c>
      <c r="DW33" s="522">
        <f t="shared" si="124"/>
        <v>0</v>
      </c>
      <c r="DX33" s="522">
        <f t="shared" si="124"/>
        <v>3.7144261400246889E-2</v>
      </c>
      <c r="DY33" s="523">
        <f t="shared" si="124"/>
        <v>3.7144261400246889E-2</v>
      </c>
      <c r="DZ33" s="524">
        <f t="shared" si="68"/>
        <v>7.4288522800493778E-2</v>
      </c>
      <c r="EA33" s="546">
        <f>CB33+CR33+DH33+DX33</f>
        <v>1.0000000000000002</v>
      </c>
      <c r="EB33" s="546">
        <f>CC33+CS33+DI33+DY33</f>
        <v>1.0000000000000002</v>
      </c>
    </row>
    <row r="34" spans="1:132" ht="21.5" thickBot="1" x14ac:dyDescent="0.55000000000000004">
      <c r="A34" s="80"/>
      <c r="Q34" s="80"/>
      <c r="AG34" s="80"/>
      <c r="AW34" s="80"/>
      <c r="BP34" s="80"/>
      <c r="CF34" s="80"/>
      <c r="CV34" s="80"/>
      <c r="DL34" s="80"/>
    </row>
    <row r="35" spans="1:132" ht="21.5" thickBot="1" x14ac:dyDescent="0.55000000000000004">
      <c r="A35" s="526"/>
      <c r="B35" s="527" t="s">
        <v>36</v>
      </c>
      <c r="C35" s="192">
        <f t="shared" ref="C35:N35" si="125">C$3</f>
        <v>44927</v>
      </c>
      <c r="D35" s="192">
        <f t="shared" si="125"/>
        <v>44958</v>
      </c>
      <c r="E35" s="192">
        <f t="shared" si="125"/>
        <v>44986</v>
      </c>
      <c r="F35" s="192">
        <f t="shared" si="125"/>
        <v>45017</v>
      </c>
      <c r="G35" s="192">
        <f t="shared" si="125"/>
        <v>45047</v>
      </c>
      <c r="H35" s="192">
        <f t="shared" si="125"/>
        <v>45078</v>
      </c>
      <c r="I35" s="192">
        <f t="shared" si="125"/>
        <v>45108</v>
      </c>
      <c r="J35" s="192">
        <f t="shared" si="125"/>
        <v>45139</v>
      </c>
      <c r="K35" s="192">
        <f t="shared" si="125"/>
        <v>45170</v>
      </c>
      <c r="L35" s="192">
        <f t="shared" si="125"/>
        <v>45200</v>
      </c>
      <c r="M35" s="192">
        <f t="shared" si="125"/>
        <v>45231</v>
      </c>
      <c r="N35" s="192" t="str">
        <f t="shared" si="125"/>
        <v>Dec-23 +</v>
      </c>
      <c r="O35" s="528" t="s">
        <v>34</v>
      </c>
      <c r="P35" s="529"/>
      <c r="Q35" s="526"/>
      <c r="R35" s="527" t="s">
        <v>36</v>
      </c>
      <c r="S35" s="192">
        <f t="shared" ref="S35:AD35" si="126">S$3</f>
        <v>44927</v>
      </c>
      <c r="T35" s="192">
        <f t="shared" si="126"/>
        <v>44958</v>
      </c>
      <c r="U35" s="192">
        <f t="shared" si="126"/>
        <v>44986</v>
      </c>
      <c r="V35" s="192">
        <f t="shared" si="126"/>
        <v>45017</v>
      </c>
      <c r="W35" s="192">
        <f t="shared" si="126"/>
        <v>45047</v>
      </c>
      <c r="X35" s="192">
        <f t="shared" si="126"/>
        <v>45078</v>
      </c>
      <c r="Y35" s="192">
        <f t="shared" si="126"/>
        <v>45108</v>
      </c>
      <c r="Z35" s="192">
        <f t="shared" si="126"/>
        <v>45139</v>
      </c>
      <c r="AA35" s="192">
        <f t="shared" si="126"/>
        <v>45170</v>
      </c>
      <c r="AB35" s="192">
        <f t="shared" si="126"/>
        <v>45200</v>
      </c>
      <c r="AC35" s="192">
        <f t="shared" si="126"/>
        <v>45231</v>
      </c>
      <c r="AD35" s="192" t="str">
        <f t="shared" si="126"/>
        <v>Dec-23 +</v>
      </c>
      <c r="AE35" s="528" t="s">
        <v>34</v>
      </c>
      <c r="AF35" s="529"/>
      <c r="AG35" s="526"/>
      <c r="AH35" s="527" t="s">
        <v>36</v>
      </c>
      <c r="AI35" s="192">
        <f t="shared" ref="AI35:AT35" si="127">AI$3</f>
        <v>44927</v>
      </c>
      <c r="AJ35" s="192">
        <f t="shared" si="127"/>
        <v>44958</v>
      </c>
      <c r="AK35" s="192">
        <f t="shared" si="127"/>
        <v>44986</v>
      </c>
      <c r="AL35" s="192">
        <f t="shared" si="127"/>
        <v>45017</v>
      </c>
      <c r="AM35" s="192">
        <f t="shared" si="127"/>
        <v>45047</v>
      </c>
      <c r="AN35" s="192">
        <f t="shared" si="127"/>
        <v>45078</v>
      </c>
      <c r="AO35" s="192">
        <f t="shared" si="127"/>
        <v>45108</v>
      </c>
      <c r="AP35" s="192">
        <f t="shared" si="127"/>
        <v>45139</v>
      </c>
      <c r="AQ35" s="192">
        <f t="shared" si="127"/>
        <v>45170</v>
      </c>
      <c r="AR35" s="192">
        <f t="shared" si="127"/>
        <v>45200</v>
      </c>
      <c r="AS35" s="192">
        <f t="shared" si="127"/>
        <v>45231</v>
      </c>
      <c r="AT35" s="192" t="str">
        <f t="shared" si="127"/>
        <v>Dec-23 +</v>
      </c>
      <c r="AU35" s="528" t="s">
        <v>34</v>
      </c>
      <c r="AV35" s="529"/>
      <c r="AW35" s="526"/>
      <c r="AX35" s="527" t="s">
        <v>36</v>
      </c>
      <c r="AY35" s="192">
        <f t="shared" ref="AY35:BJ35" si="128">AY$3</f>
        <v>44927</v>
      </c>
      <c r="AZ35" s="192">
        <f t="shared" si="128"/>
        <v>44958</v>
      </c>
      <c r="BA35" s="192">
        <f t="shared" si="128"/>
        <v>44986</v>
      </c>
      <c r="BB35" s="192">
        <f t="shared" si="128"/>
        <v>45017</v>
      </c>
      <c r="BC35" s="192">
        <f t="shared" si="128"/>
        <v>45047</v>
      </c>
      <c r="BD35" s="192">
        <f t="shared" si="128"/>
        <v>45078</v>
      </c>
      <c r="BE35" s="192">
        <f t="shared" si="128"/>
        <v>45108</v>
      </c>
      <c r="BF35" s="192">
        <f t="shared" si="128"/>
        <v>45139</v>
      </c>
      <c r="BG35" s="192">
        <f t="shared" si="128"/>
        <v>45170</v>
      </c>
      <c r="BH35" s="192">
        <f t="shared" si="128"/>
        <v>45200</v>
      </c>
      <c r="BI35" s="192">
        <f t="shared" si="128"/>
        <v>45231</v>
      </c>
      <c r="BJ35" s="192" t="str">
        <f t="shared" si="128"/>
        <v>Dec-23 +</v>
      </c>
      <c r="BK35" s="528" t="s">
        <v>34</v>
      </c>
      <c r="BL35" s="529"/>
      <c r="BM35" s="529"/>
      <c r="BN35" s="529"/>
      <c r="BO35" s="529"/>
      <c r="BP35" s="526"/>
      <c r="BQ35" s="527" t="s">
        <v>36</v>
      </c>
      <c r="BR35" s="512" t="s">
        <v>189</v>
      </c>
      <c r="BS35" s="512" t="s">
        <v>190</v>
      </c>
      <c r="BT35" s="512" t="s">
        <v>191</v>
      </c>
      <c r="BU35" s="512" t="s">
        <v>192</v>
      </c>
      <c r="BV35" s="512" t="s">
        <v>44</v>
      </c>
      <c r="BW35" s="512" t="s">
        <v>193</v>
      </c>
      <c r="BX35" s="512" t="s">
        <v>194</v>
      </c>
      <c r="BY35" s="512" t="s">
        <v>195</v>
      </c>
      <c r="BZ35" s="512" t="s">
        <v>196</v>
      </c>
      <c r="CA35" s="512" t="s">
        <v>197</v>
      </c>
      <c r="CB35" s="512" t="s">
        <v>198</v>
      </c>
      <c r="CC35" s="512" t="s">
        <v>199</v>
      </c>
      <c r="CD35" s="539" t="s">
        <v>34</v>
      </c>
      <c r="CE35" s="529"/>
      <c r="CF35" s="526"/>
      <c r="CG35" s="527" t="s">
        <v>36</v>
      </c>
      <c r="CH35" s="512" t="s">
        <v>189</v>
      </c>
      <c r="CI35" s="512" t="s">
        <v>190</v>
      </c>
      <c r="CJ35" s="512" t="s">
        <v>191</v>
      </c>
      <c r="CK35" s="512" t="s">
        <v>192</v>
      </c>
      <c r="CL35" s="512" t="s">
        <v>44</v>
      </c>
      <c r="CM35" s="512" t="s">
        <v>193</v>
      </c>
      <c r="CN35" s="512" t="s">
        <v>194</v>
      </c>
      <c r="CO35" s="512" t="s">
        <v>195</v>
      </c>
      <c r="CP35" s="512" t="s">
        <v>196</v>
      </c>
      <c r="CQ35" s="512" t="s">
        <v>197</v>
      </c>
      <c r="CR35" s="512" t="s">
        <v>198</v>
      </c>
      <c r="CS35" s="512" t="s">
        <v>199</v>
      </c>
      <c r="CT35" s="539" t="s">
        <v>34</v>
      </c>
      <c r="CU35" s="529"/>
      <c r="CV35" s="526"/>
      <c r="CW35" s="527" t="s">
        <v>36</v>
      </c>
      <c r="CX35" s="512" t="s">
        <v>189</v>
      </c>
      <c r="CY35" s="512" t="s">
        <v>190</v>
      </c>
      <c r="CZ35" s="512" t="s">
        <v>191</v>
      </c>
      <c r="DA35" s="512" t="s">
        <v>192</v>
      </c>
      <c r="DB35" s="512" t="s">
        <v>44</v>
      </c>
      <c r="DC35" s="512" t="s">
        <v>193</v>
      </c>
      <c r="DD35" s="512" t="s">
        <v>194</v>
      </c>
      <c r="DE35" s="512" t="s">
        <v>195</v>
      </c>
      <c r="DF35" s="512" t="s">
        <v>196</v>
      </c>
      <c r="DG35" s="512" t="s">
        <v>197</v>
      </c>
      <c r="DH35" s="512" t="s">
        <v>198</v>
      </c>
      <c r="DI35" s="512" t="s">
        <v>199</v>
      </c>
      <c r="DJ35" s="539" t="s">
        <v>34</v>
      </c>
      <c r="DK35" s="529"/>
      <c r="DL35" s="526"/>
      <c r="DM35" s="527" t="s">
        <v>36</v>
      </c>
      <c r="DN35" s="512" t="s">
        <v>189</v>
      </c>
      <c r="DO35" s="512" t="s">
        <v>190</v>
      </c>
      <c r="DP35" s="512" t="s">
        <v>191</v>
      </c>
      <c r="DQ35" s="512" t="s">
        <v>192</v>
      </c>
      <c r="DR35" s="512" t="s">
        <v>44</v>
      </c>
      <c r="DS35" s="512" t="s">
        <v>193</v>
      </c>
      <c r="DT35" s="512" t="s">
        <v>194</v>
      </c>
      <c r="DU35" s="512" t="s">
        <v>195</v>
      </c>
      <c r="DV35" s="512" t="s">
        <v>196</v>
      </c>
      <c r="DW35" s="512" t="s">
        <v>197</v>
      </c>
      <c r="DX35" s="512" t="s">
        <v>198</v>
      </c>
      <c r="DY35" s="512" t="s">
        <v>199</v>
      </c>
      <c r="DZ35" s="539" t="s">
        <v>34</v>
      </c>
    </row>
    <row r="36" spans="1:132" ht="15" customHeight="1" x14ac:dyDescent="0.35">
      <c r="A36" s="644" t="s">
        <v>68</v>
      </c>
      <c r="B36" s="530" t="s">
        <v>62</v>
      </c>
      <c r="C36" s="153"/>
      <c r="D36" s="153"/>
      <c r="E36" s="153"/>
      <c r="F36" s="153"/>
      <c r="G36" s="153"/>
      <c r="H36" s="153"/>
      <c r="I36" s="153"/>
      <c r="J36" s="153"/>
      <c r="K36" s="153"/>
      <c r="L36" s="153"/>
      <c r="M36" s="153"/>
      <c r="N36" s="153"/>
      <c r="O36" s="531">
        <f t="shared" ref="O36:O49" si="129">SUM(C36:N36)</f>
        <v>0</v>
      </c>
      <c r="P36" s="529"/>
      <c r="Q36" s="644" t="s">
        <v>68</v>
      </c>
      <c r="R36" s="530" t="s">
        <v>62</v>
      </c>
      <c r="S36" s="153"/>
      <c r="T36" s="153"/>
      <c r="U36" s="153"/>
      <c r="V36" s="153"/>
      <c r="W36" s="153"/>
      <c r="X36" s="153"/>
      <c r="Y36" s="153"/>
      <c r="Z36" s="153"/>
      <c r="AA36" s="153"/>
      <c r="AB36" s="153"/>
      <c r="AC36" s="153"/>
      <c r="AD36" s="153"/>
      <c r="AE36" s="531">
        <f t="shared" ref="AE36:AE49" si="130">SUM(S36:AD36)</f>
        <v>0</v>
      </c>
      <c r="AF36" s="529"/>
      <c r="AG36" s="644" t="s">
        <v>68</v>
      </c>
      <c r="AH36" s="530" t="s">
        <v>62</v>
      </c>
      <c r="AI36" s="153"/>
      <c r="AJ36" s="153"/>
      <c r="AK36" s="153"/>
      <c r="AL36" s="153"/>
      <c r="AM36" s="153"/>
      <c r="AN36" s="153"/>
      <c r="AO36" s="153"/>
      <c r="AP36" s="153"/>
      <c r="AQ36" s="153"/>
      <c r="AR36" s="153"/>
      <c r="AS36" s="153"/>
      <c r="AT36" s="153"/>
      <c r="AU36" s="531">
        <f t="shared" ref="AU36:AU49" si="131">SUM(AI36:AT36)</f>
        <v>0</v>
      </c>
      <c r="AV36" s="529"/>
      <c r="AW36" s="644" t="s">
        <v>68</v>
      </c>
      <c r="AX36" s="530" t="s">
        <v>62</v>
      </c>
      <c r="AY36" s="153"/>
      <c r="AZ36" s="153"/>
      <c r="BA36" s="153"/>
      <c r="BB36" s="153"/>
      <c r="BC36" s="153"/>
      <c r="BD36" s="153"/>
      <c r="BE36" s="153"/>
      <c r="BF36" s="153"/>
      <c r="BG36" s="153"/>
      <c r="BH36" s="153"/>
      <c r="BI36" s="153"/>
      <c r="BJ36" s="153"/>
      <c r="BK36" s="531">
        <f t="shared" ref="BK36:BK49" si="132">SUM(AY36:BJ36)</f>
        <v>0</v>
      </c>
      <c r="BL36" s="532"/>
      <c r="BM36" s="529"/>
      <c r="BN36" s="529"/>
      <c r="BO36" s="529"/>
      <c r="BP36" s="644" t="s">
        <v>68</v>
      </c>
      <c r="BQ36" s="530" t="s">
        <v>62</v>
      </c>
      <c r="BR36" s="172"/>
      <c r="BS36" s="172"/>
      <c r="BT36" s="172"/>
      <c r="BU36" s="172"/>
      <c r="BV36" s="172"/>
      <c r="BW36" s="172"/>
      <c r="BX36" s="172"/>
      <c r="BY36" s="172"/>
      <c r="BZ36" s="172"/>
      <c r="CA36" s="172"/>
      <c r="CB36" s="172"/>
      <c r="CC36" s="172"/>
      <c r="CD36" s="533">
        <f t="shared" ref="CD36:CD49" si="133">SUM(BR36:CC36)</f>
        <v>0</v>
      </c>
      <c r="CE36" s="529"/>
      <c r="CF36" s="644" t="s">
        <v>68</v>
      </c>
      <c r="CG36" s="530" t="s">
        <v>62</v>
      </c>
      <c r="CH36" s="172"/>
      <c r="CI36" s="172"/>
      <c r="CJ36" s="172"/>
      <c r="CK36" s="172"/>
      <c r="CL36" s="172"/>
      <c r="CM36" s="172"/>
      <c r="CN36" s="172"/>
      <c r="CO36" s="172"/>
      <c r="CP36" s="172"/>
      <c r="CQ36" s="172"/>
      <c r="CR36" s="172"/>
      <c r="CS36" s="172"/>
      <c r="CT36" s="533">
        <f t="shared" ref="CT36:CT49" si="134">SUM(CH36:CS36)</f>
        <v>0</v>
      </c>
      <c r="CU36" s="529"/>
      <c r="CV36" s="644" t="s">
        <v>68</v>
      </c>
      <c r="CW36" s="530" t="s">
        <v>62</v>
      </c>
      <c r="CX36" s="172"/>
      <c r="CY36" s="172"/>
      <c r="CZ36" s="172"/>
      <c r="DA36" s="172"/>
      <c r="DB36" s="172"/>
      <c r="DC36" s="172"/>
      <c r="DD36" s="172"/>
      <c r="DE36" s="172"/>
      <c r="DF36" s="172"/>
      <c r="DG36" s="172"/>
      <c r="DH36" s="172"/>
      <c r="DI36" s="172"/>
      <c r="DJ36" s="533">
        <f t="shared" ref="DJ36:DJ49" si="135">SUM(CX36:DI36)</f>
        <v>0</v>
      </c>
      <c r="DK36" s="529"/>
      <c r="DL36" s="644" t="s">
        <v>68</v>
      </c>
      <c r="DM36" s="530" t="s">
        <v>62</v>
      </c>
      <c r="DN36" s="172"/>
      <c r="DO36" s="172"/>
      <c r="DP36" s="172"/>
      <c r="DQ36" s="172"/>
      <c r="DR36" s="172"/>
      <c r="DS36" s="172"/>
      <c r="DT36" s="172"/>
      <c r="DU36" s="172"/>
      <c r="DV36" s="172"/>
      <c r="DW36" s="172"/>
      <c r="DX36" s="172"/>
      <c r="DY36" s="172"/>
      <c r="DZ36" s="533">
        <f t="shared" ref="DZ36:DZ49" si="136">SUM(DN36:DY36)</f>
        <v>0</v>
      </c>
    </row>
    <row r="37" spans="1:132" x14ac:dyDescent="0.35">
      <c r="A37" s="645"/>
      <c r="B37" s="530" t="s">
        <v>61</v>
      </c>
      <c r="C37" s="153"/>
      <c r="D37" s="153"/>
      <c r="E37" s="153"/>
      <c r="F37" s="153"/>
      <c r="G37" s="153"/>
      <c r="H37" s="153"/>
      <c r="I37" s="153"/>
      <c r="J37" s="153"/>
      <c r="K37" s="153"/>
      <c r="L37" s="153"/>
      <c r="M37" s="153"/>
      <c r="N37" s="153"/>
      <c r="O37" s="531">
        <f t="shared" si="129"/>
        <v>0</v>
      </c>
      <c r="P37" s="529"/>
      <c r="Q37" s="645"/>
      <c r="R37" s="530" t="s">
        <v>61</v>
      </c>
      <c r="S37" s="153"/>
      <c r="T37" s="153"/>
      <c r="U37" s="153"/>
      <c r="V37" s="153"/>
      <c r="W37" s="153"/>
      <c r="X37" s="153"/>
      <c r="Y37" s="153"/>
      <c r="Z37" s="153"/>
      <c r="AA37" s="153"/>
      <c r="AB37" s="153"/>
      <c r="AC37" s="153"/>
      <c r="AD37" s="153"/>
      <c r="AE37" s="531">
        <f t="shared" si="130"/>
        <v>0</v>
      </c>
      <c r="AF37" s="529"/>
      <c r="AG37" s="645"/>
      <c r="AH37" s="530" t="s">
        <v>61</v>
      </c>
      <c r="AI37" s="153"/>
      <c r="AJ37" s="153"/>
      <c r="AK37" s="153"/>
      <c r="AL37" s="153"/>
      <c r="AM37" s="153"/>
      <c r="AN37" s="153"/>
      <c r="AO37" s="153"/>
      <c r="AP37" s="153"/>
      <c r="AQ37" s="153"/>
      <c r="AR37" s="153"/>
      <c r="AS37" s="153"/>
      <c r="AT37" s="153"/>
      <c r="AU37" s="531">
        <f t="shared" si="131"/>
        <v>0</v>
      </c>
      <c r="AV37" s="529"/>
      <c r="AW37" s="645"/>
      <c r="AX37" s="530" t="s">
        <v>61</v>
      </c>
      <c r="AY37" s="153"/>
      <c r="AZ37" s="153"/>
      <c r="BA37" s="153"/>
      <c r="BB37" s="153"/>
      <c r="BC37" s="153"/>
      <c r="BD37" s="153"/>
      <c r="BE37" s="153"/>
      <c r="BF37" s="153"/>
      <c r="BG37" s="153"/>
      <c r="BH37" s="153"/>
      <c r="BI37" s="153"/>
      <c r="BJ37" s="153"/>
      <c r="BK37" s="531">
        <f t="shared" si="132"/>
        <v>0</v>
      </c>
      <c r="BL37" s="529"/>
      <c r="BM37" s="529"/>
      <c r="BN37" s="529"/>
      <c r="BO37" s="529"/>
      <c r="BP37" s="645"/>
      <c r="BQ37" s="530" t="s">
        <v>61</v>
      </c>
      <c r="BR37" s="172"/>
      <c r="BS37" s="172"/>
      <c r="BT37" s="172"/>
      <c r="BU37" s="172"/>
      <c r="BV37" s="172"/>
      <c r="BW37" s="172"/>
      <c r="BX37" s="172"/>
      <c r="BY37" s="172"/>
      <c r="BZ37" s="172"/>
      <c r="CA37" s="172"/>
      <c r="CB37" s="172"/>
      <c r="CC37" s="172"/>
      <c r="CD37" s="533">
        <f t="shared" si="133"/>
        <v>0</v>
      </c>
      <c r="CE37" s="529"/>
      <c r="CF37" s="645"/>
      <c r="CG37" s="530" t="s">
        <v>61</v>
      </c>
      <c r="CH37" s="172"/>
      <c r="CI37" s="172"/>
      <c r="CJ37" s="172"/>
      <c r="CK37" s="172"/>
      <c r="CL37" s="172"/>
      <c r="CM37" s="172"/>
      <c r="CN37" s="172"/>
      <c r="CO37" s="172"/>
      <c r="CP37" s="172"/>
      <c r="CQ37" s="172"/>
      <c r="CR37" s="172"/>
      <c r="CS37" s="172"/>
      <c r="CT37" s="533">
        <f t="shared" si="134"/>
        <v>0</v>
      </c>
      <c r="CU37" s="529"/>
      <c r="CV37" s="645"/>
      <c r="CW37" s="530" t="s">
        <v>61</v>
      </c>
      <c r="CX37" s="172"/>
      <c r="CY37" s="172"/>
      <c r="CZ37" s="172"/>
      <c r="DA37" s="172"/>
      <c r="DB37" s="172"/>
      <c r="DC37" s="172"/>
      <c r="DD37" s="172"/>
      <c r="DE37" s="172"/>
      <c r="DF37" s="172"/>
      <c r="DG37" s="172"/>
      <c r="DH37" s="172"/>
      <c r="DI37" s="172"/>
      <c r="DJ37" s="533">
        <f t="shared" si="135"/>
        <v>0</v>
      </c>
      <c r="DK37" s="529"/>
      <c r="DL37" s="645"/>
      <c r="DM37" s="530" t="s">
        <v>61</v>
      </c>
      <c r="DN37" s="172"/>
      <c r="DO37" s="172"/>
      <c r="DP37" s="172"/>
      <c r="DQ37" s="172"/>
      <c r="DR37" s="172"/>
      <c r="DS37" s="172"/>
      <c r="DT37" s="172"/>
      <c r="DU37" s="172"/>
      <c r="DV37" s="172"/>
      <c r="DW37" s="172"/>
      <c r="DX37" s="172"/>
      <c r="DY37" s="172"/>
      <c r="DZ37" s="533">
        <f t="shared" si="136"/>
        <v>0</v>
      </c>
    </row>
    <row r="38" spans="1:132" x14ac:dyDescent="0.35">
      <c r="A38" s="645"/>
      <c r="B38" s="530" t="s">
        <v>60</v>
      </c>
      <c r="C38" s="153"/>
      <c r="D38" s="153"/>
      <c r="E38" s="153"/>
      <c r="F38" s="153"/>
      <c r="G38" s="153"/>
      <c r="H38" s="153"/>
      <c r="I38" s="153"/>
      <c r="J38" s="153"/>
      <c r="K38" s="153"/>
      <c r="L38" s="153"/>
      <c r="M38" s="153"/>
      <c r="N38" s="153"/>
      <c r="O38" s="531">
        <f t="shared" si="129"/>
        <v>0</v>
      </c>
      <c r="P38" s="529"/>
      <c r="Q38" s="645"/>
      <c r="R38" s="530" t="s">
        <v>60</v>
      </c>
      <c r="S38" s="153"/>
      <c r="T38" s="153"/>
      <c r="U38" s="153"/>
      <c r="V38" s="153"/>
      <c r="W38" s="153"/>
      <c r="X38" s="153"/>
      <c r="Y38" s="153"/>
      <c r="Z38" s="153"/>
      <c r="AA38" s="153"/>
      <c r="AB38" s="153"/>
      <c r="AC38" s="153"/>
      <c r="AD38" s="153"/>
      <c r="AE38" s="531">
        <f t="shared" si="130"/>
        <v>0</v>
      </c>
      <c r="AF38" s="529"/>
      <c r="AG38" s="645"/>
      <c r="AH38" s="530" t="s">
        <v>60</v>
      </c>
      <c r="AI38" s="153"/>
      <c r="AJ38" s="153"/>
      <c r="AK38" s="153"/>
      <c r="AL38" s="153"/>
      <c r="AM38" s="153"/>
      <c r="AN38" s="153"/>
      <c r="AO38" s="153"/>
      <c r="AP38" s="153"/>
      <c r="AQ38" s="153"/>
      <c r="AR38" s="153"/>
      <c r="AS38" s="153"/>
      <c r="AT38" s="153"/>
      <c r="AU38" s="531">
        <f t="shared" si="131"/>
        <v>0</v>
      </c>
      <c r="AV38" s="529"/>
      <c r="AW38" s="645"/>
      <c r="AX38" s="530" t="s">
        <v>60</v>
      </c>
      <c r="AY38" s="153"/>
      <c r="AZ38" s="153"/>
      <c r="BA38" s="153"/>
      <c r="BB38" s="153"/>
      <c r="BC38" s="153"/>
      <c r="BD38" s="153"/>
      <c r="BE38" s="153"/>
      <c r="BF38" s="153"/>
      <c r="BG38" s="153"/>
      <c r="BH38" s="153"/>
      <c r="BI38" s="153"/>
      <c r="BJ38" s="153"/>
      <c r="BK38" s="531">
        <f t="shared" si="132"/>
        <v>0</v>
      </c>
      <c r="BL38" s="529"/>
      <c r="BM38" s="529"/>
      <c r="BN38" s="529"/>
      <c r="BO38" s="529"/>
      <c r="BP38" s="645"/>
      <c r="BQ38" s="530" t="s">
        <v>60</v>
      </c>
      <c r="BR38" s="172"/>
      <c r="BS38" s="172"/>
      <c r="BT38" s="172"/>
      <c r="BU38" s="172"/>
      <c r="BV38" s="172"/>
      <c r="BW38" s="172"/>
      <c r="BX38" s="172"/>
      <c r="BY38" s="172"/>
      <c r="BZ38" s="172"/>
      <c r="CA38" s="172"/>
      <c r="CB38" s="172"/>
      <c r="CC38" s="172"/>
      <c r="CD38" s="533">
        <f t="shared" si="133"/>
        <v>0</v>
      </c>
      <c r="CE38" s="529"/>
      <c r="CF38" s="645"/>
      <c r="CG38" s="530" t="s">
        <v>60</v>
      </c>
      <c r="CH38" s="172"/>
      <c r="CI38" s="172"/>
      <c r="CJ38" s="172"/>
      <c r="CK38" s="172"/>
      <c r="CL38" s="172"/>
      <c r="CM38" s="172"/>
      <c r="CN38" s="172"/>
      <c r="CO38" s="172"/>
      <c r="CP38" s="172"/>
      <c r="CQ38" s="172"/>
      <c r="CR38" s="172"/>
      <c r="CS38" s="172"/>
      <c r="CT38" s="533">
        <f t="shared" si="134"/>
        <v>0</v>
      </c>
      <c r="CU38" s="529"/>
      <c r="CV38" s="645"/>
      <c r="CW38" s="530" t="s">
        <v>60</v>
      </c>
      <c r="CX38" s="172"/>
      <c r="CY38" s="172"/>
      <c r="CZ38" s="172"/>
      <c r="DA38" s="172"/>
      <c r="DB38" s="172"/>
      <c r="DC38" s="172"/>
      <c r="DD38" s="172"/>
      <c r="DE38" s="172"/>
      <c r="DF38" s="172"/>
      <c r="DG38" s="172"/>
      <c r="DH38" s="172"/>
      <c r="DI38" s="172"/>
      <c r="DJ38" s="533">
        <f t="shared" si="135"/>
        <v>0</v>
      </c>
      <c r="DK38" s="529"/>
      <c r="DL38" s="645"/>
      <c r="DM38" s="530" t="s">
        <v>60</v>
      </c>
      <c r="DN38" s="172"/>
      <c r="DO38" s="172"/>
      <c r="DP38" s="172"/>
      <c r="DQ38" s="172"/>
      <c r="DR38" s="172"/>
      <c r="DS38" s="172"/>
      <c r="DT38" s="172"/>
      <c r="DU38" s="172"/>
      <c r="DV38" s="172"/>
      <c r="DW38" s="172"/>
      <c r="DX38" s="172"/>
      <c r="DY38" s="172"/>
      <c r="DZ38" s="533">
        <f t="shared" si="136"/>
        <v>0</v>
      </c>
    </row>
    <row r="39" spans="1:132" x14ac:dyDescent="0.35">
      <c r="A39" s="645"/>
      <c r="B39" s="530" t="s">
        <v>59</v>
      </c>
      <c r="C39" s="153"/>
      <c r="D39" s="153"/>
      <c r="E39" s="153"/>
      <c r="F39" s="153"/>
      <c r="G39" s="153"/>
      <c r="H39" s="153"/>
      <c r="I39" s="153"/>
      <c r="J39" s="153"/>
      <c r="K39" s="153"/>
      <c r="L39" s="153"/>
      <c r="M39" s="153"/>
      <c r="N39" s="153"/>
      <c r="O39" s="531">
        <f t="shared" si="129"/>
        <v>0</v>
      </c>
      <c r="P39" s="529"/>
      <c r="Q39" s="645"/>
      <c r="R39" s="530" t="s">
        <v>59</v>
      </c>
      <c r="S39" s="153"/>
      <c r="T39" s="153"/>
      <c r="U39" s="153"/>
      <c r="V39" s="153"/>
      <c r="W39" s="153"/>
      <c r="X39" s="153"/>
      <c r="Y39" s="153"/>
      <c r="Z39" s="153"/>
      <c r="AA39" s="153"/>
      <c r="AB39" s="153"/>
      <c r="AC39" s="153"/>
      <c r="AD39" s="153"/>
      <c r="AE39" s="531">
        <f t="shared" si="130"/>
        <v>0</v>
      </c>
      <c r="AF39" s="529"/>
      <c r="AG39" s="645"/>
      <c r="AH39" s="530" t="s">
        <v>59</v>
      </c>
      <c r="AI39" s="153"/>
      <c r="AJ39" s="153"/>
      <c r="AK39" s="153"/>
      <c r="AL39" s="153"/>
      <c r="AM39" s="153"/>
      <c r="AN39" s="153"/>
      <c r="AO39" s="153"/>
      <c r="AP39" s="153"/>
      <c r="AQ39" s="153"/>
      <c r="AR39" s="153"/>
      <c r="AS39" s="153"/>
      <c r="AT39" s="153"/>
      <c r="AU39" s="531">
        <f t="shared" si="131"/>
        <v>0</v>
      </c>
      <c r="AV39" s="529"/>
      <c r="AW39" s="645"/>
      <c r="AX39" s="530" t="s">
        <v>59</v>
      </c>
      <c r="AY39" s="153"/>
      <c r="AZ39" s="153"/>
      <c r="BA39" s="153"/>
      <c r="BB39" s="153"/>
      <c r="BC39" s="153"/>
      <c r="BD39" s="153"/>
      <c r="BE39" s="153"/>
      <c r="BF39" s="153"/>
      <c r="BG39" s="153"/>
      <c r="BH39" s="153"/>
      <c r="BI39" s="153"/>
      <c r="BJ39" s="153"/>
      <c r="BK39" s="531">
        <f t="shared" si="132"/>
        <v>0</v>
      </c>
      <c r="BL39" s="529"/>
      <c r="BM39" s="529"/>
      <c r="BN39" s="529"/>
      <c r="BO39" s="529"/>
      <c r="BP39" s="645"/>
      <c r="BQ39" s="530" t="s">
        <v>59</v>
      </c>
      <c r="BR39" s="172"/>
      <c r="BS39" s="172"/>
      <c r="BT39" s="172"/>
      <c r="BU39" s="172"/>
      <c r="BV39" s="172"/>
      <c r="BW39" s="172"/>
      <c r="BX39" s="172"/>
      <c r="BY39" s="172"/>
      <c r="BZ39" s="172"/>
      <c r="CA39" s="172"/>
      <c r="CB39" s="172"/>
      <c r="CC39" s="172"/>
      <c r="CD39" s="533">
        <f t="shared" si="133"/>
        <v>0</v>
      </c>
      <c r="CE39" s="529"/>
      <c r="CF39" s="645"/>
      <c r="CG39" s="530" t="s">
        <v>59</v>
      </c>
      <c r="CH39" s="172"/>
      <c r="CI39" s="172"/>
      <c r="CJ39" s="172"/>
      <c r="CK39" s="172"/>
      <c r="CL39" s="172"/>
      <c r="CM39" s="172"/>
      <c r="CN39" s="172"/>
      <c r="CO39" s="172"/>
      <c r="CP39" s="172"/>
      <c r="CQ39" s="172"/>
      <c r="CR39" s="172"/>
      <c r="CS39" s="172"/>
      <c r="CT39" s="533">
        <f t="shared" si="134"/>
        <v>0</v>
      </c>
      <c r="CU39" s="529"/>
      <c r="CV39" s="645"/>
      <c r="CW39" s="530" t="s">
        <v>59</v>
      </c>
      <c r="CX39" s="172"/>
      <c r="CY39" s="172"/>
      <c r="CZ39" s="172"/>
      <c r="DA39" s="172"/>
      <c r="DB39" s="172"/>
      <c r="DC39" s="172"/>
      <c r="DD39" s="172"/>
      <c r="DE39" s="172"/>
      <c r="DF39" s="172"/>
      <c r="DG39" s="172"/>
      <c r="DH39" s="172"/>
      <c r="DI39" s="172"/>
      <c r="DJ39" s="533">
        <f t="shared" si="135"/>
        <v>0</v>
      </c>
      <c r="DK39" s="529"/>
      <c r="DL39" s="645"/>
      <c r="DM39" s="530" t="s">
        <v>59</v>
      </c>
      <c r="DN39" s="172"/>
      <c r="DO39" s="172"/>
      <c r="DP39" s="172"/>
      <c r="DQ39" s="172"/>
      <c r="DR39" s="172"/>
      <c r="DS39" s="172"/>
      <c r="DT39" s="172"/>
      <c r="DU39" s="172"/>
      <c r="DV39" s="172"/>
      <c r="DW39" s="172"/>
      <c r="DX39" s="172"/>
      <c r="DY39" s="172"/>
      <c r="DZ39" s="533">
        <f t="shared" si="136"/>
        <v>0</v>
      </c>
    </row>
    <row r="40" spans="1:132" x14ac:dyDescent="0.35">
      <c r="A40" s="645"/>
      <c r="B40" s="530" t="s">
        <v>58</v>
      </c>
      <c r="C40" s="153"/>
      <c r="D40" s="153"/>
      <c r="E40" s="153"/>
      <c r="F40" s="153"/>
      <c r="G40" s="153"/>
      <c r="H40" s="153"/>
      <c r="I40" s="153"/>
      <c r="J40" s="153"/>
      <c r="K40" s="153"/>
      <c r="L40" s="153"/>
      <c r="M40" s="153"/>
      <c r="N40" s="153"/>
      <c r="O40" s="531">
        <f t="shared" si="129"/>
        <v>0</v>
      </c>
      <c r="P40" s="529"/>
      <c r="Q40" s="645"/>
      <c r="R40" s="530" t="s">
        <v>58</v>
      </c>
      <c r="S40" s="153"/>
      <c r="T40" s="153"/>
      <c r="U40" s="153"/>
      <c r="V40" s="153"/>
      <c r="W40" s="153"/>
      <c r="X40" s="153"/>
      <c r="Y40" s="153"/>
      <c r="Z40" s="153"/>
      <c r="AA40" s="153"/>
      <c r="AB40" s="153"/>
      <c r="AC40" s="153"/>
      <c r="AD40" s="153"/>
      <c r="AE40" s="531">
        <f t="shared" si="130"/>
        <v>0</v>
      </c>
      <c r="AF40" s="529"/>
      <c r="AG40" s="645"/>
      <c r="AH40" s="530" t="s">
        <v>58</v>
      </c>
      <c r="AI40" s="153"/>
      <c r="AJ40" s="153"/>
      <c r="AK40" s="153"/>
      <c r="AL40" s="153"/>
      <c r="AM40" s="153"/>
      <c r="AN40" s="153"/>
      <c r="AO40" s="153"/>
      <c r="AP40" s="153"/>
      <c r="AQ40" s="153"/>
      <c r="AR40" s="153"/>
      <c r="AS40" s="153"/>
      <c r="AT40" s="153"/>
      <c r="AU40" s="531">
        <f t="shared" si="131"/>
        <v>0</v>
      </c>
      <c r="AV40" s="529"/>
      <c r="AW40" s="645"/>
      <c r="AX40" s="530" t="s">
        <v>58</v>
      </c>
      <c r="AY40" s="153"/>
      <c r="AZ40" s="153"/>
      <c r="BA40" s="153"/>
      <c r="BB40" s="153"/>
      <c r="BC40" s="153"/>
      <c r="BD40" s="153"/>
      <c r="BE40" s="153"/>
      <c r="BF40" s="153"/>
      <c r="BG40" s="153"/>
      <c r="BH40" s="153"/>
      <c r="BI40" s="153"/>
      <c r="BJ40" s="153"/>
      <c r="BK40" s="531">
        <f t="shared" si="132"/>
        <v>0</v>
      </c>
      <c r="BL40" s="529"/>
      <c r="BM40" s="529"/>
      <c r="BN40" s="529"/>
      <c r="BO40" s="529"/>
      <c r="BP40" s="645"/>
      <c r="BQ40" s="530" t="s">
        <v>58</v>
      </c>
      <c r="BR40" s="172"/>
      <c r="BS40" s="172"/>
      <c r="BT40" s="172"/>
      <c r="BU40" s="172"/>
      <c r="BV40" s="172"/>
      <c r="BW40" s="172"/>
      <c r="BX40" s="172"/>
      <c r="BY40" s="172"/>
      <c r="BZ40" s="172"/>
      <c r="CA40" s="172"/>
      <c r="CB40" s="172"/>
      <c r="CC40" s="172"/>
      <c r="CD40" s="533">
        <f t="shared" si="133"/>
        <v>0</v>
      </c>
      <c r="CE40" s="529"/>
      <c r="CF40" s="645"/>
      <c r="CG40" s="530" t="s">
        <v>58</v>
      </c>
      <c r="CH40" s="172"/>
      <c r="CI40" s="172"/>
      <c r="CJ40" s="172"/>
      <c r="CK40" s="172"/>
      <c r="CL40" s="172"/>
      <c r="CM40" s="172"/>
      <c r="CN40" s="172"/>
      <c r="CO40" s="172"/>
      <c r="CP40" s="172"/>
      <c r="CQ40" s="172"/>
      <c r="CR40" s="172"/>
      <c r="CS40" s="172"/>
      <c r="CT40" s="533">
        <f t="shared" si="134"/>
        <v>0</v>
      </c>
      <c r="CU40" s="529"/>
      <c r="CV40" s="645"/>
      <c r="CW40" s="530" t="s">
        <v>58</v>
      </c>
      <c r="CX40" s="172"/>
      <c r="CY40" s="172"/>
      <c r="CZ40" s="172"/>
      <c r="DA40" s="172"/>
      <c r="DB40" s="172"/>
      <c r="DC40" s="172"/>
      <c r="DD40" s="172"/>
      <c r="DE40" s="172"/>
      <c r="DF40" s="172"/>
      <c r="DG40" s="172"/>
      <c r="DH40" s="172"/>
      <c r="DI40" s="172"/>
      <c r="DJ40" s="533">
        <f t="shared" si="135"/>
        <v>0</v>
      </c>
      <c r="DK40" s="529"/>
      <c r="DL40" s="645"/>
      <c r="DM40" s="530" t="s">
        <v>58</v>
      </c>
      <c r="DN40" s="172"/>
      <c r="DO40" s="172"/>
      <c r="DP40" s="172"/>
      <c r="DQ40" s="172"/>
      <c r="DR40" s="172"/>
      <c r="DS40" s="172"/>
      <c r="DT40" s="172"/>
      <c r="DU40" s="172"/>
      <c r="DV40" s="172"/>
      <c r="DW40" s="172"/>
      <c r="DX40" s="172"/>
      <c r="DY40" s="172"/>
      <c r="DZ40" s="533">
        <f t="shared" si="136"/>
        <v>0</v>
      </c>
    </row>
    <row r="41" spans="1:132" x14ac:dyDescent="0.35">
      <c r="A41" s="645"/>
      <c r="B41" s="530" t="s">
        <v>57</v>
      </c>
      <c r="C41" s="153"/>
      <c r="D41" s="153"/>
      <c r="E41" s="153"/>
      <c r="F41" s="153"/>
      <c r="G41" s="153"/>
      <c r="H41" s="153"/>
      <c r="I41" s="153"/>
      <c r="J41" s="153"/>
      <c r="K41" s="153"/>
      <c r="L41" s="153"/>
      <c r="M41" s="153"/>
      <c r="N41" s="153"/>
      <c r="O41" s="531">
        <f t="shared" si="129"/>
        <v>0</v>
      </c>
      <c r="P41" s="529"/>
      <c r="Q41" s="645"/>
      <c r="R41" s="530" t="s">
        <v>57</v>
      </c>
      <c r="S41" s="153"/>
      <c r="T41" s="153"/>
      <c r="U41" s="153"/>
      <c r="V41" s="153"/>
      <c r="W41" s="153"/>
      <c r="X41" s="153"/>
      <c r="Y41" s="153"/>
      <c r="Z41" s="153"/>
      <c r="AA41" s="153"/>
      <c r="AB41" s="153"/>
      <c r="AC41" s="153"/>
      <c r="AD41" s="153"/>
      <c r="AE41" s="531">
        <f t="shared" si="130"/>
        <v>0</v>
      </c>
      <c r="AF41" s="529"/>
      <c r="AG41" s="645"/>
      <c r="AH41" s="530" t="s">
        <v>57</v>
      </c>
      <c r="AI41" s="153"/>
      <c r="AJ41" s="153"/>
      <c r="AK41" s="153"/>
      <c r="AL41" s="153"/>
      <c r="AM41" s="153"/>
      <c r="AN41" s="153"/>
      <c r="AO41" s="153"/>
      <c r="AP41" s="153"/>
      <c r="AQ41" s="153"/>
      <c r="AR41" s="153"/>
      <c r="AS41" s="153"/>
      <c r="AT41" s="153"/>
      <c r="AU41" s="531">
        <f t="shared" si="131"/>
        <v>0</v>
      </c>
      <c r="AV41" s="529"/>
      <c r="AW41" s="645"/>
      <c r="AX41" s="530" t="s">
        <v>57</v>
      </c>
      <c r="AY41" s="153"/>
      <c r="AZ41" s="153"/>
      <c r="BA41" s="153"/>
      <c r="BB41" s="153"/>
      <c r="BC41" s="153"/>
      <c r="BD41" s="153"/>
      <c r="BE41" s="153"/>
      <c r="BF41" s="153"/>
      <c r="BG41" s="153"/>
      <c r="BH41" s="153"/>
      <c r="BI41" s="153"/>
      <c r="BJ41" s="153"/>
      <c r="BK41" s="531">
        <f t="shared" si="132"/>
        <v>0</v>
      </c>
      <c r="BL41" s="529"/>
      <c r="BM41" s="529"/>
      <c r="BN41" s="529"/>
      <c r="BO41" s="529"/>
      <c r="BP41" s="645"/>
      <c r="BQ41" s="530" t="s">
        <v>57</v>
      </c>
      <c r="BR41" s="172"/>
      <c r="BS41" s="172"/>
      <c r="BT41" s="172"/>
      <c r="BU41" s="172"/>
      <c r="BV41" s="172"/>
      <c r="BW41" s="172"/>
      <c r="BX41" s="172"/>
      <c r="BY41" s="172"/>
      <c r="BZ41" s="172"/>
      <c r="CA41" s="172"/>
      <c r="CB41" s="172"/>
      <c r="CC41" s="172"/>
      <c r="CD41" s="533">
        <f t="shared" si="133"/>
        <v>0</v>
      </c>
      <c r="CE41" s="529"/>
      <c r="CF41" s="645"/>
      <c r="CG41" s="530" t="s">
        <v>57</v>
      </c>
      <c r="CH41" s="172"/>
      <c r="CI41" s="172"/>
      <c r="CJ41" s="172"/>
      <c r="CK41" s="172"/>
      <c r="CL41" s="172"/>
      <c r="CM41" s="172"/>
      <c r="CN41" s="172"/>
      <c r="CO41" s="172"/>
      <c r="CP41" s="172"/>
      <c r="CQ41" s="172"/>
      <c r="CR41" s="172"/>
      <c r="CS41" s="172"/>
      <c r="CT41" s="533">
        <f t="shared" si="134"/>
        <v>0</v>
      </c>
      <c r="CU41" s="529"/>
      <c r="CV41" s="645"/>
      <c r="CW41" s="530" t="s">
        <v>57</v>
      </c>
      <c r="CX41" s="172"/>
      <c r="CY41" s="172"/>
      <c r="CZ41" s="172"/>
      <c r="DA41" s="172"/>
      <c r="DB41" s="172"/>
      <c r="DC41" s="172"/>
      <c r="DD41" s="172"/>
      <c r="DE41" s="172"/>
      <c r="DF41" s="172"/>
      <c r="DG41" s="172"/>
      <c r="DH41" s="172"/>
      <c r="DI41" s="172"/>
      <c r="DJ41" s="533">
        <f t="shared" si="135"/>
        <v>0</v>
      </c>
      <c r="DK41" s="529"/>
      <c r="DL41" s="645"/>
      <c r="DM41" s="530" t="s">
        <v>57</v>
      </c>
      <c r="DN41" s="172"/>
      <c r="DO41" s="172"/>
      <c r="DP41" s="172"/>
      <c r="DQ41" s="172"/>
      <c r="DR41" s="172"/>
      <c r="DS41" s="172"/>
      <c r="DT41" s="172"/>
      <c r="DU41" s="172"/>
      <c r="DV41" s="172"/>
      <c r="DW41" s="172"/>
      <c r="DX41" s="172"/>
      <c r="DY41" s="172"/>
      <c r="DZ41" s="533">
        <f t="shared" si="136"/>
        <v>0</v>
      </c>
    </row>
    <row r="42" spans="1:132" x14ac:dyDescent="0.35">
      <c r="A42" s="645"/>
      <c r="B42" s="530" t="s">
        <v>56</v>
      </c>
      <c r="C42" s="153"/>
      <c r="D42" s="153"/>
      <c r="E42" s="153"/>
      <c r="F42" s="153"/>
      <c r="G42" s="153"/>
      <c r="H42" s="153"/>
      <c r="I42" s="153"/>
      <c r="J42" s="153"/>
      <c r="K42" s="153"/>
      <c r="L42" s="153"/>
      <c r="M42" s="153"/>
      <c r="N42" s="153"/>
      <c r="O42" s="531">
        <f t="shared" si="129"/>
        <v>0</v>
      </c>
      <c r="P42" s="529"/>
      <c r="Q42" s="645"/>
      <c r="R42" s="530" t="s">
        <v>56</v>
      </c>
      <c r="S42" s="153"/>
      <c r="T42" s="153"/>
      <c r="U42" s="153"/>
      <c r="V42" s="153"/>
      <c r="W42" s="153"/>
      <c r="X42" s="153"/>
      <c r="Y42" s="153"/>
      <c r="Z42" s="153"/>
      <c r="AA42" s="153"/>
      <c r="AB42" s="153"/>
      <c r="AC42" s="153"/>
      <c r="AD42" s="153"/>
      <c r="AE42" s="531">
        <f t="shared" si="130"/>
        <v>0</v>
      </c>
      <c r="AF42" s="529"/>
      <c r="AG42" s="645"/>
      <c r="AH42" s="530" t="s">
        <v>56</v>
      </c>
      <c r="AI42" s="153"/>
      <c r="AJ42" s="153"/>
      <c r="AK42" s="153"/>
      <c r="AL42" s="153"/>
      <c r="AM42" s="153"/>
      <c r="AN42" s="153"/>
      <c r="AO42" s="153"/>
      <c r="AP42" s="153"/>
      <c r="AQ42" s="153"/>
      <c r="AR42" s="153"/>
      <c r="AS42" s="153"/>
      <c r="AT42" s="153"/>
      <c r="AU42" s="531">
        <f t="shared" si="131"/>
        <v>0</v>
      </c>
      <c r="AV42" s="529"/>
      <c r="AW42" s="645"/>
      <c r="AX42" s="530" t="s">
        <v>56</v>
      </c>
      <c r="AY42" s="153"/>
      <c r="AZ42" s="153"/>
      <c r="BA42" s="153"/>
      <c r="BB42" s="153"/>
      <c r="BC42" s="153"/>
      <c r="BD42" s="153"/>
      <c r="BE42" s="153"/>
      <c r="BF42" s="153"/>
      <c r="BG42" s="153"/>
      <c r="BH42" s="153"/>
      <c r="BI42" s="153"/>
      <c r="BJ42" s="153"/>
      <c r="BK42" s="531">
        <f t="shared" si="132"/>
        <v>0</v>
      </c>
      <c r="BL42" s="529"/>
      <c r="BM42" s="529"/>
      <c r="BN42" s="529"/>
      <c r="BO42" s="529"/>
      <c r="BP42" s="645"/>
      <c r="BQ42" s="530" t="s">
        <v>56</v>
      </c>
      <c r="BR42" s="172"/>
      <c r="BS42" s="172"/>
      <c r="BT42" s="172"/>
      <c r="BU42" s="172"/>
      <c r="BV42" s="172"/>
      <c r="BW42" s="172"/>
      <c r="BX42" s="172"/>
      <c r="BY42" s="172"/>
      <c r="BZ42" s="172"/>
      <c r="CA42" s="172"/>
      <c r="CB42" s="172"/>
      <c r="CC42" s="172"/>
      <c r="CD42" s="533">
        <f t="shared" si="133"/>
        <v>0</v>
      </c>
      <c r="CE42" s="529"/>
      <c r="CF42" s="645"/>
      <c r="CG42" s="530" t="s">
        <v>56</v>
      </c>
      <c r="CH42" s="172"/>
      <c r="CI42" s="172"/>
      <c r="CJ42" s="172"/>
      <c r="CK42" s="172"/>
      <c r="CL42" s="172"/>
      <c r="CM42" s="172"/>
      <c r="CN42" s="172"/>
      <c r="CO42" s="172"/>
      <c r="CP42" s="172"/>
      <c r="CQ42" s="172"/>
      <c r="CR42" s="172"/>
      <c r="CS42" s="172"/>
      <c r="CT42" s="533">
        <f t="shared" si="134"/>
        <v>0</v>
      </c>
      <c r="CU42" s="529"/>
      <c r="CV42" s="645"/>
      <c r="CW42" s="530" t="s">
        <v>56</v>
      </c>
      <c r="CX42" s="172"/>
      <c r="CY42" s="172"/>
      <c r="CZ42" s="172"/>
      <c r="DA42" s="172"/>
      <c r="DB42" s="172"/>
      <c r="DC42" s="172"/>
      <c r="DD42" s="172"/>
      <c r="DE42" s="172"/>
      <c r="DF42" s="172"/>
      <c r="DG42" s="172"/>
      <c r="DH42" s="172"/>
      <c r="DI42" s="172"/>
      <c r="DJ42" s="533">
        <f t="shared" si="135"/>
        <v>0</v>
      </c>
      <c r="DK42" s="529"/>
      <c r="DL42" s="645"/>
      <c r="DM42" s="530" t="s">
        <v>56</v>
      </c>
      <c r="DN42" s="172"/>
      <c r="DO42" s="172"/>
      <c r="DP42" s="172"/>
      <c r="DQ42" s="172"/>
      <c r="DR42" s="172"/>
      <c r="DS42" s="172"/>
      <c r="DT42" s="172"/>
      <c r="DU42" s="172"/>
      <c r="DV42" s="172"/>
      <c r="DW42" s="172"/>
      <c r="DX42" s="172"/>
      <c r="DY42" s="172"/>
      <c r="DZ42" s="533">
        <f t="shared" si="136"/>
        <v>0</v>
      </c>
    </row>
    <row r="43" spans="1:132" x14ac:dyDescent="0.35">
      <c r="A43" s="645"/>
      <c r="B43" s="530" t="s">
        <v>55</v>
      </c>
      <c r="C43" s="153"/>
      <c r="D43" s="153"/>
      <c r="E43" s="153"/>
      <c r="F43" s="153"/>
      <c r="G43" s="153"/>
      <c r="H43" s="153"/>
      <c r="I43" s="153"/>
      <c r="J43" s="153"/>
      <c r="K43" s="153"/>
      <c r="L43" s="153"/>
      <c r="M43" s="153"/>
      <c r="N43" s="153"/>
      <c r="O43" s="531">
        <f t="shared" si="129"/>
        <v>0</v>
      </c>
      <c r="P43" s="529"/>
      <c r="Q43" s="645"/>
      <c r="R43" s="530" t="s">
        <v>55</v>
      </c>
      <c r="S43" s="153"/>
      <c r="T43" s="153"/>
      <c r="U43" s="153"/>
      <c r="V43" s="153"/>
      <c r="W43" s="153"/>
      <c r="X43" s="153"/>
      <c r="Y43" s="153"/>
      <c r="Z43" s="153"/>
      <c r="AA43" s="153"/>
      <c r="AB43" s="153"/>
      <c r="AC43" s="153"/>
      <c r="AD43" s="153"/>
      <c r="AE43" s="531">
        <f t="shared" si="130"/>
        <v>0</v>
      </c>
      <c r="AF43" s="529"/>
      <c r="AG43" s="645"/>
      <c r="AH43" s="530" t="s">
        <v>55</v>
      </c>
      <c r="AI43" s="153"/>
      <c r="AJ43" s="153"/>
      <c r="AK43" s="153"/>
      <c r="AL43" s="153"/>
      <c r="AM43" s="153"/>
      <c r="AN43" s="153"/>
      <c r="AO43" s="153"/>
      <c r="AP43" s="153"/>
      <c r="AQ43" s="153"/>
      <c r="AR43" s="153"/>
      <c r="AS43" s="153"/>
      <c r="AT43" s="153"/>
      <c r="AU43" s="531">
        <f t="shared" si="131"/>
        <v>0</v>
      </c>
      <c r="AV43" s="529"/>
      <c r="AW43" s="645"/>
      <c r="AX43" s="530" t="s">
        <v>55</v>
      </c>
      <c r="AY43" s="153"/>
      <c r="AZ43" s="153"/>
      <c r="BA43" s="153"/>
      <c r="BB43" s="153"/>
      <c r="BC43" s="153"/>
      <c r="BD43" s="153"/>
      <c r="BE43" s="153"/>
      <c r="BF43" s="153"/>
      <c r="BG43" s="153"/>
      <c r="BH43" s="153"/>
      <c r="BI43" s="153"/>
      <c r="BJ43" s="153"/>
      <c r="BK43" s="531">
        <f t="shared" si="132"/>
        <v>0</v>
      </c>
      <c r="BL43" s="529"/>
      <c r="BM43" s="529"/>
      <c r="BN43" s="529"/>
      <c r="BO43" s="529"/>
      <c r="BP43" s="645"/>
      <c r="BQ43" s="530" t="s">
        <v>55</v>
      </c>
      <c r="BR43" s="172"/>
      <c r="BS43" s="172"/>
      <c r="BT43" s="172"/>
      <c r="BU43" s="172"/>
      <c r="BV43" s="172"/>
      <c r="BW43" s="172"/>
      <c r="BX43" s="172"/>
      <c r="BY43" s="172"/>
      <c r="BZ43" s="172"/>
      <c r="CA43" s="172"/>
      <c r="CB43" s="172"/>
      <c r="CC43" s="172"/>
      <c r="CD43" s="533">
        <f t="shared" si="133"/>
        <v>0</v>
      </c>
      <c r="CE43" s="529"/>
      <c r="CF43" s="645"/>
      <c r="CG43" s="530" t="s">
        <v>55</v>
      </c>
      <c r="CH43" s="172"/>
      <c r="CI43" s="172"/>
      <c r="CJ43" s="172"/>
      <c r="CK43" s="172"/>
      <c r="CL43" s="172"/>
      <c r="CM43" s="172"/>
      <c r="CN43" s="172"/>
      <c r="CO43" s="172"/>
      <c r="CP43" s="172"/>
      <c r="CQ43" s="172"/>
      <c r="CR43" s="172"/>
      <c r="CS43" s="172"/>
      <c r="CT43" s="533">
        <f t="shared" si="134"/>
        <v>0</v>
      </c>
      <c r="CU43" s="529"/>
      <c r="CV43" s="645"/>
      <c r="CW43" s="530" t="s">
        <v>55</v>
      </c>
      <c r="CX43" s="172"/>
      <c r="CY43" s="172"/>
      <c r="CZ43" s="172"/>
      <c r="DA43" s="172"/>
      <c r="DB43" s="172"/>
      <c r="DC43" s="172"/>
      <c r="DD43" s="172"/>
      <c r="DE43" s="172"/>
      <c r="DF43" s="172"/>
      <c r="DG43" s="172"/>
      <c r="DH43" s="172"/>
      <c r="DI43" s="172"/>
      <c r="DJ43" s="533">
        <f t="shared" si="135"/>
        <v>0</v>
      </c>
      <c r="DK43" s="529"/>
      <c r="DL43" s="645"/>
      <c r="DM43" s="530" t="s">
        <v>55</v>
      </c>
      <c r="DN43" s="172"/>
      <c r="DO43" s="172"/>
      <c r="DP43" s="172"/>
      <c r="DQ43" s="172"/>
      <c r="DR43" s="172"/>
      <c r="DS43" s="172"/>
      <c r="DT43" s="172"/>
      <c r="DU43" s="172"/>
      <c r="DV43" s="172"/>
      <c r="DW43" s="172"/>
      <c r="DX43" s="172"/>
      <c r="DY43" s="172"/>
      <c r="DZ43" s="533">
        <f t="shared" si="136"/>
        <v>0</v>
      </c>
    </row>
    <row r="44" spans="1:132" x14ac:dyDescent="0.35">
      <c r="A44" s="645"/>
      <c r="B44" s="530" t="s">
        <v>54</v>
      </c>
      <c r="C44" s="153"/>
      <c r="D44" s="153"/>
      <c r="E44" s="153"/>
      <c r="F44" s="153"/>
      <c r="G44" s="153"/>
      <c r="H44" s="153"/>
      <c r="I44" s="153"/>
      <c r="J44" s="153"/>
      <c r="K44" s="153"/>
      <c r="L44" s="153"/>
      <c r="M44" s="153"/>
      <c r="N44" s="153"/>
      <c r="O44" s="531">
        <f t="shared" si="129"/>
        <v>0</v>
      </c>
      <c r="P44" s="529"/>
      <c r="Q44" s="645"/>
      <c r="R44" s="530" t="s">
        <v>54</v>
      </c>
      <c r="S44" s="153"/>
      <c r="T44" s="153"/>
      <c r="U44" s="153"/>
      <c r="V44" s="153"/>
      <c r="W44" s="153"/>
      <c r="X44" s="153"/>
      <c r="Y44" s="153"/>
      <c r="Z44" s="153"/>
      <c r="AA44" s="153"/>
      <c r="AB44" s="153"/>
      <c r="AC44" s="153"/>
      <c r="AD44" s="153"/>
      <c r="AE44" s="531">
        <f t="shared" si="130"/>
        <v>0</v>
      </c>
      <c r="AF44" s="529"/>
      <c r="AG44" s="645"/>
      <c r="AH44" s="530" t="s">
        <v>54</v>
      </c>
      <c r="AI44" s="153"/>
      <c r="AJ44" s="153"/>
      <c r="AK44" s="153"/>
      <c r="AL44" s="153"/>
      <c r="AM44" s="153"/>
      <c r="AN44" s="153"/>
      <c r="AO44" s="153"/>
      <c r="AP44" s="153"/>
      <c r="AQ44" s="153"/>
      <c r="AR44" s="153"/>
      <c r="AS44" s="153"/>
      <c r="AT44" s="153"/>
      <c r="AU44" s="531">
        <f t="shared" si="131"/>
        <v>0</v>
      </c>
      <c r="AV44" s="529"/>
      <c r="AW44" s="645"/>
      <c r="AX44" s="530" t="s">
        <v>54</v>
      </c>
      <c r="AY44" s="153"/>
      <c r="AZ44" s="153"/>
      <c r="BA44" s="153"/>
      <c r="BB44" s="153"/>
      <c r="BC44" s="153"/>
      <c r="BD44" s="153"/>
      <c r="BE44" s="153"/>
      <c r="BF44" s="153"/>
      <c r="BG44" s="153"/>
      <c r="BH44" s="153"/>
      <c r="BI44" s="153"/>
      <c r="BJ44" s="153"/>
      <c r="BK44" s="531">
        <f t="shared" si="132"/>
        <v>0</v>
      </c>
      <c r="BL44" s="529"/>
      <c r="BM44" s="529"/>
      <c r="BN44" s="529"/>
      <c r="BO44" s="529"/>
      <c r="BP44" s="645"/>
      <c r="BQ44" s="530" t="s">
        <v>54</v>
      </c>
      <c r="BR44" s="172"/>
      <c r="BS44" s="172"/>
      <c r="BT44" s="172"/>
      <c r="BU44" s="172"/>
      <c r="BV44" s="172"/>
      <c r="BW44" s="172"/>
      <c r="BX44" s="172"/>
      <c r="BY44" s="172"/>
      <c r="BZ44" s="172"/>
      <c r="CA44" s="172"/>
      <c r="CB44" s="172"/>
      <c r="CC44" s="172"/>
      <c r="CD44" s="533">
        <f t="shared" si="133"/>
        <v>0</v>
      </c>
      <c r="CE44" s="529"/>
      <c r="CF44" s="645"/>
      <c r="CG44" s="530" t="s">
        <v>54</v>
      </c>
      <c r="CH44" s="172"/>
      <c r="CI44" s="172"/>
      <c r="CJ44" s="172"/>
      <c r="CK44" s="172"/>
      <c r="CL44" s="172"/>
      <c r="CM44" s="172"/>
      <c r="CN44" s="172"/>
      <c r="CO44" s="172"/>
      <c r="CP44" s="172"/>
      <c r="CQ44" s="172"/>
      <c r="CR44" s="172"/>
      <c r="CS44" s="172"/>
      <c r="CT44" s="533">
        <f t="shared" si="134"/>
        <v>0</v>
      </c>
      <c r="CU44" s="529"/>
      <c r="CV44" s="645"/>
      <c r="CW44" s="530" t="s">
        <v>54</v>
      </c>
      <c r="CX44" s="172"/>
      <c r="CY44" s="172"/>
      <c r="CZ44" s="172"/>
      <c r="DA44" s="172"/>
      <c r="DB44" s="172"/>
      <c r="DC44" s="172"/>
      <c r="DD44" s="172"/>
      <c r="DE44" s="172"/>
      <c r="DF44" s="172"/>
      <c r="DG44" s="172"/>
      <c r="DH44" s="172"/>
      <c r="DI44" s="172"/>
      <c r="DJ44" s="533">
        <f t="shared" si="135"/>
        <v>0</v>
      </c>
      <c r="DK44" s="529"/>
      <c r="DL44" s="645"/>
      <c r="DM44" s="530" t="s">
        <v>54</v>
      </c>
      <c r="DN44" s="172"/>
      <c r="DO44" s="172"/>
      <c r="DP44" s="172"/>
      <c r="DQ44" s="172"/>
      <c r="DR44" s="172"/>
      <c r="DS44" s="172"/>
      <c r="DT44" s="172"/>
      <c r="DU44" s="172"/>
      <c r="DV44" s="172"/>
      <c r="DW44" s="172"/>
      <c r="DX44" s="172"/>
      <c r="DY44" s="172"/>
      <c r="DZ44" s="533">
        <f t="shared" si="136"/>
        <v>0</v>
      </c>
    </row>
    <row r="45" spans="1:132" x14ac:dyDescent="0.35">
      <c r="A45" s="645"/>
      <c r="B45" s="530" t="s">
        <v>53</v>
      </c>
      <c r="C45" s="153"/>
      <c r="D45" s="153"/>
      <c r="E45" s="153"/>
      <c r="F45" s="153"/>
      <c r="G45" s="153"/>
      <c r="H45" s="153"/>
      <c r="I45" s="153"/>
      <c r="J45" s="153"/>
      <c r="K45" s="153"/>
      <c r="L45" s="153"/>
      <c r="M45" s="153"/>
      <c r="N45" s="153"/>
      <c r="O45" s="531">
        <f t="shared" si="129"/>
        <v>0</v>
      </c>
      <c r="P45" s="529"/>
      <c r="Q45" s="645"/>
      <c r="R45" s="530" t="s">
        <v>53</v>
      </c>
      <c r="S45" s="153"/>
      <c r="T45" s="153"/>
      <c r="U45" s="153"/>
      <c r="V45" s="153"/>
      <c r="W45" s="153"/>
      <c r="X45" s="153"/>
      <c r="Y45" s="153"/>
      <c r="Z45" s="153"/>
      <c r="AA45" s="153"/>
      <c r="AB45" s="153"/>
      <c r="AC45" s="153"/>
      <c r="AD45" s="153"/>
      <c r="AE45" s="531">
        <f t="shared" si="130"/>
        <v>0</v>
      </c>
      <c r="AF45" s="529"/>
      <c r="AG45" s="645"/>
      <c r="AH45" s="530" t="s">
        <v>53</v>
      </c>
      <c r="AI45" s="153"/>
      <c r="AJ45" s="153"/>
      <c r="AK45" s="153"/>
      <c r="AL45" s="153"/>
      <c r="AM45" s="153"/>
      <c r="AN45" s="153"/>
      <c r="AO45" s="153"/>
      <c r="AP45" s="153"/>
      <c r="AQ45" s="153"/>
      <c r="AR45" s="153"/>
      <c r="AS45" s="153"/>
      <c r="AT45" s="153"/>
      <c r="AU45" s="531">
        <f t="shared" si="131"/>
        <v>0</v>
      </c>
      <c r="AV45" s="529"/>
      <c r="AW45" s="645"/>
      <c r="AX45" s="530" t="s">
        <v>53</v>
      </c>
      <c r="AY45" s="153"/>
      <c r="AZ45" s="153"/>
      <c r="BA45" s="153"/>
      <c r="BB45" s="153"/>
      <c r="BC45" s="153"/>
      <c r="BD45" s="153"/>
      <c r="BE45" s="153"/>
      <c r="BF45" s="153"/>
      <c r="BG45" s="153"/>
      <c r="BH45" s="153"/>
      <c r="BI45" s="153"/>
      <c r="BJ45" s="153"/>
      <c r="BK45" s="531">
        <f t="shared" si="132"/>
        <v>0</v>
      </c>
      <c r="BL45" s="529"/>
      <c r="BM45" s="529"/>
      <c r="BN45" s="529"/>
      <c r="BO45" s="529"/>
      <c r="BP45" s="645"/>
      <c r="BQ45" s="530" t="s">
        <v>53</v>
      </c>
      <c r="BR45" s="172"/>
      <c r="BS45" s="172"/>
      <c r="BT45" s="172"/>
      <c r="BU45" s="172"/>
      <c r="BV45" s="172"/>
      <c r="BW45" s="172"/>
      <c r="BX45" s="172"/>
      <c r="BY45" s="172"/>
      <c r="BZ45" s="172"/>
      <c r="CA45" s="172"/>
      <c r="CB45" s="172"/>
      <c r="CC45" s="172"/>
      <c r="CD45" s="533">
        <f t="shared" si="133"/>
        <v>0</v>
      </c>
      <c r="CE45" s="529"/>
      <c r="CF45" s="645"/>
      <c r="CG45" s="530" t="s">
        <v>53</v>
      </c>
      <c r="CH45" s="172"/>
      <c r="CI45" s="172"/>
      <c r="CJ45" s="172"/>
      <c r="CK45" s="172"/>
      <c r="CL45" s="172"/>
      <c r="CM45" s="172"/>
      <c r="CN45" s="172"/>
      <c r="CO45" s="172"/>
      <c r="CP45" s="172"/>
      <c r="CQ45" s="172"/>
      <c r="CR45" s="172"/>
      <c r="CS45" s="172"/>
      <c r="CT45" s="533">
        <f t="shared" si="134"/>
        <v>0</v>
      </c>
      <c r="CU45" s="529"/>
      <c r="CV45" s="645"/>
      <c r="CW45" s="530" t="s">
        <v>53</v>
      </c>
      <c r="CX45" s="172"/>
      <c r="CY45" s="172"/>
      <c r="CZ45" s="172"/>
      <c r="DA45" s="172"/>
      <c r="DB45" s="172"/>
      <c r="DC45" s="172"/>
      <c r="DD45" s="172"/>
      <c r="DE45" s="172"/>
      <c r="DF45" s="172"/>
      <c r="DG45" s="172"/>
      <c r="DH45" s="172"/>
      <c r="DI45" s="172"/>
      <c r="DJ45" s="533">
        <f t="shared" si="135"/>
        <v>0</v>
      </c>
      <c r="DK45" s="529"/>
      <c r="DL45" s="645"/>
      <c r="DM45" s="530" t="s">
        <v>53</v>
      </c>
      <c r="DN45" s="172"/>
      <c r="DO45" s="172"/>
      <c r="DP45" s="172"/>
      <c r="DQ45" s="172"/>
      <c r="DR45" s="172"/>
      <c r="DS45" s="172"/>
      <c r="DT45" s="172"/>
      <c r="DU45" s="172"/>
      <c r="DV45" s="172"/>
      <c r="DW45" s="172"/>
      <c r="DX45" s="172"/>
      <c r="DY45" s="172"/>
      <c r="DZ45" s="533">
        <f t="shared" si="136"/>
        <v>0</v>
      </c>
    </row>
    <row r="46" spans="1:132" x14ac:dyDescent="0.35">
      <c r="A46" s="645"/>
      <c r="B46" s="530" t="s">
        <v>52</v>
      </c>
      <c r="C46" s="153"/>
      <c r="D46" s="153"/>
      <c r="E46" s="153"/>
      <c r="F46" s="153"/>
      <c r="G46" s="153"/>
      <c r="H46" s="153"/>
      <c r="I46" s="153"/>
      <c r="J46" s="153"/>
      <c r="K46" s="153"/>
      <c r="L46" s="153"/>
      <c r="M46" s="153"/>
      <c r="N46" s="153"/>
      <c r="O46" s="531">
        <f t="shared" si="129"/>
        <v>0</v>
      </c>
      <c r="P46" s="529"/>
      <c r="Q46" s="645"/>
      <c r="R46" s="530" t="s">
        <v>52</v>
      </c>
      <c r="S46" s="153"/>
      <c r="T46" s="153"/>
      <c r="U46" s="153"/>
      <c r="V46" s="153"/>
      <c r="W46" s="153"/>
      <c r="X46" s="153"/>
      <c r="Y46" s="153"/>
      <c r="Z46" s="153"/>
      <c r="AA46" s="153"/>
      <c r="AB46" s="153"/>
      <c r="AC46" s="153"/>
      <c r="AD46" s="153"/>
      <c r="AE46" s="531">
        <f t="shared" si="130"/>
        <v>0</v>
      </c>
      <c r="AF46" s="529"/>
      <c r="AG46" s="645"/>
      <c r="AH46" s="530" t="s">
        <v>52</v>
      </c>
      <c r="AI46" s="153"/>
      <c r="AJ46" s="153"/>
      <c r="AK46" s="153"/>
      <c r="AL46" s="153"/>
      <c r="AM46" s="153"/>
      <c r="AN46" s="153"/>
      <c r="AO46" s="153"/>
      <c r="AP46" s="153"/>
      <c r="AQ46" s="153"/>
      <c r="AR46" s="153"/>
      <c r="AS46" s="153"/>
      <c r="AT46" s="153"/>
      <c r="AU46" s="531">
        <f t="shared" si="131"/>
        <v>0</v>
      </c>
      <c r="AV46" s="529"/>
      <c r="AW46" s="645"/>
      <c r="AX46" s="530" t="s">
        <v>52</v>
      </c>
      <c r="AY46" s="153"/>
      <c r="AZ46" s="153"/>
      <c r="BA46" s="153"/>
      <c r="BB46" s="153"/>
      <c r="BC46" s="153"/>
      <c r="BD46" s="153"/>
      <c r="BE46" s="153"/>
      <c r="BF46" s="153"/>
      <c r="BG46" s="153"/>
      <c r="BH46" s="153"/>
      <c r="BI46" s="153"/>
      <c r="BJ46" s="153"/>
      <c r="BK46" s="531">
        <f t="shared" si="132"/>
        <v>0</v>
      </c>
      <c r="BL46" s="529"/>
      <c r="BM46" s="529"/>
      <c r="BN46" s="529"/>
      <c r="BO46" s="529"/>
      <c r="BP46" s="645"/>
      <c r="BQ46" s="530" t="s">
        <v>52</v>
      </c>
      <c r="BR46" s="172"/>
      <c r="BS46" s="172"/>
      <c r="BT46" s="172"/>
      <c r="BU46" s="172"/>
      <c r="BV46" s="172"/>
      <c r="BW46" s="172"/>
      <c r="BX46" s="172"/>
      <c r="BY46" s="172"/>
      <c r="BZ46" s="172"/>
      <c r="CA46" s="172"/>
      <c r="CB46" s="172"/>
      <c r="CC46" s="172"/>
      <c r="CD46" s="533">
        <f t="shared" si="133"/>
        <v>0</v>
      </c>
      <c r="CE46" s="529"/>
      <c r="CF46" s="645"/>
      <c r="CG46" s="530" t="s">
        <v>52</v>
      </c>
      <c r="CH46" s="172"/>
      <c r="CI46" s="172"/>
      <c r="CJ46" s="172"/>
      <c r="CK46" s="172"/>
      <c r="CL46" s="172"/>
      <c r="CM46" s="172"/>
      <c r="CN46" s="172"/>
      <c r="CO46" s="172"/>
      <c r="CP46" s="172"/>
      <c r="CQ46" s="172"/>
      <c r="CR46" s="172"/>
      <c r="CS46" s="172"/>
      <c r="CT46" s="533">
        <f t="shared" si="134"/>
        <v>0</v>
      </c>
      <c r="CU46" s="529"/>
      <c r="CV46" s="645"/>
      <c r="CW46" s="530" t="s">
        <v>52</v>
      </c>
      <c r="CX46" s="172"/>
      <c r="CY46" s="172"/>
      <c r="CZ46" s="172"/>
      <c r="DA46" s="172"/>
      <c r="DB46" s="172"/>
      <c r="DC46" s="172"/>
      <c r="DD46" s="172"/>
      <c r="DE46" s="172"/>
      <c r="DF46" s="172"/>
      <c r="DG46" s="172"/>
      <c r="DH46" s="172"/>
      <c r="DI46" s="172"/>
      <c r="DJ46" s="533">
        <f t="shared" si="135"/>
        <v>0</v>
      </c>
      <c r="DK46" s="529"/>
      <c r="DL46" s="645"/>
      <c r="DM46" s="530" t="s">
        <v>52</v>
      </c>
      <c r="DN46" s="172"/>
      <c r="DO46" s="172"/>
      <c r="DP46" s="172"/>
      <c r="DQ46" s="172"/>
      <c r="DR46" s="172"/>
      <c r="DS46" s="172"/>
      <c r="DT46" s="172"/>
      <c r="DU46" s="172"/>
      <c r="DV46" s="172"/>
      <c r="DW46" s="172"/>
      <c r="DX46" s="172"/>
      <c r="DY46" s="172"/>
      <c r="DZ46" s="533">
        <f t="shared" si="136"/>
        <v>0</v>
      </c>
    </row>
    <row r="47" spans="1:132" ht="16.5" customHeight="1" x14ac:dyDescent="0.35">
      <c r="A47" s="645"/>
      <c r="B47" s="530" t="s">
        <v>51</v>
      </c>
      <c r="C47" s="153"/>
      <c r="D47" s="153"/>
      <c r="E47" s="153"/>
      <c r="F47" s="153"/>
      <c r="G47" s="153"/>
      <c r="H47" s="153"/>
      <c r="I47" s="153"/>
      <c r="J47" s="153"/>
      <c r="K47" s="153"/>
      <c r="L47" s="153"/>
      <c r="M47" s="153"/>
      <c r="N47" s="153"/>
      <c r="O47" s="531">
        <f t="shared" si="129"/>
        <v>0</v>
      </c>
      <c r="P47" s="529"/>
      <c r="Q47" s="645"/>
      <c r="R47" s="530" t="s">
        <v>51</v>
      </c>
      <c r="S47" s="153"/>
      <c r="T47" s="153"/>
      <c r="U47" s="153"/>
      <c r="V47" s="153"/>
      <c r="W47" s="153"/>
      <c r="X47" s="153"/>
      <c r="Y47" s="153"/>
      <c r="Z47" s="153"/>
      <c r="AA47" s="153"/>
      <c r="AB47" s="153"/>
      <c r="AC47" s="153"/>
      <c r="AD47" s="153"/>
      <c r="AE47" s="531">
        <f t="shared" si="130"/>
        <v>0</v>
      </c>
      <c r="AF47" s="529"/>
      <c r="AG47" s="645"/>
      <c r="AH47" s="530" t="s">
        <v>51</v>
      </c>
      <c r="AI47" s="153"/>
      <c r="AJ47" s="153"/>
      <c r="AK47" s="153"/>
      <c r="AL47" s="153"/>
      <c r="AM47" s="153"/>
      <c r="AN47" s="153"/>
      <c r="AO47" s="153"/>
      <c r="AP47" s="153"/>
      <c r="AQ47" s="153"/>
      <c r="AR47" s="153"/>
      <c r="AS47" s="153"/>
      <c r="AT47" s="153"/>
      <c r="AU47" s="531">
        <f t="shared" si="131"/>
        <v>0</v>
      </c>
      <c r="AV47" s="529"/>
      <c r="AW47" s="645"/>
      <c r="AX47" s="530" t="s">
        <v>51</v>
      </c>
      <c r="AY47" s="153"/>
      <c r="AZ47" s="153"/>
      <c r="BA47" s="153"/>
      <c r="BB47" s="153"/>
      <c r="BC47" s="153"/>
      <c r="BD47" s="153"/>
      <c r="BE47" s="153"/>
      <c r="BF47" s="153"/>
      <c r="BG47" s="153"/>
      <c r="BH47" s="153"/>
      <c r="BI47" s="153"/>
      <c r="BJ47" s="153"/>
      <c r="BK47" s="531">
        <f t="shared" si="132"/>
        <v>0</v>
      </c>
      <c r="BL47" s="529"/>
      <c r="BM47" s="529"/>
      <c r="BN47" s="529"/>
      <c r="BO47" s="529"/>
      <c r="BP47" s="645"/>
      <c r="BQ47" s="530" t="s">
        <v>51</v>
      </c>
      <c r="BR47" s="172"/>
      <c r="BS47" s="172"/>
      <c r="BT47" s="172"/>
      <c r="BU47" s="172"/>
      <c r="BV47" s="172"/>
      <c r="BW47" s="172"/>
      <c r="BX47" s="172"/>
      <c r="BY47" s="172"/>
      <c r="BZ47" s="172"/>
      <c r="CA47" s="172"/>
      <c r="CB47" s="172"/>
      <c r="CC47" s="172"/>
      <c r="CD47" s="533">
        <f t="shared" si="133"/>
        <v>0</v>
      </c>
      <c r="CE47" s="529"/>
      <c r="CF47" s="645"/>
      <c r="CG47" s="530" t="s">
        <v>51</v>
      </c>
      <c r="CH47" s="172"/>
      <c r="CI47" s="172"/>
      <c r="CJ47" s="172"/>
      <c r="CK47" s="172"/>
      <c r="CL47" s="172"/>
      <c r="CM47" s="172"/>
      <c r="CN47" s="172"/>
      <c r="CO47" s="172"/>
      <c r="CP47" s="172"/>
      <c r="CQ47" s="172"/>
      <c r="CR47" s="172"/>
      <c r="CS47" s="172"/>
      <c r="CT47" s="533">
        <f t="shared" si="134"/>
        <v>0</v>
      </c>
      <c r="CU47" s="529"/>
      <c r="CV47" s="645"/>
      <c r="CW47" s="530" t="s">
        <v>51</v>
      </c>
      <c r="CX47" s="172"/>
      <c r="CY47" s="172"/>
      <c r="CZ47" s="172"/>
      <c r="DA47" s="172"/>
      <c r="DB47" s="172"/>
      <c r="DC47" s="172"/>
      <c r="DD47" s="172"/>
      <c r="DE47" s="172"/>
      <c r="DF47" s="172"/>
      <c r="DG47" s="172"/>
      <c r="DH47" s="172"/>
      <c r="DI47" s="172"/>
      <c r="DJ47" s="533">
        <f t="shared" si="135"/>
        <v>0</v>
      </c>
      <c r="DK47" s="529"/>
      <c r="DL47" s="645"/>
      <c r="DM47" s="530" t="s">
        <v>51</v>
      </c>
      <c r="DN47" s="172"/>
      <c r="DO47" s="172"/>
      <c r="DP47" s="172"/>
      <c r="DQ47" s="172"/>
      <c r="DR47" s="172"/>
      <c r="DS47" s="172"/>
      <c r="DT47" s="172"/>
      <c r="DU47" s="172"/>
      <c r="DV47" s="172"/>
      <c r="DW47" s="172"/>
      <c r="DX47" s="172"/>
      <c r="DY47" s="172"/>
      <c r="DZ47" s="533">
        <f t="shared" si="136"/>
        <v>0</v>
      </c>
    </row>
    <row r="48" spans="1:132" ht="15" thickBot="1" x14ac:dyDescent="0.4">
      <c r="A48" s="646"/>
      <c r="B48" s="530" t="s">
        <v>50</v>
      </c>
      <c r="C48" s="153"/>
      <c r="D48" s="153"/>
      <c r="E48" s="153"/>
      <c r="F48" s="153"/>
      <c r="G48" s="153"/>
      <c r="H48" s="153"/>
      <c r="I48" s="153"/>
      <c r="J48" s="153"/>
      <c r="K48" s="153"/>
      <c r="L48" s="153"/>
      <c r="M48" s="153"/>
      <c r="N48" s="153"/>
      <c r="O48" s="531">
        <f t="shared" si="129"/>
        <v>0</v>
      </c>
      <c r="P48" s="529"/>
      <c r="Q48" s="646"/>
      <c r="R48" s="530" t="s">
        <v>50</v>
      </c>
      <c r="S48" s="153"/>
      <c r="T48" s="153"/>
      <c r="U48" s="153"/>
      <c r="V48" s="153"/>
      <c r="W48" s="153"/>
      <c r="X48" s="153"/>
      <c r="Y48" s="153"/>
      <c r="Z48" s="153"/>
      <c r="AA48" s="153"/>
      <c r="AB48" s="153"/>
      <c r="AC48" s="153"/>
      <c r="AD48" s="153"/>
      <c r="AE48" s="531">
        <f t="shared" si="130"/>
        <v>0</v>
      </c>
      <c r="AF48" s="529"/>
      <c r="AG48" s="646"/>
      <c r="AH48" s="530" t="s">
        <v>50</v>
      </c>
      <c r="AI48" s="153"/>
      <c r="AJ48" s="153"/>
      <c r="AK48" s="153"/>
      <c r="AL48" s="153"/>
      <c r="AM48" s="153"/>
      <c r="AN48" s="153"/>
      <c r="AO48" s="153"/>
      <c r="AP48" s="153"/>
      <c r="AQ48" s="153"/>
      <c r="AR48" s="153"/>
      <c r="AS48" s="153"/>
      <c r="AT48" s="153"/>
      <c r="AU48" s="531">
        <f t="shared" si="131"/>
        <v>0</v>
      </c>
      <c r="AV48" s="529"/>
      <c r="AW48" s="646"/>
      <c r="AX48" s="530" t="s">
        <v>50</v>
      </c>
      <c r="AY48" s="153"/>
      <c r="AZ48" s="153"/>
      <c r="BA48" s="153"/>
      <c r="BB48" s="153"/>
      <c r="BC48" s="153"/>
      <c r="BD48" s="153"/>
      <c r="BE48" s="153"/>
      <c r="BF48" s="153"/>
      <c r="BG48" s="153"/>
      <c r="BH48" s="153"/>
      <c r="BI48" s="153"/>
      <c r="BJ48" s="153"/>
      <c r="BK48" s="531">
        <f t="shared" si="132"/>
        <v>0</v>
      </c>
      <c r="BL48" s="529"/>
      <c r="BM48" s="529"/>
      <c r="BN48" s="529"/>
      <c r="BO48" s="529"/>
      <c r="BP48" s="646"/>
      <c r="BQ48" s="530" t="s">
        <v>50</v>
      </c>
      <c r="BR48" s="172"/>
      <c r="BS48" s="172"/>
      <c r="BT48" s="172"/>
      <c r="BU48" s="172"/>
      <c r="BV48" s="172"/>
      <c r="BW48" s="172"/>
      <c r="BX48" s="172"/>
      <c r="BY48" s="172"/>
      <c r="BZ48" s="172"/>
      <c r="CA48" s="172"/>
      <c r="CB48" s="172"/>
      <c r="CC48" s="172"/>
      <c r="CD48" s="533">
        <f t="shared" si="133"/>
        <v>0</v>
      </c>
      <c r="CE48" s="529"/>
      <c r="CF48" s="646"/>
      <c r="CG48" s="530" t="s">
        <v>50</v>
      </c>
      <c r="CH48" s="172"/>
      <c r="CI48" s="172"/>
      <c r="CJ48" s="172"/>
      <c r="CK48" s="172"/>
      <c r="CL48" s="172"/>
      <c r="CM48" s="172"/>
      <c r="CN48" s="172"/>
      <c r="CO48" s="172"/>
      <c r="CP48" s="172"/>
      <c r="CQ48" s="172"/>
      <c r="CR48" s="172"/>
      <c r="CS48" s="172"/>
      <c r="CT48" s="533">
        <f t="shared" si="134"/>
        <v>0</v>
      </c>
      <c r="CU48" s="529"/>
      <c r="CV48" s="646"/>
      <c r="CW48" s="530" t="s">
        <v>50</v>
      </c>
      <c r="CX48" s="172"/>
      <c r="CY48" s="172"/>
      <c r="CZ48" s="172"/>
      <c r="DA48" s="172"/>
      <c r="DB48" s="172"/>
      <c r="DC48" s="172"/>
      <c r="DD48" s="172"/>
      <c r="DE48" s="172"/>
      <c r="DF48" s="172"/>
      <c r="DG48" s="172"/>
      <c r="DH48" s="172"/>
      <c r="DI48" s="172"/>
      <c r="DJ48" s="533">
        <f t="shared" si="135"/>
        <v>0</v>
      </c>
      <c r="DK48" s="529"/>
      <c r="DL48" s="646"/>
      <c r="DM48" s="530" t="s">
        <v>50</v>
      </c>
      <c r="DN48" s="172"/>
      <c r="DO48" s="172"/>
      <c r="DP48" s="172"/>
      <c r="DQ48" s="172"/>
      <c r="DR48" s="172"/>
      <c r="DS48" s="172"/>
      <c r="DT48" s="172"/>
      <c r="DU48" s="172"/>
      <c r="DV48" s="172"/>
      <c r="DW48" s="172"/>
      <c r="DX48" s="172"/>
      <c r="DY48" s="172"/>
      <c r="DZ48" s="533">
        <f t="shared" si="136"/>
        <v>0</v>
      </c>
    </row>
    <row r="49" spans="1:130" ht="15" thickBot="1" x14ac:dyDescent="0.4">
      <c r="A49" s="534"/>
      <c r="B49" s="535" t="s">
        <v>43</v>
      </c>
      <c r="C49" s="409">
        <f>SUM(C36:C48)</f>
        <v>0</v>
      </c>
      <c r="D49" s="409">
        <f t="shared" ref="D49" si="137">SUM(D36:D48)</f>
        <v>0</v>
      </c>
      <c r="E49" s="409">
        <f t="shared" ref="E49" si="138">SUM(E36:E48)</f>
        <v>0</v>
      </c>
      <c r="F49" s="409">
        <f t="shared" ref="F49" si="139">SUM(F36:F48)</f>
        <v>0</v>
      </c>
      <c r="G49" s="409">
        <f t="shared" ref="G49" si="140">SUM(G36:G48)</f>
        <v>0</v>
      </c>
      <c r="H49" s="409">
        <f t="shared" ref="H49" si="141">SUM(H36:H48)</f>
        <v>0</v>
      </c>
      <c r="I49" s="409">
        <f t="shared" ref="I49" si="142">SUM(I36:I48)</f>
        <v>0</v>
      </c>
      <c r="J49" s="409">
        <f t="shared" ref="J49" si="143">SUM(J36:J48)</f>
        <v>0</v>
      </c>
      <c r="K49" s="409">
        <f t="shared" ref="K49" si="144">SUM(K36:K48)</f>
        <v>0</v>
      </c>
      <c r="L49" s="409">
        <f t="shared" ref="L49" si="145">SUM(L36:L48)</f>
        <v>0</v>
      </c>
      <c r="M49" s="409">
        <f t="shared" ref="M49" si="146">SUM(M36:M48)</f>
        <v>0</v>
      </c>
      <c r="N49" s="409">
        <f t="shared" ref="N49" si="147">SUM(N36:N48)</f>
        <v>0</v>
      </c>
      <c r="O49" s="536">
        <f t="shared" si="129"/>
        <v>0</v>
      </c>
      <c r="P49" s="529"/>
      <c r="Q49" s="534"/>
      <c r="R49" s="535" t="s">
        <v>43</v>
      </c>
      <c r="S49" s="409">
        <f>SUM(S36:S48)</f>
        <v>0</v>
      </c>
      <c r="T49" s="409">
        <f t="shared" ref="T49" si="148">SUM(T36:T48)</f>
        <v>0</v>
      </c>
      <c r="U49" s="409">
        <f t="shared" ref="U49" si="149">SUM(U36:U48)</f>
        <v>0</v>
      </c>
      <c r="V49" s="409">
        <f t="shared" ref="V49" si="150">SUM(V36:V48)</f>
        <v>0</v>
      </c>
      <c r="W49" s="409">
        <f t="shared" ref="W49" si="151">SUM(W36:W48)</f>
        <v>0</v>
      </c>
      <c r="X49" s="409">
        <f t="shared" ref="X49" si="152">SUM(X36:X48)</f>
        <v>0</v>
      </c>
      <c r="Y49" s="409">
        <f t="shared" ref="Y49" si="153">SUM(Y36:Y48)</f>
        <v>0</v>
      </c>
      <c r="Z49" s="409">
        <f t="shared" ref="Z49" si="154">SUM(Z36:Z48)</f>
        <v>0</v>
      </c>
      <c r="AA49" s="409">
        <f t="shared" ref="AA49" si="155">SUM(AA36:AA48)</f>
        <v>0</v>
      </c>
      <c r="AB49" s="409">
        <f t="shared" ref="AB49" si="156">SUM(AB36:AB48)</f>
        <v>0</v>
      </c>
      <c r="AC49" s="409">
        <f t="shared" ref="AC49" si="157">SUM(AC36:AC48)</f>
        <v>0</v>
      </c>
      <c r="AD49" s="409">
        <f t="shared" ref="AD49" si="158">SUM(AD36:AD48)</f>
        <v>0</v>
      </c>
      <c r="AE49" s="536">
        <f t="shared" si="130"/>
        <v>0</v>
      </c>
      <c r="AF49" s="529"/>
      <c r="AG49" s="534"/>
      <c r="AH49" s="535" t="s">
        <v>43</v>
      </c>
      <c r="AI49" s="409">
        <f>SUM(AI36:AI48)</f>
        <v>0</v>
      </c>
      <c r="AJ49" s="409">
        <f t="shared" ref="AJ49" si="159">SUM(AJ36:AJ48)</f>
        <v>0</v>
      </c>
      <c r="AK49" s="409">
        <f t="shared" ref="AK49" si="160">SUM(AK36:AK48)</f>
        <v>0</v>
      </c>
      <c r="AL49" s="409">
        <f t="shared" ref="AL49" si="161">SUM(AL36:AL48)</f>
        <v>0</v>
      </c>
      <c r="AM49" s="409">
        <f t="shared" ref="AM49" si="162">SUM(AM36:AM48)</f>
        <v>0</v>
      </c>
      <c r="AN49" s="409">
        <f t="shared" ref="AN49" si="163">SUM(AN36:AN48)</f>
        <v>0</v>
      </c>
      <c r="AO49" s="409">
        <f t="shared" ref="AO49" si="164">SUM(AO36:AO48)</f>
        <v>0</v>
      </c>
      <c r="AP49" s="409">
        <f t="shared" ref="AP49" si="165">SUM(AP36:AP48)</f>
        <v>0</v>
      </c>
      <c r="AQ49" s="409">
        <f t="shared" ref="AQ49" si="166">SUM(AQ36:AQ48)</f>
        <v>0</v>
      </c>
      <c r="AR49" s="409">
        <f t="shared" ref="AR49" si="167">SUM(AR36:AR48)</f>
        <v>0</v>
      </c>
      <c r="AS49" s="409">
        <f t="shared" ref="AS49" si="168">SUM(AS36:AS48)</f>
        <v>0</v>
      </c>
      <c r="AT49" s="409">
        <f t="shared" ref="AT49" si="169">SUM(AT36:AT48)</f>
        <v>0</v>
      </c>
      <c r="AU49" s="536">
        <f t="shared" si="131"/>
        <v>0</v>
      </c>
      <c r="AV49" s="529"/>
      <c r="AW49" s="534"/>
      <c r="AX49" s="535" t="s">
        <v>43</v>
      </c>
      <c r="AY49" s="409">
        <f>SUM(AY36:AY48)</f>
        <v>0</v>
      </c>
      <c r="AZ49" s="409">
        <f t="shared" ref="AZ49" si="170">SUM(AZ36:AZ48)</f>
        <v>0</v>
      </c>
      <c r="BA49" s="409">
        <f t="shared" ref="BA49" si="171">SUM(BA36:BA48)</f>
        <v>0</v>
      </c>
      <c r="BB49" s="409">
        <f t="shared" ref="BB49" si="172">SUM(BB36:BB48)</f>
        <v>0</v>
      </c>
      <c r="BC49" s="409">
        <f t="shared" ref="BC49" si="173">SUM(BC36:BC48)</f>
        <v>0</v>
      </c>
      <c r="BD49" s="409">
        <f t="shared" ref="BD49" si="174">SUM(BD36:BD48)</f>
        <v>0</v>
      </c>
      <c r="BE49" s="409">
        <f t="shared" ref="BE49" si="175">SUM(BE36:BE48)</f>
        <v>0</v>
      </c>
      <c r="BF49" s="409">
        <f t="shared" ref="BF49" si="176">SUM(BF36:BF48)</f>
        <v>0</v>
      </c>
      <c r="BG49" s="409">
        <f t="shared" ref="BG49" si="177">SUM(BG36:BG48)</f>
        <v>0</v>
      </c>
      <c r="BH49" s="409">
        <f t="shared" ref="BH49" si="178">SUM(BH36:BH48)</f>
        <v>0</v>
      </c>
      <c r="BI49" s="409">
        <f t="shared" ref="BI49" si="179">SUM(BI36:BI48)</f>
        <v>0</v>
      </c>
      <c r="BJ49" s="409">
        <f t="shared" ref="BJ49" si="180">SUM(BJ36:BJ48)</f>
        <v>0</v>
      </c>
      <c r="BK49" s="536">
        <f t="shared" si="132"/>
        <v>0</v>
      </c>
      <c r="BL49" s="529"/>
      <c r="BM49" s="529"/>
      <c r="BN49" s="529"/>
      <c r="BO49" s="529"/>
      <c r="BP49" s="534"/>
      <c r="BQ49" s="535" t="s">
        <v>43</v>
      </c>
      <c r="BR49" s="537">
        <f>SUM(BR36:BR48)</f>
        <v>0</v>
      </c>
      <c r="BS49" s="537">
        <f t="shared" ref="BS49:CC49" si="181">SUM(BS36:BS48)</f>
        <v>0</v>
      </c>
      <c r="BT49" s="537">
        <f t="shared" si="181"/>
        <v>0</v>
      </c>
      <c r="BU49" s="537">
        <f t="shared" si="181"/>
        <v>0</v>
      </c>
      <c r="BV49" s="537">
        <f t="shared" si="181"/>
        <v>0</v>
      </c>
      <c r="BW49" s="537">
        <f t="shared" si="181"/>
        <v>0</v>
      </c>
      <c r="BX49" s="537">
        <f t="shared" si="181"/>
        <v>0</v>
      </c>
      <c r="BY49" s="537">
        <f t="shared" si="181"/>
        <v>0</v>
      </c>
      <c r="BZ49" s="537">
        <f t="shared" si="181"/>
        <v>0</v>
      </c>
      <c r="CA49" s="537">
        <f t="shared" si="181"/>
        <v>0</v>
      </c>
      <c r="CB49" s="537">
        <f t="shared" si="181"/>
        <v>0</v>
      </c>
      <c r="CC49" s="537">
        <f t="shared" si="181"/>
        <v>0</v>
      </c>
      <c r="CD49" s="538">
        <f t="shared" si="133"/>
        <v>0</v>
      </c>
      <c r="CE49" s="529"/>
      <c r="CF49" s="534"/>
      <c r="CG49" s="535" t="s">
        <v>43</v>
      </c>
      <c r="CH49" s="537">
        <f>SUM(CH36:CH48)</f>
        <v>0</v>
      </c>
      <c r="CI49" s="537">
        <f t="shared" ref="CI49:CS49" si="182">SUM(CI36:CI48)</f>
        <v>0</v>
      </c>
      <c r="CJ49" s="537">
        <f t="shared" si="182"/>
        <v>0</v>
      </c>
      <c r="CK49" s="537">
        <f t="shared" si="182"/>
        <v>0</v>
      </c>
      <c r="CL49" s="537">
        <f t="shared" si="182"/>
        <v>0</v>
      </c>
      <c r="CM49" s="537">
        <f t="shared" si="182"/>
        <v>0</v>
      </c>
      <c r="CN49" s="537">
        <f t="shared" si="182"/>
        <v>0</v>
      </c>
      <c r="CO49" s="537">
        <f t="shared" si="182"/>
        <v>0</v>
      </c>
      <c r="CP49" s="537">
        <f t="shared" si="182"/>
        <v>0</v>
      </c>
      <c r="CQ49" s="537">
        <f t="shared" si="182"/>
        <v>0</v>
      </c>
      <c r="CR49" s="537">
        <f t="shared" si="182"/>
        <v>0</v>
      </c>
      <c r="CS49" s="537">
        <f t="shared" si="182"/>
        <v>0</v>
      </c>
      <c r="CT49" s="538">
        <f t="shared" si="134"/>
        <v>0</v>
      </c>
      <c r="CU49" s="529"/>
      <c r="CV49" s="534"/>
      <c r="CW49" s="535" t="s">
        <v>43</v>
      </c>
      <c r="CX49" s="537">
        <f>SUM(CX36:CX48)</f>
        <v>0</v>
      </c>
      <c r="CY49" s="537">
        <f t="shared" ref="CY49:DI49" si="183">SUM(CY36:CY48)</f>
        <v>0</v>
      </c>
      <c r="CZ49" s="537">
        <f t="shared" si="183"/>
        <v>0</v>
      </c>
      <c r="DA49" s="537">
        <f t="shared" si="183"/>
        <v>0</v>
      </c>
      <c r="DB49" s="537">
        <f t="shared" si="183"/>
        <v>0</v>
      </c>
      <c r="DC49" s="537">
        <f t="shared" si="183"/>
        <v>0</v>
      </c>
      <c r="DD49" s="537">
        <f t="shared" si="183"/>
        <v>0</v>
      </c>
      <c r="DE49" s="537">
        <f t="shared" si="183"/>
        <v>0</v>
      </c>
      <c r="DF49" s="537">
        <f t="shared" si="183"/>
        <v>0</v>
      </c>
      <c r="DG49" s="537">
        <f t="shared" si="183"/>
        <v>0</v>
      </c>
      <c r="DH49" s="537">
        <f t="shared" si="183"/>
        <v>0</v>
      </c>
      <c r="DI49" s="537">
        <f t="shared" si="183"/>
        <v>0</v>
      </c>
      <c r="DJ49" s="538">
        <f t="shared" si="135"/>
        <v>0</v>
      </c>
      <c r="DK49" s="529"/>
      <c r="DL49" s="534"/>
      <c r="DM49" s="535" t="s">
        <v>43</v>
      </c>
      <c r="DN49" s="537">
        <f>SUM(DN36:DN48)</f>
        <v>0</v>
      </c>
      <c r="DO49" s="537">
        <f t="shared" ref="DO49:DY49" si="184">SUM(DO36:DO48)</f>
        <v>0</v>
      </c>
      <c r="DP49" s="537">
        <f t="shared" si="184"/>
        <v>0</v>
      </c>
      <c r="DQ49" s="537">
        <f t="shared" si="184"/>
        <v>0</v>
      </c>
      <c r="DR49" s="537">
        <f t="shared" si="184"/>
        <v>0</v>
      </c>
      <c r="DS49" s="537">
        <f t="shared" si="184"/>
        <v>0</v>
      </c>
      <c r="DT49" s="537">
        <f t="shared" si="184"/>
        <v>0</v>
      </c>
      <c r="DU49" s="537">
        <f t="shared" si="184"/>
        <v>0</v>
      </c>
      <c r="DV49" s="537">
        <f t="shared" si="184"/>
        <v>0</v>
      </c>
      <c r="DW49" s="537">
        <f t="shared" si="184"/>
        <v>0</v>
      </c>
      <c r="DX49" s="537">
        <f t="shared" si="184"/>
        <v>0</v>
      </c>
      <c r="DY49" s="537">
        <f t="shared" si="184"/>
        <v>0</v>
      </c>
      <c r="DZ49" s="538">
        <f t="shared" si="136"/>
        <v>0</v>
      </c>
    </row>
    <row r="50" spans="1:130" ht="21.5" thickBot="1" x14ac:dyDescent="0.55000000000000004">
      <c r="A50" s="80"/>
      <c r="Q50" s="80"/>
      <c r="AG50" s="80"/>
      <c r="AW50" s="80"/>
      <c r="BP50" s="80"/>
      <c r="CF50" s="80"/>
      <c r="CV50" s="80"/>
      <c r="DL50" s="80"/>
    </row>
    <row r="51" spans="1:130" ht="21.5" thickBot="1" x14ac:dyDescent="0.55000000000000004">
      <c r="A51" s="80"/>
      <c r="B51" s="184" t="s">
        <v>36</v>
      </c>
      <c r="C51" s="185">
        <f t="shared" ref="C51:N51" si="185">C$3</f>
        <v>44927</v>
      </c>
      <c r="D51" s="185">
        <f t="shared" si="185"/>
        <v>44958</v>
      </c>
      <c r="E51" s="185">
        <f t="shared" si="185"/>
        <v>44986</v>
      </c>
      <c r="F51" s="185">
        <f t="shared" si="185"/>
        <v>45017</v>
      </c>
      <c r="G51" s="185">
        <f t="shared" si="185"/>
        <v>45047</v>
      </c>
      <c r="H51" s="185">
        <f t="shared" si="185"/>
        <v>45078</v>
      </c>
      <c r="I51" s="185">
        <f t="shared" si="185"/>
        <v>45108</v>
      </c>
      <c r="J51" s="185">
        <f t="shared" si="185"/>
        <v>45139</v>
      </c>
      <c r="K51" s="185">
        <f t="shared" si="185"/>
        <v>45170</v>
      </c>
      <c r="L51" s="185">
        <f t="shared" si="185"/>
        <v>45200</v>
      </c>
      <c r="M51" s="478">
        <f t="shared" si="185"/>
        <v>45231</v>
      </c>
      <c r="N51" s="478" t="str">
        <f t="shared" si="185"/>
        <v>Dec-23 +</v>
      </c>
      <c r="O51" s="186" t="s">
        <v>34</v>
      </c>
      <c r="Q51" s="80"/>
      <c r="R51" s="184" t="s">
        <v>36</v>
      </c>
      <c r="S51" s="185">
        <f t="shared" ref="S51:AD51" si="186">S$3</f>
        <v>44927</v>
      </c>
      <c r="T51" s="185">
        <f t="shared" si="186"/>
        <v>44958</v>
      </c>
      <c r="U51" s="185">
        <f t="shared" si="186"/>
        <v>44986</v>
      </c>
      <c r="V51" s="185">
        <f t="shared" si="186"/>
        <v>45017</v>
      </c>
      <c r="W51" s="185">
        <f t="shared" si="186"/>
        <v>45047</v>
      </c>
      <c r="X51" s="185">
        <f t="shared" si="186"/>
        <v>45078</v>
      </c>
      <c r="Y51" s="185">
        <f t="shared" si="186"/>
        <v>45108</v>
      </c>
      <c r="Z51" s="185">
        <f t="shared" si="186"/>
        <v>45139</v>
      </c>
      <c r="AA51" s="185">
        <f t="shared" si="186"/>
        <v>45170</v>
      </c>
      <c r="AB51" s="185">
        <f t="shared" si="186"/>
        <v>45200</v>
      </c>
      <c r="AC51" s="478">
        <f t="shared" si="186"/>
        <v>45231</v>
      </c>
      <c r="AD51" s="478" t="str">
        <f t="shared" si="186"/>
        <v>Dec-23 +</v>
      </c>
      <c r="AE51" s="186" t="s">
        <v>34</v>
      </c>
      <c r="AG51" s="80"/>
      <c r="AH51" s="184" t="s">
        <v>36</v>
      </c>
      <c r="AI51" s="185">
        <f t="shared" ref="AI51:AT51" si="187">AI$3</f>
        <v>44927</v>
      </c>
      <c r="AJ51" s="185">
        <f t="shared" si="187"/>
        <v>44958</v>
      </c>
      <c r="AK51" s="185">
        <f t="shared" si="187"/>
        <v>44986</v>
      </c>
      <c r="AL51" s="185">
        <f t="shared" si="187"/>
        <v>45017</v>
      </c>
      <c r="AM51" s="185">
        <f t="shared" si="187"/>
        <v>45047</v>
      </c>
      <c r="AN51" s="185">
        <f t="shared" si="187"/>
        <v>45078</v>
      </c>
      <c r="AO51" s="185">
        <f t="shared" si="187"/>
        <v>45108</v>
      </c>
      <c r="AP51" s="185">
        <f t="shared" si="187"/>
        <v>45139</v>
      </c>
      <c r="AQ51" s="185">
        <f t="shared" si="187"/>
        <v>45170</v>
      </c>
      <c r="AR51" s="185">
        <f t="shared" si="187"/>
        <v>45200</v>
      </c>
      <c r="AS51" s="478">
        <f t="shared" si="187"/>
        <v>45231</v>
      </c>
      <c r="AT51" s="478" t="str">
        <f t="shared" si="187"/>
        <v>Dec-23 +</v>
      </c>
      <c r="AU51" s="186" t="s">
        <v>34</v>
      </c>
      <c r="AW51" s="80"/>
      <c r="AX51" s="184" t="s">
        <v>36</v>
      </c>
      <c r="AY51" s="185">
        <f t="shared" ref="AY51:BJ51" si="188">AY$3</f>
        <v>44927</v>
      </c>
      <c r="AZ51" s="185">
        <f t="shared" si="188"/>
        <v>44958</v>
      </c>
      <c r="BA51" s="185">
        <f t="shared" si="188"/>
        <v>44986</v>
      </c>
      <c r="BB51" s="185">
        <f t="shared" si="188"/>
        <v>45017</v>
      </c>
      <c r="BC51" s="185">
        <f t="shared" si="188"/>
        <v>45047</v>
      </c>
      <c r="BD51" s="185">
        <f t="shared" si="188"/>
        <v>45078</v>
      </c>
      <c r="BE51" s="185">
        <f t="shared" si="188"/>
        <v>45108</v>
      </c>
      <c r="BF51" s="185">
        <f t="shared" si="188"/>
        <v>45139</v>
      </c>
      <c r="BG51" s="185">
        <f t="shared" si="188"/>
        <v>45170</v>
      </c>
      <c r="BH51" s="185">
        <f t="shared" si="188"/>
        <v>45200</v>
      </c>
      <c r="BI51" s="478">
        <f t="shared" si="188"/>
        <v>45231</v>
      </c>
      <c r="BJ51" s="478" t="str">
        <f t="shared" si="188"/>
        <v>Dec-23 +</v>
      </c>
      <c r="BK51" s="186" t="s">
        <v>34</v>
      </c>
      <c r="BP51" s="80"/>
      <c r="BQ51" s="184" t="s">
        <v>36</v>
      </c>
      <c r="BR51" s="512" t="s">
        <v>189</v>
      </c>
      <c r="BS51" s="512" t="s">
        <v>190</v>
      </c>
      <c r="BT51" s="512" t="s">
        <v>191</v>
      </c>
      <c r="BU51" s="512" t="s">
        <v>192</v>
      </c>
      <c r="BV51" s="512" t="s">
        <v>44</v>
      </c>
      <c r="BW51" s="512" t="s">
        <v>193</v>
      </c>
      <c r="BX51" s="512" t="s">
        <v>194</v>
      </c>
      <c r="BY51" s="512" t="s">
        <v>195</v>
      </c>
      <c r="BZ51" s="512" t="s">
        <v>196</v>
      </c>
      <c r="CA51" s="512" t="s">
        <v>197</v>
      </c>
      <c r="CB51" s="542" t="s">
        <v>198</v>
      </c>
      <c r="CC51" s="542" t="s">
        <v>199</v>
      </c>
      <c r="CD51" s="543" t="s">
        <v>34</v>
      </c>
      <c r="CF51" s="80"/>
      <c r="CG51" s="184" t="s">
        <v>36</v>
      </c>
      <c r="CH51" s="512" t="s">
        <v>189</v>
      </c>
      <c r="CI51" s="512" t="s">
        <v>190</v>
      </c>
      <c r="CJ51" s="512" t="s">
        <v>191</v>
      </c>
      <c r="CK51" s="512" t="s">
        <v>192</v>
      </c>
      <c r="CL51" s="512" t="s">
        <v>44</v>
      </c>
      <c r="CM51" s="512" t="s">
        <v>193</v>
      </c>
      <c r="CN51" s="512" t="s">
        <v>194</v>
      </c>
      <c r="CO51" s="512" t="s">
        <v>195</v>
      </c>
      <c r="CP51" s="512" t="s">
        <v>196</v>
      </c>
      <c r="CQ51" s="512" t="s">
        <v>197</v>
      </c>
      <c r="CR51" s="542" t="s">
        <v>198</v>
      </c>
      <c r="CS51" s="542" t="s">
        <v>199</v>
      </c>
      <c r="CT51" s="543" t="s">
        <v>34</v>
      </c>
      <c r="CV51" s="80"/>
      <c r="CW51" s="184" t="s">
        <v>36</v>
      </c>
      <c r="CX51" s="512" t="s">
        <v>189</v>
      </c>
      <c r="CY51" s="512" t="s">
        <v>190</v>
      </c>
      <c r="CZ51" s="512" t="s">
        <v>191</v>
      </c>
      <c r="DA51" s="512" t="s">
        <v>192</v>
      </c>
      <c r="DB51" s="512" t="s">
        <v>44</v>
      </c>
      <c r="DC51" s="512" t="s">
        <v>193</v>
      </c>
      <c r="DD51" s="512" t="s">
        <v>194</v>
      </c>
      <c r="DE51" s="512" t="s">
        <v>195</v>
      </c>
      <c r="DF51" s="512" t="s">
        <v>196</v>
      </c>
      <c r="DG51" s="512" t="s">
        <v>197</v>
      </c>
      <c r="DH51" s="542" t="s">
        <v>198</v>
      </c>
      <c r="DI51" s="542" t="s">
        <v>199</v>
      </c>
      <c r="DJ51" s="543" t="s">
        <v>34</v>
      </c>
      <c r="DL51" s="80"/>
      <c r="DM51" s="184" t="s">
        <v>36</v>
      </c>
      <c r="DN51" s="512" t="s">
        <v>189</v>
      </c>
      <c r="DO51" s="512" t="s">
        <v>190</v>
      </c>
      <c r="DP51" s="512" t="s">
        <v>191</v>
      </c>
      <c r="DQ51" s="512" t="s">
        <v>192</v>
      </c>
      <c r="DR51" s="512" t="s">
        <v>44</v>
      </c>
      <c r="DS51" s="512" t="s">
        <v>193</v>
      </c>
      <c r="DT51" s="512" t="s">
        <v>194</v>
      </c>
      <c r="DU51" s="512" t="s">
        <v>195</v>
      </c>
      <c r="DV51" s="512" t="s">
        <v>196</v>
      </c>
      <c r="DW51" s="512" t="s">
        <v>197</v>
      </c>
      <c r="DX51" s="542" t="s">
        <v>198</v>
      </c>
      <c r="DY51" s="542" t="s">
        <v>199</v>
      </c>
      <c r="DZ51" s="543" t="s">
        <v>34</v>
      </c>
    </row>
    <row r="52" spans="1:130" ht="15" customHeight="1" x14ac:dyDescent="0.35">
      <c r="A52" s="632" t="s">
        <v>67</v>
      </c>
      <c r="B52" s="196" t="s">
        <v>62</v>
      </c>
      <c r="C52" s="3">
        <v>0</v>
      </c>
      <c r="D52" s="3">
        <v>0</v>
      </c>
      <c r="E52" s="3">
        <v>0</v>
      </c>
      <c r="F52" s="3">
        <v>0</v>
      </c>
      <c r="G52" s="3">
        <v>0</v>
      </c>
      <c r="H52" s="3">
        <v>0</v>
      </c>
      <c r="I52" s="3">
        <v>0</v>
      </c>
      <c r="J52" s="3">
        <v>0</v>
      </c>
      <c r="K52" s="3">
        <v>0</v>
      </c>
      <c r="L52" s="561">
        <v>0</v>
      </c>
      <c r="M52" s="286">
        <f>$BL$65*CB52</f>
        <v>0</v>
      </c>
      <c r="N52" s="286">
        <f>$BM$65*CC52</f>
        <v>0</v>
      </c>
      <c r="O52" s="74">
        <f t="shared" ref="O52:O65" si="189">SUM(C52:N52)</f>
        <v>0</v>
      </c>
      <c r="Q52" s="632" t="s">
        <v>67</v>
      </c>
      <c r="R52" s="196" t="s">
        <v>62</v>
      </c>
      <c r="S52" s="3">
        <v>0</v>
      </c>
      <c r="T52" s="3">
        <v>0</v>
      </c>
      <c r="U52" s="3">
        <v>223246</v>
      </c>
      <c r="V52" s="3">
        <v>0</v>
      </c>
      <c r="W52" s="3">
        <v>0</v>
      </c>
      <c r="X52" s="3">
        <v>0</v>
      </c>
      <c r="Y52" s="3">
        <v>0</v>
      </c>
      <c r="Z52" s="3">
        <v>190178</v>
      </c>
      <c r="AA52" s="3">
        <v>0</v>
      </c>
      <c r="AB52" s="561">
        <v>0</v>
      </c>
      <c r="AC52" s="286">
        <f>$BL$65*CR52</f>
        <v>30415.799814383572</v>
      </c>
      <c r="AD52" s="286">
        <f>$BM$65*CS52</f>
        <v>261402.12498838559</v>
      </c>
      <c r="AE52" s="74">
        <f t="shared" ref="AE52:AE65" si="190">SUM(S52:AD52)</f>
        <v>705241.92480276921</v>
      </c>
      <c r="AG52" s="632" t="s">
        <v>67</v>
      </c>
      <c r="AH52" s="196" t="s">
        <v>62</v>
      </c>
      <c r="AI52" s="3">
        <v>0</v>
      </c>
      <c r="AJ52" s="3">
        <v>486233</v>
      </c>
      <c r="AK52" s="3">
        <v>103368</v>
      </c>
      <c r="AL52" s="3">
        <v>0</v>
      </c>
      <c r="AM52" s="3">
        <v>0</v>
      </c>
      <c r="AN52" s="3">
        <v>0</v>
      </c>
      <c r="AO52" s="3">
        <v>0</v>
      </c>
      <c r="AP52" s="3">
        <v>0</v>
      </c>
      <c r="AQ52" s="3">
        <v>0</v>
      </c>
      <c r="AR52" s="561">
        <v>0</v>
      </c>
      <c r="AS52" s="286">
        <f>$BL$65*DH52</f>
        <v>67780.32923647968</v>
      </c>
      <c r="AT52" s="286">
        <f>$BM$65*DI52</f>
        <v>582523.62926354539</v>
      </c>
      <c r="AU52" s="74">
        <f t="shared" ref="AU52:AU65" si="191">SUM(AI52:AT52)</f>
        <v>1239904.9585000251</v>
      </c>
      <c r="AW52" s="632" t="s">
        <v>67</v>
      </c>
      <c r="AX52" s="196" t="s">
        <v>62</v>
      </c>
      <c r="AY52" s="3">
        <v>0</v>
      </c>
      <c r="AZ52" s="3">
        <v>0</v>
      </c>
      <c r="BA52" s="3">
        <v>0</v>
      </c>
      <c r="BB52" s="3">
        <v>0</v>
      </c>
      <c r="BC52" s="3">
        <v>0</v>
      </c>
      <c r="BD52" s="3">
        <v>0</v>
      </c>
      <c r="BE52" s="3">
        <v>0</v>
      </c>
      <c r="BF52" s="3">
        <v>0</v>
      </c>
      <c r="BG52" s="3">
        <v>0</v>
      </c>
      <c r="BH52" s="561">
        <v>0</v>
      </c>
      <c r="BI52" s="286">
        <f>$BL$65*DX52</f>
        <v>0</v>
      </c>
      <c r="BJ52" s="286">
        <f>$BM$65*DY52</f>
        <v>0</v>
      </c>
      <c r="BK52" s="74">
        <f t="shared" ref="BK52:BK65" si="192">SUM(AY52:BJ52)</f>
        <v>0</v>
      </c>
      <c r="BL52" s="193"/>
      <c r="BP52" s="632" t="s">
        <v>67</v>
      </c>
      <c r="BQ52" s="196" t="s">
        <v>62</v>
      </c>
      <c r="BR52" s="172"/>
      <c r="BS52" s="172"/>
      <c r="BT52" s="172"/>
      <c r="BU52" s="172"/>
      <c r="BV52" s="172"/>
      <c r="BW52" s="172"/>
      <c r="BX52" s="172"/>
      <c r="BY52" s="172"/>
      <c r="BZ52" s="172"/>
      <c r="CA52" s="172"/>
      <c r="CB52" s="540">
        <v>0</v>
      </c>
      <c r="CC52" s="540">
        <v>0</v>
      </c>
      <c r="CD52" s="541">
        <f t="shared" ref="CD52:CD65" si="193">SUM(BR52:CC52)</f>
        <v>0</v>
      </c>
      <c r="CF52" s="632" t="s">
        <v>67</v>
      </c>
      <c r="CG52" s="196" t="s">
        <v>62</v>
      </c>
      <c r="CH52" s="172"/>
      <c r="CI52" s="172"/>
      <c r="CJ52" s="172"/>
      <c r="CK52" s="172"/>
      <c r="CL52" s="172"/>
      <c r="CM52" s="172"/>
      <c r="CN52" s="172"/>
      <c r="CO52" s="172"/>
      <c r="CP52" s="172"/>
      <c r="CQ52" s="172"/>
      <c r="CR52" s="525">
        <v>7.2432682011715599E-2</v>
      </c>
      <c r="CS52" s="525">
        <v>7.2432682011715599E-2</v>
      </c>
      <c r="CT52" s="521">
        <f t="shared" ref="CT52:CT65" si="194">SUM(CH52:CS52)</f>
        <v>0.1448653640234312</v>
      </c>
      <c r="CV52" s="632" t="s">
        <v>67</v>
      </c>
      <c r="CW52" s="196" t="s">
        <v>62</v>
      </c>
      <c r="CX52" s="172"/>
      <c r="CY52" s="172"/>
      <c r="CZ52" s="172"/>
      <c r="DA52" s="172"/>
      <c r="DB52" s="172"/>
      <c r="DC52" s="172"/>
      <c r="DD52" s="172"/>
      <c r="DE52" s="172"/>
      <c r="DF52" s="172"/>
      <c r="DG52" s="172"/>
      <c r="DH52" s="525">
        <v>0.1614131821026</v>
      </c>
      <c r="DI52" s="525">
        <v>0.1614131821026</v>
      </c>
      <c r="DJ52" s="521">
        <f t="shared" ref="DJ52:DJ65" si="195">SUM(CX52:DI52)</f>
        <v>0.3228263642052</v>
      </c>
      <c r="DL52" s="632" t="s">
        <v>67</v>
      </c>
      <c r="DM52" s="196" t="s">
        <v>62</v>
      </c>
      <c r="DN52" s="172"/>
      <c r="DO52" s="172"/>
      <c r="DP52" s="172"/>
      <c r="DQ52" s="172"/>
      <c r="DR52" s="172"/>
      <c r="DS52" s="172"/>
      <c r="DT52" s="172"/>
      <c r="DU52" s="172"/>
      <c r="DV52" s="172"/>
      <c r="DW52" s="172"/>
      <c r="DX52" s="525">
        <v>0</v>
      </c>
      <c r="DY52" s="525">
        <v>0</v>
      </c>
      <c r="DZ52" s="521">
        <f t="shared" ref="DZ52:DZ65" si="196">SUM(DN52:DY52)</f>
        <v>0</v>
      </c>
    </row>
    <row r="53" spans="1:130" x14ac:dyDescent="0.35">
      <c r="A53" s="633"/>
      <c r="B53" s="196" t="s">
        <v>61</v>
      </c>
      <c r="C53" s="3">
        <v>0</v>
      </c>
      <c r="D53" s="3">
        <v>0</v>
      </c>
      <c r="E53" s="3">
        <v>0</v>
      </c>
      <c r="F53" s="3">
        <v>0</v>
      </c>
      <c r="G53" s="3">
        <v>0</v>
      </c>
      <c r="H53" s="3">
        <v>0</v>
      </c>
      <c r="I53" s="3">
        <v>0</v>
      </c>
      <c r="J53" s="3">
        <v>0</v>
      </c>
      <c r="K53" s="3">
        <v>0</v>
      </c>
      <c r="L53" s="561">
        <v>0</v>
      </c>
      <c r="M53" s="286">
        <f t="shared" ref="M53:M64" si="197">$BL$65*CB53</f>
        <v>0</v>
      </c>
      <c r="N53" s="286">
        <f t="shared" ref="N53:N64" si="198">$BM$65*CC53</f>
        <v>0</v>
      </c>
      <c r="O53" s="74">
        <f t="shared" si="189"/>
        <v>0</v>
      </c>
      <c r="Q53" s="633"/>
      <c r="R53" s="196" t="s">
        <v>61</v>
      </c>
      <c r="S53" s="3">
        <v>0</v>
      </c>
      <c r="T53" s="3">
        <v>0</v>
      </c>
      <c r="U53" s="3">
        <v>0</v>
      </c>
      <c r="V53" s="3">
        <v>0</v>
      </c>
      <c r="W53" s="3">
        <v>0</v>
      </c>
      <c r="X53" s="3">
        <v>0</v>
      </c>
      <c r="Y53" s="3">
        <v>0</v>
      </c>
      <c r="Z53" s="3">
        <v>0</v>
      </c>
      <c r="AA53" s="3">
        <v>0</v>
      </c>
      <c r="AB53" s="561">
        <v>0</v>
      </c>
      <c r="AC53" s="286">
        <f t="shared" ref="AC53:AC64" si="199">$BL$65*CR53</f>
        <v>0</v>
      </c>
      <c r="AD53" s="286">
        <f t="shared" ref="AD53:AD64" si="200">$BM$65*CS53</f>
        <v>0</v>
      </c>
      <c r="AE53" s="74">
        <f t="shared" si="190"/>
        <v>0</v>
      </c>
      <c r="AG53" s="633"/>
      <c r="AH53" s="196" t="s">
        <v>61</v>
      </c>
      <c r="AI53" s="3">
        <v>0</v>
      </c>
      <c r="AJ53" s="3">
        <v>0</v>
      </c>
      <c r="AK53" s="3">
        <v>0</v>
      </c>
      <c r="AL53" s="3">
        <v>0</v>
      </c>
      <c r="AM53" s="3">
        <v>0</v>
      </c>
      <c r="AN53" s="3">
        <v>0</v>
      </c>
      <c r="AO53" s="3">
        <v>0</v>
      </c>
      <c r="AP53" s="3">
        <v>0</v>
      </c>
      <c r="AQ53" s="3">
        <v>0</v>
      </c>
      <c r="AR53" s="561">
        <v>0</v>
      </c>
      <c r="AS53" s="286">
        <f t="shared" ref="AS53:AS64" si="201">$BL$65*DH53</f>
        <v>0</v>
      </c>
      <c r="AT53" s="286">
        <f t="shared" ref="AT53:AT64" si="202">$BM$65*DI53</f>
        <v>0</v>
      </c>
      <c r="AU53" s="74">
        <f t="shared" si="191"/>
        <v>0</v>
      </c>
      <c r="AW53" s="633"/>
      <c r="AX53" s="196" t="s">
        <v>61</v>
      </c>
      <c r="AY53" s="3">
        <v>0</v>
      </c>
      <c r="AZ53" s="3">
        <v>0</v>
      </c>
      <c r="BA53" s="3">
        <v>0</v>
      </c>
      <c r="BB53" s="3">
        <v>0</v>
      </c>
      <c r="BC53" s="3">
        <v>0</v>
      </c>
      <c r="BD53" s="3">
        <v>0</v>
      </c>
      <c r="BE53" s="3">
        <v>0</v>
      </c>
      <c r="BF53" s="3">
        <v>0</v>
      </c>
      <c r="BG53" s="3">
        <v>0</v>
      </c>
      <c r="BH53" s="561">
        <v>0</v>
      </c>
      <c r="BI53" s="286">
        <f t="shared" ref="BI53:BI64" si="203">$BL$65*DX53</f>
        <v>0</v>
      </c>
      <c r="BJ53" s="286">
        <f t="shared" ref="BJ53:BJ64" si="204">$BM$65*DY53</f>
        <v>0</v>
      </c>
      <c r="BK53" s="74">
        <f t="shared" si="192"/>
        <v>0</v>
      </c>
      <c r="BP53" s="633"/>
      <c r="BQ53" s="196" t="s">
        <v>61</v>
      </c>
      <c r="BR53" s="172"/>
      <c r="BS53" s="172"/>
      <c r="BT53" s="172"/>
      <c r="BU53" s="172"/>
      <c r="BV53" s="172"/>
      <c r="BW53" s="172"/>
      <c r="BX53" s="172"/>
      <c r="BY53" s="172"/>
      <c r="BZ53" s="172"/>
      <c r="CA53" s="172"/>
      <c r="CB53" s="525">
        <v>0</v>
      </c>
      <c r="CC53" s="525">
        <v>0</v>
      </c>
      <c r="CD53" s="521">
        <f t="shared" si="193"/>
        <v>0</v>
      </c>
      <c r="CF53" s="633"/>
      <c r="CG53" s="196" t="s">
        <v>61</v>
      </c>
      <c r="CH53" s="172"/>
      <c r="CI53" s="172"/>
      <c r="CJ53" s="172"/>
      <c r="CK53" s="172"/>
      <c r="CL53" s="172"/>
      <c r="CM53" s="172"/>
      <c r="CN53" s="172"/>
      <c r="CO53" s="172"/>
      <c r="CP53" s="172"/>
      <c r="CQ53" s="172"/>
      <c r="CR53" s="525">
        <v>0</v>
      </c>
      <c r="CS53" s="525">
        <v>0</v>
      </c>
      <c r="CT53" s="521">
        <f t="shared" si="194"/>
        <v>0</v>
      </c>
      <c r="CV53" s="633"/>
      <c r="CW53" s="196" t="s">
        <v>61</v>
      </c>
      <c r="CX53" s="172"/>
      <c r="CY53" s="172"/>
      <c r="CZ53" s="172"/>
      <c r="DA53" s="172"/>
      <c r="DB53" s="172"/>
      <c r="DC53" s="172"/>
      <c r="DD53" s="172"/>
      <c r="DE53" s="172"/>
      <c r="DF53" s="172"/>
      <c r="DG53" s="172"/>
      <c r="DH53" s="525">
        <v>0</v>
      </c>
      <c r="DI53" s="525">
        <v>0</v>
      </c>
      <c r="DJ53" s="521">
        <f t="shared" si="195"/>
        <v>0</v>
      </c>
      <c r="DL53" s="633"/>
      <c r="DM53" s="196" t="s">
        <v>61</v>
      </c>
      <c r="DN53" s="172"/>
      <c r="DO53" s="172"/>
      <c r="DP53" s="172"/>
      <c r="DQ53" s="172"/>
      <c r="DR53" s="172"/>
      <c r="DS53" s="172"/>
      <c r="DT53" s="172"/>
      <c r="DU53" s="172"/>
      <c r="DV53" s="172"/>
      <c r="DW53" s="172"/>
      <c r="DX53" s="525">
        <v>0</v>
      </c>
      <c r="DY53" s="525">
        <v>0</v>
      </c>
      <c r="DZ53" s="521">
        <f t="shared" si="196"/>
        <v>0</v>
      </c>
    </row>
    <row r="54" spans="1:130" x14ac:dyDescent="0.35">
      <c r="A54" s="633"/>
      <c r="B54" s="196" t="s">
        <v>60</v>
      </c>
      <c r="C54" s="3">
        <v>0</v>
      </c>
      <c r="D54" s="3">
        <v>0</v>
      </c>
      <c r="E54" s="3">
        <v>0</v>
      </c>
      <c r="F54" s="3">
        <v>0</v>
      </c>
      <c r="G54" s="3">
        <v>0</v>
      </c>
      <c r="H54" s="3">
        <v>0</v>
      </c>
      <c r="I54" s="3">
        <v>0</v>
      </c>
      <c r="J54" s="3">
        <v>0</v>
      </c>
      <c r="K54" s="3">
        <v>0</v>
      </c>
      <c r="L54" s="561">
        <v>0</v>
      </c>
      <c r="M54" s="286">
        <f t="shared" si="197"/>
        <v>0</v>
      </c>
      <c r="N54" s="286">
        <f t="shared" si="198"/>
        <v>0</v>
      </c>
      <c r="O54" s="74">
        <f t="shared" si="189"/>
        <v>0</v>
      </c>
      <c r="Q54" s="633"/>
      <c r="R54" s="196" t="s">
        <v>60</v>
      </c>
      <c r="S54" s="3">
        <v>0</v>
      </c>
      <c r="T54" s="3">
        <v>0</v>
      </c>
      <c r="U54" s="3">
        <v>0</v>
      </c>
      <c r="V54" s="3">
        <v>0</v>
      </c>
      <c r="W54" s="3">
        <v>0</v>
      </c>
      <c r="X54" s="3">
        <v>0</v>
      </c>
      <c r="Y54" s="3">
        <v>0</v>
      </c>
      <c r="Z54" s="3">
        <v>0</v>
      </c>
      <c r="AA54" s="3">
        <v>0</v>
      </c>
      <c r="AB54" s="561">
        <v>0</v>
      </c>
      <c r="AC54" s="286">
        <f t="shared" si="199"/>
        <v>0</v>
      </c>
      <c r="AD54" s="286">
        <f t="shared" si="200"/>
        <v>0</v>
      </c>
      <c r="AE54" s="74">
        <f t="shared" si="190"/>
        <v>0</v>
      </c>
      <c r="AG54" s="633"/>
      <c r="AH54" s="196" t="s">
        <v>60</v>
      </c>
      <c r="AI54" s="3">
        <v>0</v>
      </c>
      <c r="AJ54" s="3">
        <v>0</v>
      </c>
      <c r="AK54" s="3">
        <v>0</v>
      </c>
      <c r="AL54" s="3">
        <v>0</v>
      </c>
      <c r="AM54" s="3">
        <v>0</v>
      </c>
      <c r="AN54" s="3">
        <v>0</v>
      </c>
      <c r="AO54" s="3">
        <v>0</v>
      </c>
      <c r="AP54" s="3">
        <v>0</v>
      </c>
      <c r="AQ54" s="3">
        <v>0</v>
      </c>
      <c r="AR54" s="561">
        <v>0</v>
      </c>
      <c r="AS54" s="286">
        <f t="shared" si="201"/>
        <v>0</v>
      </c>
      <c r="AT54" s="286">
        <f t="shared" si="202"/>
        <v>0</v>
      </c>
      <c r="AU54" s="74">
        <f t="shared" si="191"/>
        <v>0</v>
      </c>
      <c r="AW54" s="633"/>
      <c r="AX54" s="196" t="s">
        <v>60</v>
      </c>
      <c r="AY54" s="3">
        <v>0</v>
      </c>
      <c r="AZ54" s="3">
        <v>0</v>
      </c>
      <c r="BA54" s="3">
        <v>0</v>
      </c>
      <c r="BB54" s="3">
        <v>0</v>
      </c>
      <c r="BC54" s="3">
        <v>0</v>
      </c>
      <c r="BD54" s="3">
        <v>0</v>
      </c>
      <c r="BE54" s="3">
        <v>0</v>
      </c>
      <c r="BF54" s="3">
        <v>0</v>
      </c>
      <c r="BG54" s="3">
        <v>0</v>
      </c>
      <c r="BH54" s="561">
        <v>0</v>
      </c>
      <c r="BI54" s="286">
        <f t="shared" si="203"/>
        <v>0</v>
      </c>
      <c r="BJ54" s="286">
        <f t="shared" si="204"/>
        <v>0</v>
      </c>
      <c r="BK54" s="74">
        <f t="shared" si="192"/>
        <v>0</v>
      </c>
      <c r="BP54" s="633"/>
      <c r="BQ54" s="196" t="s">
        <v>60</v>
      </c>
      <c r="BR54" s="172"/>
      <c r="BS54" s="172"/>
      <c r="BT54" s="172"/>
      <c r="BU54" s="172"/>
      <c r="BV54" s="172"/>
      <c r="BW54" s="172"/>
      <c r="BX54" s="172"/>
      <c r="BY54" s="172"/>
      <c r="BZ54" s="172"/>
      <c r="CA54" s="172"/>
      <c r="CB54" s="525">
        <v>0</v>
      </c>
      <c r="CC54" s="525">
        <v>0</v>
      </c>
      <c r="CD54" s="521">
        <f t="shared" si="193"/>
        <v>0</v>
      </c>
      <c r="CF54" s="633"/>
      <c r="CG54" s="196" t="s">
        <v>60</v>
      </c>
      <c r="CH54" s="172"/>
      <c r="CI54" s="172"/>
      <c r="CJ54" s="172"/>
      <c r="CK54" s="172"/>
      <c r="CL54" s="172"/>
      <c r="CM54" s="172"/>
      <c r="CN54" s="172"/>
      <c r="CO54" s="172"/>
      <c r="CP54" s="172"/>
      <c r="CQ54" s="172"/>
      <c r="CR54" s="525">
        <v>0</v>
      </c>
      <c r="CS54" s="525">
        <v>0</v>
      </c>
      <c r="CT54" s="521">
        <f t="shared" si="194"/>
        <v>0</v>
      </c>
      <c r="CV54" s="633"/>
      <c r="CW54" s="196" t="s">
        <v>60</v>
      </c>
      <c r="CX54" s="172"/>
      <c r="CY54" s="172"/>
      <c r="CZ54" s="172"/>
      <c r="DA54" s="172"/>
      <c r="DB54" s="172"/>
      <c r="DC54" s="172"/>
      <c r="DD54" s="172"/>
      <c r="DE54" s="172"/>
      <c r="DF54" s="172"/>
      <c r="DG54" s="172"/>
      <c r="DH54" s="525">
        <v>0</v>
      </c>
      <c r="DI54" s="525">
        <v>0</v>
      </c>
      <c r="DJ54" s="521">
        <f t="shared" si="195"/>
        <v>0</v>
      </c>
      <c r="DL54" s="633"/>
      <c r="DM54" s="196" t="s">
        <v>60</v>
      </c>
      <c r="DN54" s="172"/>
      <c r="DO54" s="172"/>
      <c r="DP54" s="172"/>
      <c r="DQ54" s="172"/>
      <c r="DR54" s="172"/>
      <c r="DS54" s="172"/>
      <c r="DT54" s="172"/>
      <c r="DU54" s="172"/>
      <c r="DV54" s="172"/>
      <c r="DW54" s="172"/>
      <c r="DX54" s="525">
        <v>0</v>
      </c>
      <c r="DY54" s="525">
        <v>0</v>
      </c>
      <c r="DZ54" s="521">
        <f t="shared" si="196"/>
        <v>0</v>
      </c>
    </row>
    <row r="55" spans="1:130" x14ac:dyDescent="0.35">
      <c r="A55" s="633"/>
      <c r="B55" s="196" t="s">
        <v>59</v>
      </c>
      <c r="C55" s="3">
        <v>0</v>
      </c>
      <c r="D55" s="3">
        <v>0</v>
      </c>
      <c r="E55" s="3">
        <v>0</v>
      </c>
      <c r="F55" s="3">
        <v>0</v>
      </c>
      <c r="G55" s="3">
        <v>0</v>
      </c>
      <c r="H55" s="3">
        <v>0</v>
      </c>
      <c r="I55" s="3">
        <v>0</v>
      </c>
      <c r="J55" s="3">
        <v>0</v>
      </c>
      <c r="K55" s="3">
        <v>0</v>
      </c>
      <c r="L55" s="561">
        <v>0</v>
      </c>
      <c r="M55" s="286">
        <f t="shared" si="197"/>
        <v>0</v>
      </c>
      <c r="N55" s="286">
        <f t="shared" si="198"/>
        <v>0</v>
      </c>
      <c r="O55" s="74">
        <f t="shared" si="189"/>
        <v>0</v>
      </c>
      <c r="Q55" s="633"/>
      <c r="R55" s="196" t="s">
        <v>59</v>
      </c>
      <c r="S55" s="3">
        <v>0</v>
      </c>
      <c r="T55" s="3">
        <v>0</v>
      </c>
      <c r="U55" s="3">
        <v>0</v>
      </c>
      <c r="V55" s="3">
        <v>0</v>
      </c>
      <c r="W55" s="3">
        <v>0</v>
      </c>
      <c r="X55" s="3">
        <v>0</v>
      </c>
      <c r="Y55" s="3">
        <v>0</v>
      </c>
      <c r="Z55" s="3">
        <v>0</v>
      </c>
      <c r="AA55" s="3">
        <v>0</v>
      </c>
      <c r="AB55" s="561">
        <v>0</v>
      </c>
      <c r="AC55" s="286">
        <f t="shared" si="199"/>
        <v>9145.224061649431</v>
      </c>
      <c r="AD55" s="286">
        <f t="shared" si="200"/>
        <v>78596.68388794348</v>
      </c>
      <c r="AE55" s="74">
        <f t="shared" si="190"/>
        <v>87741.907949592918</v>
      </c>
      <c r="AG55" s="633"/>
      <c r="AH55" s="196" t="s">
        <v>59</v>
      </c>
      <c r="AI55" s="3">
        <v>0</v>
      </c>
      <c r="AJ55" s="3">
        <v>0</v>
      </c>
      <c r="AK55" s="3">
        <v>0</v>
      </c>
      <c r="AL55" s="3">
        <v>0</v>
      </c>
      <c r="AM55" s="3">
        <v>0</v>
      </c>
      <c r="AN55" s="3">
        <v>0</v>
      </c>
      <c r="AO55" s="3">
        <v>0</v>
      </c>
      <c r="AP55" s="3">
        <v>0</v>
      </c>
      <c r="AQ55" s="3">
        <v>0</v>
      </c>
      <c r="AR55" s="561">
        <v>0</v>
      </c>
      <c r="AS55" s="286">
        <f t="shared" si="201"/>
        <v>70405.418976348577</v>
      </c>
      <c r="AT55" s="286">
        <f t="shared" si="202"/>
        <v>605084.40492864663</v>
      </c>
      <c r="AU55" s="74">
        <f t="shared" si="191"/>
        <v>675489.82390499522</v>
      </c>
      <c r="AW55" s="633"/>
      <c r="AX55" s="196" t="s">
        <v>59</v>
      </c>
      <c r="AY55" s="3">
        <v>0</v>
      </c>
      <c r="AZ55" s="3">
        <v>0</v>
      </c>
      <c r="BA55" s="3">
        <v>0</v>
      </c>
      <c r="BB55" s="3">
        <v>0</v>
      </c>
      <c r="BC55" s="3">
        <v>0</v>
      </c>
      <c r="BD55" s="3">
        <v>0</v>
      </c>
      <c r="BE55" s="3">
        <v>0</v>
      </c>
      <c r="BF55" s="3">
        <v>0</v>
      </c>
      <c r="BG55" s="3">
        <v>0</v>
      </c>
      <c r="BH55" s="561">
        <v>0</v>
      </c>
      <c r="BI55" s="286">
        <f t="shared" si="203"/>
        <v>0</v>
      </c>
      <c r="BJ55" s="286">
        <f t="shared" si="204"/>
        <v>0</v>
      </c>
      <c r="BK55" s="74">
        <f t="shared" si="192"/>
        <v>0</v>
      </c>
      <c r="BP55" s="633"/>
      <c r="BQ55" s="196" t="s">
        <v>59</v>
      </c>
      <c r="BR55" s="172"/>
      <c r="BS55" s="172"/>
      <c r="BT55" s="172"/>
      <c r="BU55" s="172"/>
      <c r="BV55" s="172"/>
      <c r="BW55" s="172"/>
      <c r="BX55" s="172"/>
      <c r="BY55" s="172"/>
      <c r="BZ55" s="172"/>
      <c r="CA55" s="172"/>
      <c r="CB55" s="525">
        <v>0</v>
      </c>
      <c r="CC55" s="525">
        <v>0</v>
      </c>
      <c r="CD55" s="521">
        <f t="shared" si="193"/>
        <v>0</v>
      </c>
      <c r="CF55" s="633"/>
      <c r="CG55" s="196" t="s">
        <v>59</v>
      </c>
      <c r="CH55" s="172"/>
      <c r="CI55" s="172"/>
      <c r="CJ55" s="172"/>
      <c r="CK55" s="172"/>
      <c r="CL55" s="172"/>
      <c r="CM55" s="172"/>
      <c r="CN55" s="172"/>
      <c r="CO55" s="172"/>
      <c r="CP55" s="172"/>
      <c r="CQ55" s="172"/>
      <c r="CR55" s="525">
        <v>2.1778585814800421E-2</v>
      </c>
      <c r="CS55" s="525">
        <v>2.1778585814800421E-2</v>
      </c>
      <c r="CT55" s="521">
        <f t="shared" si="194"/>
        <v>4.3557171629600842E-2</v>
      </c>
      <c r="CV55" s="633"/>
      <c r="CW55" s="196" t="s">
        <v>59</v>
      </c>
      <c r="CX55" s="172"/>
      <c r="CY55" s="172"/>
      <c r="CZ55" s="172"/>
      <c r="DA55" s="172"/>
      <c r="DB55" s="172"/>
      <c r="DC55" s="172"/>
      <c r="DD55" s="172"/>
      <c r="DE55" s="172"/>
      <c r="DF55" s="172"/>
      <c r="DG55" s="172"/>
      <c r="DH55" s="525">
        <v>0.16766461364609084</v>
      </c>
      <c r="DI55" s="525">
        <v>0.16766461364609084</v>
      </c>
      <c r="DJ55" s="521">
        <f t="shared" si="195"/>
        <v>0.33532922729218168</v>
      </c>
      <c r="DL55" s="633"/>
      <c r="DM55" s="196" t="s">
        <v>59</v>
      </c>
      <c r="DN55" s="172"/>
      <c r="DO55" s="172"/>
      <c r="DP55" s="172"/>
      <c r="DQ55" s="172"/>
      <c r="DR55" s="172"/>
      <c r="DS55" s="172"/>
      <c r="DT55" s="172"/>
      <c r="DU55" s="172"/>
      <c r="DV55" s="172"/>
      <c r="DW55" s="172"/>
      <c r="DX55" s="525">
        <v>0</v>
      </c>
      <c r="DY55" s="525">
        <v>0</v>
      </c>
      <c r="DZ55" s="521">
        <f t="shared" si="196"/>
        <v>0</v>
      </c>
    </row>
    <row r="56" spans="1:130" x14ac:dyDescent="0.35">
      <c r="A56" s="633"/>
      <c r="B56" s="196" t="s">
        <v>58</v>
      </c>
      <c r="C56" s="3">
        <v>0</v>
      </c>
      <c r="D56" s="3">
        <v>0</v>
      </c>
      <c r="E56" s="3">
        <v>0</v>
      </c>
      <c r="F56" s="3">
        <v>0</v>
      </c>
      <c r="G56" s="3">
        <v>0</v>
      </c>
      <c r="H56" s="3">
        <v>0</v>
      </c>
      <c r="I56" s="3">
        <v>0</v>
      </c>
      <c r="J56" s="3">
        <v>0</v>
      </c>
      <c r="K56" s="3">
        <v>0</v>
      </c>
      <c r="L56" s="561">
        <v>0</v>
      </c>
      <c r="M56" s="286">
        <f t="shared" si="197"/>
        <v>0</v>
      </c>
      <c r="N56" s="286">
        <f t="shared" si="198"/>
        <v>0</v>
      </c>
      <c r="O56" s="74">
        <f t="shared" si="189"/>
        <v>0</v>
      </c>
      <c r="Q56" s="633"/>
      <c r="R56" s="196" t="s">
        <v>58</v>
      </c>
      <c r="S56" s="3">
        <v>0</v>
      </c>
      <c r="T56" s="3">
        <v>0</v>
      </c>
      <c r="U56" s="3">
        <v>0</v>
      </c>
      <c r="V56" s="3">
        <v>0</v>
      </c>
      <c r="W56" s="3">
        <v>0</v>
      </c>
      <c r="X56" s="3">
        <v>0</v>
      </c>
      <c r="Y56" s="3">
        <v>0</v>
      </c>
      <c r="Z56" s="3">
        <v>0</v>
      </c>
      <c r="AA56" s="3">
        <v>0</v>
      </c>
      <c r="AB56" s="561">
        <v>0</v>
      </c>
      <c r="AC56" s="286">
        <f t="shared" si="199"/>
        <v>0</v>
      </c>
      <c r="AD56" s="286">
        <f t="shared" si="200"/>
        <v>0</v>
      </c>
      <c r="AE56" s="74">
        <f t="shared" si="190"/>
        <v>0</v>
      </c>
      <c r="AG56" s="633"/>
      <c r="AH56" s="196" t="s">
        <v>58</v>
      </c>
      <c r="AI56" s="3">
        <v>0</v>
      </c>
      <c r="AJ56" s="3">
        <v>0</v>
      </c>
      <c r="AK56" s="3">
        <v>0</v>
      </c>
      <c r="AL56" s="3">
        <v>0</v>
      </c>
      <c r="AM56" s="3">
        <v>0</v>
      </c>
      <c r="AN56" s="3">
        <v>0</v>
      </c>
      <c r="AO56" s="3">
        <v>0</v>
      </c>
      <c r="AP56" s="3">
        <v>0</v>
      </c>
      <c r="AQ56" s="3">
        <v>0</v>
      </c>
      <c r="AR56" s="561">
        <v>0</v>
      </c>
      <c r="AS56" s="286">
        <f t="shared" si="201"/>
        <v>0</v>
      </c>
      <c r="AT56" s="286">
        <f t="shared" si="202"/>
        <v>0</v>
      </c>
      <c r="AU56" s="74">
        <f t="shared" si="191"/>
        <v>0</v>
      </c>
      <c r="AW56" s="633"/>
      <c r="AX56" s="196" t="s">
        <v>58</v>
      </c>
      <c r="AY56" s="3">
        <v>0</v>
      </c>
      <c r="AZ56" s="3">
        <v>0</v>
      </c>
      <c r="BA56" s="3">
        <v>0</v>
      </c>
      <c r="BB56" s="3">
        <v>0</v>
      </c>
      <c r="BC56" s="3">
        <v>0</v>
      </c>
      <c r="BD56" s="3">
        <v>0</v>
      </c>
      <c r="BE56" s="3">
        <v>0</v>
      </c>
      <c r="BF56" s="3">
        <v>0</v>
      </c>
      <c r="BG56" s="3">
        <v>0</v>
      </c>
      <c r="BH56" s="561">
        <v>0</v>
      </c>
      <c r="BI56" s="286">
        <f t="shared" si="203"/>
        <v>0</v>
      </c>
      <c r="BJ56" s="286">
        <f t="shared" si="204"/>
        <v>0</v>
      </c>
      <c r="BK56" s="74">
        <f t="shared" si="192"/>
        <v>0</v>
      </c>
      <c r="BP56" s="633"/>
      <c r="BQ56" s="196" t="s">
        <v>58</v>
      </c>
      <c r="BR56" s="172"/>
      <c r="BS56" s="172"/>
      <c r="BT56" s="172"/>
      <c r="BU56" s="172"/>
      <c r="BV56" s="172"/>
      <c r="BW56" s="172"/>
      <c r="BX56" s="172"/>
      <c r="BY56" s="172"/>
      <c r="BZ56" s="172"/>
      <c r="CA56" s="172"/>
      <c r="CB56" s="525">
        <v>0</v>
      </c>
      <c r="CC56" s="525">
        <v>0</v>
      </c>
      <c r="CD56" s="521">
        <f t="shared" si="193"/>
        <v>0</v>
      </c>
      <c r="CF56" s="633"/>
      <c r="CG56" s="196" t="s">
        <v>58</v>
      </c>
      <c r="CH56" s="172"/>
      <c r="CI56" s="172"/>
      <c r="CJ56" s="172"/>
      <c r="CK56" s="172"/>
      <c r="CL56" s="172"/>
      <c r="CM56" s="172"/>
      <c r="CN56" s="172"/>
      <c r="CO56" s="172"/>
      <c r="CP56" s="172"/>
      <c r="CQ56" s="172"/>
      <c r="CR56" s="525">
        <v>0</v>
      </c>
      <c r="CS56" s="525">
        <v>0</v>
      </c>
      <c r="CT56" s="521">
        <f t="shared" si="194"/>
        <v>0</v>
      </c>
      <c r="CV56" s="633"/>
      <c r="CW56" s="196" t="s">
        <v>58</v>
      </c>
      <c r="CX56" s="172"/>
      <c r="CY56" s="172"/>
      <c r="CZ56" s="172"/>
      <c r="DA56" s="172"/>
      <c r="DB56" s="172"/>
      <c r="DC56" s="172"/>
      <c r="DD56" s="172"/>
      <c r="DE56" s="172"/>
      <c r="DF56" s="172"/>
      <c r="DG56" s="172"/>
      <c r="DH56" s="525">
        <v>0</v>
      </c>
      <c r="DI56" s="525">
        <v>0</v>
      </c>
      <c r="DJ56" s="521">
        <f t="shared" si="195"/>
        <v>0</v>
      </c>
      <c r="DL56" s="633"/>
      <c r="DM56" s="196" t="s">
        <v>58</v>
      </c>
      <c r="DN56" s="172"/>
      <c r="DO56" s="172"/>
      <c r="DP56" s="172"/>
      <c r="DQ56" s="172"/>
      <c r="DR56" s="172"/>
      <c r="DS56" s="172"/>
      <c r="DT56" s="172"/>
      <c r="DU56" s="172"/>
      <c r="DV56" s="172"/>
      <c r="DW56" s="172"/>
      <c r="DX56" s="525">
        <v>0</v>
      </c>
      <c r="DY56" s="525">
        <v>0</v>
      </c>
      <c r="DZ56" s="521">
        <f t="shared" si="196"/>
        <v>0</v>
      </c>
    </row>
    <row r="57" spans="1:130" x14ac:dyDescent="0.35">
      <c r="A57" s="633"/>
      <c r="B57" s="196" t="s">
        <v>57</v>
      </c>
      <c r="C57" s="3">
        <v>0</v>
      </c>
      <c r="D57" s="3">
        <v>0</v>
      </c>
      <c r="E57" s="3">
        <v>0</v>
      </c>
      <c r="F57" s="3">
        <v>0</v>
      </c>
      <c r="G57" s="3">
        <v>0</v>
      </c>
      <c r="H57" s="3">
        <v>0</v>
      </c>
      <c r="I57" s="3">
        <v>0</v>
      </c>
      <c r="J57" s="3">
        <v>0</v>
      </c>
      <c r="K57" s="3">
        <v>0</v>
      </c>
      <c r="L57" s="561">
        <v>0</v>
      </c>
      <c r="M57" s="286">
        <f t="shared" si="197"/>
        <v>0</v>
      </c>
      <c r="N57" s="286">
        <f t="shared" si="198"/>
        <v>0</v>
      </c>
      <c r="O57" s="74">
        <f t="shared" si="189"/>
        <v>0</v>
      </c>
      <c r="Q57" s="633"/>
      <c r="R57" s="196" t="s">
        <v>57</v>
      </c>
      <c r="S57" s="3">
        <v>0</v>
      </c>
      <c r="T57" s="3">
        <v>0</v>
      </c>
      <c r="U57" s="3">
        <v>0</v>
      </c>
      <c r="V57" s="3">
        <v>0</v>
      </c>
      <c r="W57" s="3">
        <v>0</v>
      </c>
      <c r="X57" s="3">
        <v>0</v>
      </c>
      <c r="Y57" s="3">
        <v>0</v>
      </c>
      <c r="Z57" s="3">
        <v>0</v>
      </c>
      <c r="AA57" s="3">
        <v>0</v>
      </c>
      <c r="AB57" s="561">
        <v>0</v>
      </c>
      <c r="AC57" s="286">
        <f t="shared" si="199"/>
        <v>0</v>
      </c>
      <c r="AD57" s="286">
        <f t="shared" si="200"/>
        <v>0</v>
      </c>
      <c r="AE57" s="74">
        <f t="shared" si="190"/>
        <v>0</v>
      </c>
      <c r="AG57" s="633"/>
      <c r="AH57" s="196" t="s">
        <v>57</v>
      </c>
      <c r="AI57" s="3">
        <v>0</v>
      </c>
      <c r="AJ57" s="3">
        <v>0</v>
      </c>
      <c r="AK57" s="3">
        <v>0</v>
      </c>
      <c r="AL57" s="3">
        <v>0</v>
      </c>
      <c r="AM57" s="3">
        <v>0</v>
      </c>
      <c r="AN57" s="3">
        <v>0</v>
      </c>
      <c r="AO57" s="3">
        <v>0</v>
      </c>
      <c r="AP57" s="3">
        <v>0</v>
      </c>
      <c r="AQ57" s="3">
        <v>0</v>
      </c>
      <c r="AR57" s="561">
        <v>0</v>
      </c>
      <c r="AS57" s="286">
        <f t="shared" si="201"/>
        <v>0</v>
      </c>
      <c r="AT57" s="286">
        <f t="shared" si="202"/>
        <v>0</v>
      </c>
      <c r="AU57" s="74">
        <f t="shared" si="191"/>
        <v>0</v>
      </c>
      <c r="AW57" s="633"/>
      <c r="AX57" s="196" t="s">
        <v>57</v>
      </c>
      <c r="AY57" s="3">
        <v>0</v>
      </c>
      <c r="AZ57" s="3">
        <v>0</v>
      </c>
      <c r="BA57" s="3">
        <v>0</v>
      </c>
      <c r="BB57" s="3">
        <v>0</v>
      </c>
      <c r="BC57" s="3">
        <v>0</v>
      </c>
      <c r="BD57" s="3">
        <v>0</v>
      </c>
      <c r="BE57" s="3">
        <v>0</v>
      </c>
      <c r="BF57" s="3">
        <v>0</v>
      </c>
      <c r="BG57" s="3">
        <v>0</v>
      </c>
      <c r="BH57" s="561">
        <v>0</v>
      </c>
      <c r="BI57" s="286">
        <f t="shared" si="203"/>
        <v>0</v>
      </c>
      <c r="BJ57" s="286">
        <f t="shared" si="204"/>
        <v>0</v>
      </c>
      <c r="BK57" s="74">
        <f t="shared" si="192"/>
        <v>0</v>
      </c>
      <c r="BP57" s="633"/>
      <c r="BQ57" s="196" t="s">
        <v>57</v>
      </c>
      <c r="BR57" s="172"/>
      <c r="BS57" s="172"/>
      <c r="BT57" s="172"/>
      <c r="BU57" s="172"/>
      <c r="BV57" s="172"/>
      <c r="BW57" s="172"/>
      <c r="BX57" s="172"/>
      <c r="BY57" s="172"/>
      <c r="BZ57" s="172"/>
      <c r="CA57" s="172"/>
      <c r="CB57" s="525">
        <v>0</v>
      </c>
      <c r="CC57" s="525">
        <v>0</v>
      </c>
      <c r="CD57" s="521">
        <f t="shared" si="193"/>
        <v>0</v>
      </c>
      <c r="CF57" s="633"/>
      <c r="CG57" s="196" t="s">
        <v>57</v>
      </c>
      <c r="CH57" s="172"/>
      <c r="CI57" s="172"/>
      <c r="CJ57" s="172"/>
      <c r="CK57" s="172"/>
      <c r="CL57" s="172"/>
      <c r="CM57" s="172"/>
      <c r="CN57" s="172"/>
      <c r="CO57" s="172"/>
      <c r="CP57" s="172"/>
      <c r="CQ57" s="172"/>
      <c r="CR57" s="525">
        <v>0</v>
      </c>
      <c r="CS57" s="525">
        <v>0</v>
      </c>
      <c r="CT57" s="521">
        <f t="shared" si="194"/>
        <v>0</v>
      </c>
      <c r="CV57" s="633"/>
      <c r="CW57" s="196" t="s">
        <v>57</v>
      </c>
      <c r="CX57" s="172"/>
      <c r="CY57" s="172"/>
      <c r="CZ57" s="172"/>
      <c r="DA57" s="172"/>
      <c r="DB57" s="172"/>
      <c r="DC57" s="172"/>
      <c r="DD57" s="172"/>
      <c r="DE57" s="172"/>
      <c r="DF57" s="172"/>
      <c r="DG57" s="172"/>
      <c r="DH57" s="525">
        <v>0</v>
      </c>
      <c r="DI57" s="525">
        <v>0</v>
      </c>
      <c r="DJ57" s="521">
        <f t="shared" si="195"/>
        <v>0</v>
      </c>
      <c r="DL57" s="633"/>
      <c r="DM57" s="196" t="s">
        <v>57</v>
      </c>
      <c r="DN57" s="172"/>
      <c r="DO57" s="172"/>
      <c r="DP57" s="172"/>
      <c r="DQ57" s="172"/>
      <c r="DR57" s="172"/>
      <c r="DS57" s="172"/>
      <c r="DT57" s="172"/>
      <c r="DU57" s="172"/>
      <c r="DV57" s="172"/>
      <c r="DW57" s="172"/>
      <c r="DX57" s="525">
        <v>0</v>
      </c>
      <c r="DY57" s="525">
        <v>0</v>
      </c>
      <c r="DZ57" s="521">
        <f t="shared" si="196"/>
        <v>0</v>
      </c>
    </row>
    <row r="58" spans="1:130" x14ac:dyDescent="0.35">
      <c r="A58" s="633"/>
      <c r="B58" s="196" t="s">
        <v>56</v>
      </c>
      <c r="C58" s="3">
        <v>0</v>
      </c>
      <c r="D58" s="3">
        <v>0</v>
      </c>
      <c r="E58" s="3">
        <v>0</v>
      </c>
      <c r="F58" s="3">
        <v>0</v>
      </c>
      <c r="G58" s="3">
        <v>0</v>
      </c>
      <c r="H58" s="3">
        <v>0</v>
      </c>
      <c r="I58" s="3">
        <v>0</v>
      </c>
      <c r="J58" s="3">
        <v>0</v>
      </c>
      <c r="K58" s="3">
        <v>0</v>
      </c>
      <c r="L58" s="561">
        <v>0</v>
      </c>
      <c r="M58" s="286">
        <f t="shared" si="197"/>
        <v>0</v>
      </c>
      <c r="N58" s="286">
        <f t="shared" si="198"/>
        <v>0</v>
      </c>
      <c r="O58" s="74">
        <f t="shared" si="189"/>
        <v>0</v>
      </c>
      <c r="Q58" s="633"/>
      <c r="R58" s="196" t="s">
        <v>56</v>
      </c>
      <c r="S58" s="3">
        <v>0</v>
      </c>
      <c r="T58" s="3">
        <v>0</v>
      </c>
      <c r="U58" s="3">
        <v>0</v>
      </c>
      <c r="V58" s="3">
        <v>0</v>
      </c>
      <c r="W58" s="3">
        <v>0</v>
      </c>
      <c r="X58" s="3">
        <v>0</v>
      </c>
      <c r="Y58" s="3">
        <v>0</v>
      </c>
      <c r="Z58" s="3">
        <v>0</v>
      </c>
      <c r="AA58" s="3">
        <v>0</v>
      </c>
      <c r="AB58" s="561">
        <v>0</v>
      </c>
      <c r="AC58" s="286">
        <f t="shared" si="199"/>
        <v>163222.20712294013</v>
      </c>
      <c r="AD58" s="286">
        <f t="shared" si="200"/>
        <v>1402778.5574474353</v>
      </c>
      <c r="AE58" s="74">
        <f t="shared" si="190"/>
        <v>1566000.7645703754</v>
      </c>
      <c r="AG58" s="633"/>
      <c r="AH58" s="196" t="s">
        <v>56</v>
      </c>
      <c r="AI58" s="3">
        <v>0</v>
      </c>
      <c r="AJ58" s="3">
        <v>0</v>
      </c>
      <c r="AK58" s="3">
        <v>0</v>
      </c>
      <c r="AL58" s="3">
        <v>0</v>
      </c>
      <c r="AM58" s="3">
        <v>0</v>
      </c>
      <c r="AN58" s="3">
        <v>0</v>
      </c>
      <c r="AO58" s="3">
        <v>0</v>
      </c>
      <c r="AP58" s="3">
        <v>0</v>
      </c>
      <c r="AQ58" s="3">
        <v>0</v>
      </c>
      <c r="AR58" s="561">
        <v>0</v>
      </c>
      <c r="AS58" s="286">
        <f t="shared" si="201"/>
        <v>78949.1981858543</v>
      </c>
      <c r="AT58" s="286">
        <f t="shared" si="202"/>
        <v>678512.09890433599</v>
      </c>
      <c r="AU58" s="74">
        <f t="shared" si="191"/>
        <v>757461.29709019023</v>
      </c>
      <c r="AW58" s="633"/>
      <c r="AX58" s="196" t="s">
        <v>56</v>
      </c>
      <c r="AY58" s="3">
        <v>0</v>
      </c>
      <c r="AZ58" s="3">
        <v>0</v>
      </c>
      <c r="BA58" s="3">
        <v>0</v>
      </c>
      <c r="BB58" s="3">
        <v>0</v>
      </c>
      <c r="BC58" s="3">
        <v>0</v>
      </c>
      <c r="BD58" s="3">
        <v>0</v>
      </c>
      <c r="BE58" s="3">
        <v>0</v>
      </c>
      <c r="BF58" s="3">
        <v>0</v>
      </c>
      <c r="BG58" s="3">
        <v>0</v>
      </c>
      <c r="BH58" s="561">
        <v>0</v>
      </c>
      <c r="BI58" s="286">
        <f t="shared" si="203"/>
        <v>0</v>
      </c>
      <c r="BJ58" s="286">
        <f t="shared" si="204"/>
        <v>0</v>
      </c>
      <c r="BK58" s="74">
        <f t="shared" si="192"/>
        <v>0</v>
      </c>
      <c r="BP58" s="633"/>
      <c r="BQ58" s="196" t="s">
        <v>56</v>
      </c>
      <c r="BR58" s="172"/>
      <c r="BS58" s="172"/>
      <c r="BT58" s="172"/>
      <c r="BU58" s="172"/>
      <c r="BV58" s="172"/>
      <c r="BW58" s="172"/>
      <c r="BX58" s="172"/>
      <c r="BY58" s="172"/>
      <c r="BZ58" s="172"/>
      <c r="CA58" s="172"/>
      <c r="CB58" s="525">
        <v>0</v>
      </c>
      <c r="CC58" s="525">
        <v>0</v>
      </c>
      <c r="CD58" s="521">
        <f t="shared" si="193"/>
        <v>0</v>
      </c>
      <c r="CF58" s="633"/>
      <c r="CG58" s="196" t="s">
        <v>56</v>
      </c>
      <c r="CH58" s="172"/>
      <c r="CI58" s="172"/>
      <c r="CJ58" s="172"/>
      <c r="CK58" s="172"/>
      <c r="CL58" s="172"/>
      <c r="CM58" s="172"/>
      <c r="CN58" s="172"/>
      <c r="CO58" s="172"/>
      <c r="CP58" s="172"/>
      <c r="CQ58" s="172"/>
      <c r="CR58" s="525">
        <v>0.38870002754934652</v>
      </c>
      <c r="CS58" s="525">
        <v>0.38870002754934652</v>
      </c>
      <c r="CT58" s="521">
        <f t="shared" si="194"/>
        <v>0.77740005509869303</v>
      </c>
      <c r="CV58" s="633"/>
      <c r="CW58" s="196" t="s">
        <v>56</v>
      </c>
      <c r="CX58" s="172"/>
      <c r="CY58" s="172"/>
      <c r="CZ58" s="172"/>
      <c r="DA58" s="172"/>
      <c r="DB58" s="172"/>
      <c r="DC58" s="172"/>
      <c r="DD58" s="172"/>
      <c r="DE58" s="172"/>
      <c r="DF58" s="172"/>
      <c r="DG58" s="172"/>
      <c r="DH58" s="525">
        <v>0.18801090887544669</v>
      </c>
      <c r="DI58" s="525">
        <v>0.18801090887544669</v>
      </c>
      <c r="DJ58" s="521">
        <f t="shared" si="195"/>
        <v>0.37602181775089338</v>
      </c>
      <c r="DL58" s="633"/>
      <c r="DM58" s="196" t="s">
        <v>56</v>
      </c>
      <c r="DN58" s="172"/>
      <c r="DO58" s="172"/>
      <c r="DP58" s="172"/>
      <c r="DQ58" s="172"/>
      <c r="DR58" s="172"/>
      <c r="DS58" s="172"/>
      <c r="DT58" s="172"/>
      <c r="DU58" s="172"/>
      <c r="DV58" s="172"/>
      <c r="DW58" s="172"/>
      <c r="DX58" s="525">
        <v>0</v>
      </c>
      <c r="DY58" s="525">
        <v>0</v>
      </c>
      <c r="DZ58" s="521">
        <f t="shared" si="196"/>
        <v>0</v>
      </c>
    </row>
    <row r="59" spans="1:130" x14ac:dyDescent="0.35">
      <c r="A59" s="633"/>
      <c r="B59" s="196" t="s">
        <v>55</v>
      </c>
      <c r="C59" s="3">
        <v>0</v>
      </c>
      <c r="D59" s="3">
        <v>0</v>
      </c>
      <c r="E59" s="3">
        <v>0</v>
      </c>
      <c r="F59" s="3">
        <v>0</v>
      </c>
      <c r="G59" s="3">
        <v>0</v>
      </c>
      <c r="H59" s="3">
        <v>0</v>
      </c>
      <c r="I59" s="3">
        <v>0</v>
      </c>
      <c r="J59" s="3">
        <v>0</v>
      </c>
      <c r="K59" s="3">
        <v>0</v>
      </c>
      <c r="L59" s="561">
        <v>0</v>
      </c>
      <c r="M59" s="286">
        <f t="shared" si="197"/>
        <v>0</v>
      </c>
      <c r="N59" s="286">
        <f t="shared" si="198"/>
        <v>0</v>
      </c>
      <c r="O59" s="74">
        <f t="shared" si="189"/>
        <v>0</v>
      </c>
      <c r="Q59" s="633"/>
      <c r="R59" s="196" t="s">
        <v>55</v>
      </c>
      <c r="S59" s="3">
        <v>0</v>
      </c>
      <c r="T59" s="3">
        <v>0</v>
      </c>
      <c r="U59" s="3">
        <v>0</v>
      </c>
      <c r="V59" s="3">
        <v>0</v>
      </c>
      <c r="W59" s="3">
        <v>0</v>
      </c>
      <c r="X59" s="3">
        <v>0</v>
      </c>
      <c r="Y59" s="3">
        <v>0</v>
      </c>
      <c r="Z59" s="3">
        <v>0</v>
      </c>
      <c r="AA59" s="3">
        <v>0</v>
      </c>
      <c r="AB59" s="561">
        <v>0</v>
      </c>
      <c r="AC59" s="286">
        <f t="shared" si="199"/>
        <v>0</v>
      </c>
      <c r="AD59" s="286">
        <f t="shared" si="200"/>
        <v>0</v>
      </c>
      <c r="AE59" s="74">
        <f t="shared" si="190"/>
        <v>0</v>
      </c>
      <c r="AG59" s="633"/>
      <c r="AH59" s="196" t="s">
        <v>55</v>
      </c>
      <c r="AI59" s="3">
        <v>0</v>
      </c>
      <c r="AJ59" s="3">
        <v>0</v>
      </c>
      <c r="AK59" s="3">
        <v>0</v>
      </c>
      <c r="AL59" s="3">
        <v>0</v>
      </c>
      <c r="AM59" s="3">
        <v>0</v>
      </c>
      <c r="AN59" s="3">
        <v>0</v>
      </c>
      <c r="AO59" s="3">
        <v>0</v>
      </c>
      <c r="AP59" s="3">
        <v>0</v>
      </c>
      <c r="AQ59" s="3">
        <v>0</v>
      </c>
      <c r="AR59" s="561">
        <v>0</v>
      </c>
      <c r="AS59" s="286">
        <f t="shared" si="201"/>
        <v>0</v>
      </c>
      <c r="AT59" s="286">
        <f t="shared" si="202"/>
        <v>0</v>
      </c>
      <c r="AU59" s="74">
        <f t="shared" si="191"/>
        <v>0</v>
      </c>
      <c r="AW59" s="633"/>
      <c r="AX59" s="196" t="s">
        <v>55</v>
      </c>
      <c r="AY59" s="3">
        <v>0</v>
      </c>
      <c r="AZ59" s="3">
        <v>0</v>
      </c>
      <c r="BA59" s="3">
        <v>0</v>
      </c>
      <c r="BB59" s="3">
        <v>0</v>
      </c>
      <c r="BC59" s="3">
        <v>0</v>
      </c>
      <c r="BD59" s="3">
        <v>0</v>
      </c>
      <c r="BE59" s="3">
        <v>0</v>
      </c>
      <c r="BF59" s="3">
        <v>0</v>
      </c>
      <c r="BG59" s="3">
        <v>0</v>
      </c>
      <c r="BH59" s="561">
        <v>0</v>
      </c>
      <c r="BI59" s="286">
        <f t="shared" si="203"/>
        <v>0</v>
      </c>
      <c r="BJ59" s="286">
        <f t="shared" si="204"/>
        <v>0</v>
      </c>
      <c r="BK59" s="74">
        <f t="shared" si="192"/>
        <v>0</v>
      </c>
      <c r="BP59" s="633"/>
      <c r="BQ59" s="196" t="s">
        <v>55</v>
      </c>
      <c r="BR59" s="172"/>
      <c r="BS59" s="172"/>
      <c r="BT59" s="172"/>
      <c r="BU59" s="172"/>
      <c r="BV59" s="172"/>
      <c r="BW59" s="172"/>
      <c r="BX59" s="172"/>
      <c r="BY59" s="172"/>
      <c r="BZ59" s="172"/>
      <c r="CA59" s="172"/>
      <c r="CB59" s="525">
        <v>0</v>
      </c>
      <c r="CC59" s="525">
        <v>0</v>
      </c>
      <c r="CD59" s="521">
        <f t="shared" si="193"/>
        <v>0</v>
      </c>
      <c r="CF59" s="633"/>
      <c r="CG59" s="196" t="s">
        <v>55</v>
      </c>
      <c r="CH59" s="172"/>
      <c r="CI59" s="172"/>
      <c r="CJ59" s="172"/>
      <c r="CK59" s="172"/>
      <c r="CL59" s="172"/>
      <c r="CM59" s="172"/>
      <c r="CN59" s="172"/>
      <c r="CO59" s="172"/>
      <c r="CP59" s="172"/>
      <c r="CQ59" s="172"/>
      <c r="CR59" s="525">
        <v>0</v>
      </c>
      <c r="CS59" s="525">
        <v>0</v>
      </c>
      <c r="CT59" s="521">
        <f t="shared" si="194"/>
        <v>0</v>
      </c>
      <c r="CV59" s="633"/>
      <c r="CW59" s="196" t="s">
        <v>55</v>
      </c>
      <c r="CX59" s="172"/>
      <c r="CY59" s="172"/>
      <c r="CZ59" s="172"/>
      <c r="DA59" s="172"/>
      <c r="DB59" s="172"/>
      <c r="DC59" s="172"/>
      <c r="DD59" s="172"/>
      <c r="DE59" s="172"/>
      <c r="DF59" s="172"/>
      <c r="DG59" s="172"/>
      <c r="DH59" s="525">
        <v>0</v>
      </c>
      <c r="DI59" s="525">
        <v>0</v>
      </c>
      <c r="DJ59" s="521">
        <f t="shared" si="195"/>
        <v>0</v>
      </c>
      <c r="DL59" s="633"/>
      <c r="DM59" s="196" t="s">
        <v>55</v>
      </c>
      <c r="DN59" s="172"/>
      <c r="DO59" s="172"/>
      <c r="DP59" s="172"/>
      <c r="DQ59" s="172"/>
      <c r="DR59" s="172"/>
      <c r="DS59" s="172"/>
      <c r="DT59" s="172"/>
      <c r="DU59" s="172"/>
      <c r="DV59" s="172"/>
      <c r="DW59" s="172"/>
      <c r="DX59" s="525">
        <v>0</v>
      </c>
      <c r="DY59" s="525">
        <v>0</v>
      </c>
      <c r="DZ59" s="521">
        <f t="shared" si="196"/>
        <v>0</v>
      </c>
    </row>
    <row r="60" spans="1:130" x14ac:dyDescent="0.35">
      <c r="A60" s="633"/>
      <c r="B60" s="196" t="s">
        <v>54</v>
      </c>
      <c r="C60" s="3">
        <v>0</v>
      </c>
      <c r="D60" s="3">
        <v>0</v>
      </c>
      <c r="E60" s="3">
        <v>0</v>
      </c>
      <c r="F60" s="3">
        <v>0</v>
      </c>
      <c r="G60" s="3">
        <v>0</v>
      </c>
      <c r="H60" s="3">
        <v>0</v>
      </c>
      <c r="I60" s="3">
        <v>0</v>
      </c>
      <c r="J60" s="3">
        <v>0</v>
      </c>
      <c r="K60" s="3">
        <v>0</v>
      </c>
      <c r="L60" s="561">
        <v>0</v>
      </c>
      <c r="M60" s="286">
        <f t="shared" si="197"/>
        <v>0</v>
      </c>
      <c r="N60" s="286">
        <f t="shared" si="198"/>
        <v>0</v>
      </c>
      <c r="O60" s="74">
        <f t="shared" si="189"/>
        <v>0</v>
      </c>
      <c r="Q60" s="633"/>
      <c r="R60" s="196" t="s">
        <v>54</v>
      </c>
      <c r="S60" s="3">
        <v>0</v>
      </c>
      <c r="T60" s="3">
        <v>0</v>
      </c>
      <c r="U60" s="3">
        <v>0</v>
      </c>
      <c r="V60" s="3">
        <v>0</v>
      </c>
      <c r="W60" s="3">
        <v>0</v>
      </c>
      <c r="X60" s="3">
        <v>0</v>
      </c>
      <c r="Y60" s="3">
        <v>0</v>
      </c>
      <c r="Z60" s="3">
        <v>0</v>
      </c>
      <c r="AA60" s="3">
        <v>0</v>
      </c>
      <c r="AB60" s="561">
        <v>0</v>
      </c>
      <c r="AC60" s="286">
        <f t="shared" si="199"/>
        <v>0</v>
      </c>
      <c r="AD60" s="286">
        <f t="shared" si="200"/>
        <v>0</v>
      </c>
      <c r="AE60" s="74">
        <f t="shared" si="190"/>
        <v>0</v>
      </c>
      <c r="AG60" s="633"/>
      <c r="AH60" s="196" t="s">
        <v>54</v>
      </c>
      <c r="AI60" s="3">
        <v>0</v>
      </c>
      <c r="AJ60" s="3">
        <v>0</v>
      </c>
      <c r="AK60" s="3">
        <v>0</v>
      </c>
      <c r="AL60" s="3">
        <v>0</v>
      </c>
      <c r="AM60" s="3">
        <v>0</v>
      </c>
      <c r="AN60" s="3">
        <v>0</v>
      </c>
      <c r="AO60" s="3">
        <v>0</v>
      </c>
      <c r="AP60" s="3">
        <v>0</v>
      </c>
      <c r="AQ60" s="3">
        <v>0</v>
      </c>
      <c r="AR60" s="561">
        <v>0</v>
      </c>
      <c r="AS60" s="286">
        <f t="shared" si="201"/>
        <v>0</v>
      </c>
      <c r="AT60" s="286">
        <f t="shared" si="202"/>
        <v>0</v>
      </c>
      <c r="AU60" s="74">
        <f t="shared" si="191"/>
        <v>0</v>
      </c>
      <c r="AW60" s="633"/>
      <c r="AX60" s="196" t="s">
        <v>54</v>
      </c>
      <c r="AY60" s="3">
        <v>0</v>
      </c>
      <c r="AZ60" s="3">
        <v>0</v>
      </c>
      <c r="BA60" s="3">
        <v>0</v>
      </c>
      <c r="BB60" s="3">
        <v>0</v>
      </c>
      <c r="BC60" s="3">
        <v>0</v>
      </c>
      <c r="BD60" s="3">
        <v>0</v>
      </c>
      <c r="BE60" s="3">
        <v>0</v>
      </c>
      <c r="BF60" s="3">
        <v>0</v>
      </c>
      <c r="BG60" s="3">
        <v>0</v>
      </c>
      <c r="BH60" s="561">
        <v>0</v>
      </c>
      <c r="BI60" s="286">
        <f t="shared" si="203"/>
        <v>0</v>
      </c>
      <c r="BJ60" s="286">
        <f t="shared" si="204"/>
        <v>0</v>
      </c>
      <c r="BK60" s="74">
        <f t="shared" si="192"/>
        <v>0</v>
      </c>
      <c r="BP60" s="633"/>
      <c r="BQ60" s="196" t="s">
        <v>54</v>
      </c>
      <c r="BR60" s="172"/>
      <c r="BS60" s="172"/>
      <c r="BT60" s="172"/>
      <c r="BU60" s="172"/>
      <c r="BV60" s="172"/>
      <c r="BW60" s="172"/>
      <c r="BX60" s="172"/>
      <c r="BY60" s="172"/>
      <c r="BZ60" s="172"/>
      <c r="CA60" s="172"/>
      <c r="CB60" s="525">
        <v>0</v>
      </c>
      <c r="CC60" s="525">
        <v>0</v>
      </c>
      <c r="CD60" s="521">
        <f t="shared" si="193"/>
        <v>0</v>
      </c>
      <c r="CF60" s="633"/>
      <c r="CG60" s="196" t="s">
        <v>54</v>
      </c>
      <c r="CH60" s="172"/>
      <c r="CI60" s="172"/>
      <c r="CJ60" s="172"/>
      <c r="CK60" s="172"/>
      <c r="CL60" s="172"/>
      <c r="CM60" s="172"/>
      <c r="CN60" s="172"/>
      <c r="CO60" s="172"/>
      <c r="CP60" s="172"/>
      <c r="CQ60" s="172"/>
      <c r="CR60" s="525">
        <v>0</v>
      </c>
      <c r="CS60" s="525">
        <v>0</v>
      </c>
      <c r="CT60" s="521">
        <f t="shared" si="194"/>
        <v>0</v>
      </c>
      <c r="CV60" s="633"/>
      <c r="CW60" s="196" t="s">
        <v>54</v>
      </c>
      <c r="CX60" s="172"/>
      <c r="CY60" s="172"/>
      <c r="CZ60" s="172"/>
      <c r="DA60" s="172"/>
      <c r="DB60" s="172"/>
      <c r="DC60" s="172"/>
      <c r="DD60" s="172"/>
      <c r="DE60" s="172"/>
      <c r="DF60" s="172"/>
      <c r="DG60" s="172"/>
      <c r="DH60" s="525">
        <v>0</v>
      </c>
      <c r="DI60" s="525">
        <v>0</v>
      </c>
      <c r="DJ60" s="521">
        <f t="shared" si="195"/>
        <v>0</v>
      </c>
      <c r="DL60" s="633"/>
      <c r="DM60" s="196" t="s">
        <v>54</v>
      </c>
      <c r="DN60" s="172"/>
      <c r="DO60" s="172"/>
      <c r="DP60" s="172"/>
      <c r="DQ60" s="172"/>
      <c r="DR60" s="172"/>
      <c r="DS60" s="172"/>
      <c r="DT60" s="172"/>
      <c r="DU60" s="172"/>
      <c r="DV60" s="172"/>
      <c r="DW60" s="172"/>
      <c r="DX60" s="525">
        <v>0</v>
      </c>
      <c r="DY60" s="525">
        <v>0</v>
      </c>
      <c r="DZ60" s="521">
        <f t="shared" si="196"/>
        <v>0</v>
      </c>
    </row>
    <row r="61" spans="1:130" x14ac:dyDescent="0.35">
      <c r="A61" s="633"/>
      <c r="B61" s="196" t="s">
        <v>53</v>
      </c>
      <c r="C61" s="3">
        <v>0</v>
      </c>
      <c r="D61" s="3">
        <v>0</v>
      </c>
      <c r="E61" s="3">
        <v>0</v>
      </c>
      <c r="F61" s="3">
        <v>0</v>
      </c>
      <c r="G61" s="3">
        <v>0</v>
      </c>
      <c r="H61" s="3">
        <v>0</v>
      </c>
      <c r="I61" s="3">
        <v>0</v>
      </c>
      <c r="J61" s="3">
        <v>0</v>
      </c>
      <c r="K61" s="3">
        <v>0</v>
      </c>
      <c r="L61" s="561">
        <v>0</v>
      </c>
      <c r="M61" s="286">
        <f t="shared" si="197"/>
        <v>0</v>
      </c>
      <c r="N61" s="286">
        <f t="shared" si="198"/>
        <v>0</v>
      </c>
      <c r="O61" s="74">
        <f t="shared" si="189"/>
        <v>0</v>
      </c>
      <c r="Q61" s="633"/>
      <c r="R61" s="196" t="s">
        <v>53</v>
      </c>
      <c r="S61" s="3">
        <v>0</v>
      </c>
      <c r="T61" s="3">
        <v>0</v>
      </c>
      <c r="U61" s="3">
        <v>0</v>
      </c>
      <c r="V61" s="3">
        <v>0</v>
      </c>
      <c r="W61" s="3">
        <v>0</v>
      </c>
      <c r="X61" s="3">
        <v>0</v>
      </c>
      <c r="Y61" s="3">
        <v>0</v>
      </c>
      <c r="Z61" s="3">
        <v>0</v>
      </c>
      <c r="AA61" s="3">
        <v>0</v>
      </c>
      <c r="AB61" s="561">
        <v>0</v>
      </c>
      <c r="AC61" s="286">
        <f t="shared" si="199"/>
        <v>0</v>
      </c>
      <c r="AD61" s="286">
        <f t="shared" si="200"/>
        <v>0</v>
      </c>
      <c r="AE61" s="74">
        <f t="shared" si="190"/>
        <v>0</v>
      </c>
      <c r="AG61" s="633"/>
      <c r="AH61" s="196" t="s">
        <v>53</v>
      </c>
      <c r="AI61" s="3">
        <v>0</v>
      </c>
      <c r="AJ61" s="3">
        <v>0</v>
      </c>
      <c r="AK61" s="3">
        <v>0</v>
      </c>
      <c r="AL61" s="3">
        <v>0</v>
      </c>
      <c r="AM61" s="3">
        <v>0</v>
      </c>
      <c r="AN61" s="3">
        <v>0</v>
      </c>
      <c r="AO61" s="3">
        <v>0</v>
      </c>
      <c r="AP61" s="3">
        <v>0</v>
      </c>
      <c r="AQ61" s="3">
        <v>0</v>
      </c>
      <c r="AR61" s="561">
        <v>0</v>
      </c>
      <c r="AS61" s="286">
        <f t="shared" si="201"/>
        <v>0</v>
      </c>
      <c r="AT61" s="286">
        <f t="shared" si="202"/>
        <v>0</v>
      </c>
      <c r="AU61" s="74">
        <f t="shared" si="191"/>
        <v>0</v>
      </c>
      <c r="AW61" s="633"/>
      <c r="AX61" s="196" t="s">
        <v>53</v>
      </c>
      <c r="AY61" s="3">
        <v>0</v>
      </c>
      <c r="AZ61" s="3">
        <v>0</v>
      </c>
      <c r="BA61" s="3">
        <v>0</v>
      </c>
      <c r="BB61" s="3">
        <v>0</v>
      </c>
      <c r="BC61" s="3">
        <v>0</v>
      </c>
      <c r="BD61" s="3">
        <v>0</v>
      </c>
      <c r="BE61" s="3">
        <v>0</v>
      </c>
      <c r="BF61" s="3">
        <v>0</v>
      </c>
      <c r="BG61" s="3">
        <v>0</v>
      </c>
      <c r="BH61" s="561">
        <v>0</v>
      </c>
      <c r="BI61" s="286">
        <f t="shared" si="203"/>
        <v>0</v>
      </c>
      <c r="BJ61" s="286">
        <f t="shared" si="204"/>
        <v>0</v>
      </c>
      <c r="BK61" s="74">
        <f t="shared" si="192"/>
        <v>0</v>
      </c>
      <c r="BP61" s="633"/>
      <c r="BQ61" s="196" t="s">
        <v>53</v>
      </c>
      <c r="BR61" s="172"/>
      <c r="BS61" s="172"/>
      <c r="BT61" s="172"/>
      <c r="BU61" s="172"/>
      <c r="BV61" s="172"/>
      <c r="BW61" s="172"/>
      <c r="BX61" s="172"/>
      <c r="BY61" s="172"/>
      <c r="BZ61" s="172"/>
      <c r="CA61" s="172"/>
      <c r="CB61" s="525">
        <v>0</v>
      </c>
      <c r="CC61" s="525">
        <v>0</v>
      </c>
      <c r="CD61" s="521">
        <f t="shared" si="193"/>
        <v>0</v>
      </c>
      <c r="CF61" s="633"/>
      <c r="CG61" s="196" t="s">
        <v>53</v>
      </c>
      <c r="CH61" s="172"/>
      <c r="CI61" s="172"/>
      <c r="CJ61" s="172"/>
      <c r="CK61" s="172"/>
      <c r="CL61" s="172"/>
      <c r="CM61" s="172"/>
      <c r="CN61" s="172"/>
      <c r="CO61" s="172"/>
      <c r="CP61" s="172"/>
      <c r="CQ61" s="172"/>
      <c r="CR61" s="525">
        <v>0</v>
      </c>
      <c r="CS61" s="525">
        <v>0</v>
      </c>
      <c r="CT61" s="521">
        <f t="shared" si="194"/>
        <v>0</v>
      </c>
      <c r="CV61" s="633"/>
      <c r="CW61" s="196" t="s">
        <v>53</v>
      </c>
      <c r="CX61" s="172"/>
      <c r="CY61" s="172"/>
      <c r="CZ61" s="172"/>
      <c r="DA61" s="172"/>
      <c r="DB61" s="172"/>
      <c r="DC61" s="172"/>
      <c r="DD61" s="172"/>
      <c r="DE61" s="172"/>
      <c r="DF61" s="172"/>
      <c r="DG61" s="172"/>
      <c r="DH61" s="525">
        <v>0</v>
      </c>
      <c r="DI61" s="525">
        <v>0</v>
      </c>
      <c r="DJ61" s="521">
        <f t="shared" si="195"/>
        <v>0</v>
      </c>
      <c r="DL61" s="633"/>
      <c r="DM61" s="196" t="s">
        <v>53</v>
      </c>
      <c r="DN61" s="172"/>
      <c r="DO61" s="172"/>
      <c r="DP61" s="172"/>
      <c r="DQ61" s="172"/>
      <c r="DR61" s="172"/>
      <c r="DS61" s="172"/>
      <c r="DT61" s="172"/>
      <c r="DU61" s="172"/>
      <c r="DV61" s="172"/>
      <c r="DW61" s="172"/>
      <c r="DX61" s="525">
        <v>0</v>
      </c>
      <c r="DY61" s="525">
        <v>0</v>
      </c>
      <c r="DZ61" s="521">
        <f t="shared" si="196"/>
        <v>0</v>
      </c>
    </row>
    <row r="62" spans="1:130" x14ac:dyDescent="0.35">
      <c r="A62" s="633"/>
      <c r="B62" s="196" t="s">
        <v>52</v>
      </c>
      <c r="C62" s="3">
        <v>0</v>
      </c>
      <c r="D62" s="3">
        <v>0</v>
      </c>
      <c r="E62" s="3">
        <v>0</v>
      </c>
      <c r="F62" s="3">
        <v>0</v>
      </c>
      <c r="G62" s="3">
        <v>0</v>
      </c>
      <c r="H62" s="3">
        <v>0</v>
      </c>
      <c r="I62" s="3">
        <v>0</v>
      </c>
      <c r="J62" s="3">
        <v>0</v>
      </c>
      <c r="K62" s="3">
        <v>0</v>
      </c>
      <c r="L62" s="561">
        <v>0</v>
      </c>
      <c r="M62" s="286">
        <f t="shared" si="197"/>
        <v>0</v>
      </c>
      <c r="N62" s="286">
        <f t="shared" si="198"/>
        <v>0</v>
      </c>
      <c r="O62" s="74">
        <f t="shared" si="189"/>
        <v>0</v>
      </c>
      <c r="Q62" s="633"/>
      <c r="R62" s="196" t="s">
        <v>52</v>
      </c>
      <c r="S62" s="3">
        <v>0</v>
      </c>
      <c r="T62" s="3">
        <v>0</v>
      </c>
      <c r="U62" s="3">
        <v>0</v>
      </c>
      <c r="V62" s="3">
        <v>0</v>
      </c>
      <c r="W62" s="3">
        <v>0</v>
      </c>
      <c r="X62" s="3">
        <v>0</v>
      </c>
      <c r="Y62" s="3">
        <v>0</v>
      </c>
      <c r="Z62" s="3">
        <v>0</v>
      </c>
      <c r="AA62" s="3">
        <v>0</v>
      </c>
      <c r="AB62" s="561">
        <v>0</v>
      </c>
      <c r="AC62" s="286">
        <f t="shared" si="199"/>
        <v>0</v>
      </c>
      <c r="AD62" s="286">
        <f t="shared" si="200"/>
        <v>0</v>
      </c>
      <c r="AE62" s="74">
        <f t="shared" si="190"/>
        <v>0</v>
      </c>
      <c r="AG62" s="633"/>
      <c r="AH62" s="196" t="s">
        <v>52</v>
      </c>
      <c r="AI62" s="3">
        <v>0</v>
      </c>
      <c r="AJ62" s="3">
        <v>0</v>
      </c>
      <c r="AK62" s="3">
        <v>0</v>
      </c>
      <c r="AL62" s="3">
        <v>0</v>
      </c>
      <c r="AM62" s="3">
        <v>0</v>
      </c>
      <c r="AN62" s="3">
        <v>0</v>
      </c>
      <c r="AO62" s="3">
        <v>0</v>
      </c>
      <c r="AP62" s="3">
        <v>0</v>
      </c>
      <c r="AQ62" s="3">
        <v>0</v>
      </c>
      <c r="AR62" s="561">
        <v>0</v>
      </c>
      <c r="AS62" s="286">
        <f t="shared" si="201"/>
        <v>0</v>
      </c>
      <c r="AT62" s="286">
        <f t="shared" si="202"/>
        <v>0</v>
      </c>
      <c r="AU62" s="74">
        <f t="shared" si="191"/>
        <v>0</v>
      </c>
      <c r="AW62" s="633"/>
      <c r="AX62" s="196" t="s">
        <v>52</v>
      </c>
      <c r="AY62" s="3">
        <v>0</v>
      </c>
      <c r="AZ62" s="3">
        <v>0</v>
      </c>
      <c r="BA62" s="3">
        <v>0</v>
      </c>
      <c r="BB62" s="3">
        <v>0</v>
      </c>
      <c r="BC62" s="3">
        <v>0</v>
      </c>
      <c r="BD62" s="3">
        <v>0</v>
      </c>
      <c r="BE62" s="3">
        <v>0</v>
      </c>
      <c r="BF62" s="3">
        <v>0</v>
      </c>
      <c r="BG62" s="3">
        <v>0</v>
      </c>
      <c r="BH62" s="561">
        <v>0</v>
      </c>
      <c r="BI62" s="286">
        <f t="shared" si="203"/>
        <v>0</v>
      </c>
      <c r="BJ62" s="286">
        <f t="shared" si="204"/>
        <v>0</v>
      </c>
      <c r="BK62" s="74">
        <f t="shared" si="192"/>
        <v>0</v>
      </c>
      <c r="BP62" s="633"/>
      <c r="BQ62" s="196" t="s">
        <v>52</v>
      </c>
      <c r="BR62" s="172"/>
      <c r="BS62" s="172"/>
      <c r="BT62" s="172"/>
      <c r="BU62" s="172"/>
      <c r="BV62" s="172"/>
      <c r="BW62" s="172"/>
      <c r="BX62" s="172"/>
      <c r="BY62" s="172"/>
      <c r="BZ62" s="172"/>
      <c r="CA62" s="172"/>
      <c r="CB62" s="525">
        <v>0</v>
      </c>
      <c r="CC62" s="525">
        <v>0</v>
      </c>
      <c r="CD62" s="521">
        <f t="shared" si="193"/>
        <v>0</v>
      </c>
      <c r="CF62" s="633"/>
      <c r="CG62" s="196" t="s">
        <v>52</v>
      </c>
      <c r="CH62" s="172"/>
      <c r="CI62" s="172"/>
      <c r="CJ62" s="172"/>
      <c r="CK62" s="172"/>
      <c r="CL62" s="172"/>
      <c r="CM62" s="172"/>
      <c r="CN62" s="172"/>
      <c r="CO62" s="172"/>
      <c r="CP62" s="172"/>
      <c r="CQ62" s="172"/>
      <c r="CR62" s="525">
        <v>0</v>
      </c>
      <c r="CS62" s="525">
        <v>0</v>
      </c>
      <c r="CT62" s="521">
        <f t="shared" si="194"/>
        <v>0</v>
      </c>
      <c r="CV62" s="633"/>
      <c r="CW62" s="196" t="s">
        <v>52</v>
      </c>
      <c r="CX62" s="172"/>
      <c r="CY62" s="172"/>
      <c r="CZ62" s="172"/>
      <c r="DA62" s="172"/>
      <c r="DB62" s="172"/>
      <c r="DC62" s="172"/>
      <c r="DD62" s="172"/>
      <c r="DE62" s="172"/>
      <c r="DF62" s="172"/>
      <c r="DG62" s="172"/>
      <c r="DH62" s="525">
        <v>0</v>
      </c>
      <c r="DI62" s="525">
        <v>0</v>
      </c>
      <c r="DJ62" s="521">
        <f t="shared" si="195"/>
        <v>0</v>
      </c>
      <c r="DL62" s="633"/>
      <c r="DM62" s="196" t="s">
        <v>52</v>
      </c>
      <c r="DN62" s="172"/>
      <c r="DO62" s="172"/>
      <c r="DP62" s="172"/>
      <c r="DQ62" s="172"/>
      <c r="DR62" s="172"/>
      <c r="DS62" s="172"/>
      <c r="DT62" s="172"/>
      <c r="DU62" s="172"/>
      <c r="DV62" s="172"/>
      <c r="DW62" s="172"/>
      <c r="DX62" s="525">
        <v>0</v>
      </c>
      <c r="DY62" s="525">
        <v>0</v>
      </c>
      <c r="DZ62" s="521">
        <f t="shared" si="196"/>
        <v>0</v>
      </c>
    </row>
    <row r="63" spans="1:130" x14ac:dyDescent="0.35">
      <c r="A63" s="633"/>
      <c r="B63" s="196" t="s">
        <v>51</v>
      </c>
      <c r="C63" s="3">
        <v>0</v>
      </c>
      <c r="D63" s="3">
        <v>0</v>
      </c>
      <c r="E63" s="3">
        <v>0</v>
      </c>
      <c r="F63" s="3">
        <v>0</v>
      </c>
      <c r="G63" s="3">
        <v>0</v>
      </c>
      <c r="H63" s="3">
        <v>0</v>
      </c>
      <c r="I63" s="3">
        <v>0</v>
      </c>
      <c r="J63" s="3">
        <v>0</v>
      </c>
      <c r="K63" s="3">
        <v>0</v>
      </c>
      <c r="L63" s="561">
        <v>0</v>
      </c>
      <c r="M63" s="286">
        <f t="shared" si="197"/>
        <v>0</v>
      </c>
      <c r="N63" s="286">
        <f t="shared" si="198"/>
        <v>0</v>
      </c>
      <c r="O63" s="74">
        <f t="shared" si="189"/>
        <v>0</v>
      </c>
      <c r="Q63" s="633"/>
      <c r="R63" s="196" t="s">
        <v>51</v>
      </c>
      <c r="S63" s="3">
        <v>0</v>
      </c>
      <c r="T63" s="3">
        <v>0</v>
      </c>
      <c r="U63" s="3">
        <v>0</v>
      </c>
      <c r="V63" s="3">
        <v>0</v>
      </c>
      <c r="W63" s="3">
        <v>0</v>
      </c>
      <c r="X63" s="3">
        <v>0</v>
      </c>
      <c r="Y63" s="3">
        <v>0</v>
      </c>
      <c r="Z63" s="3">
        <v>0</v>
      </c>
      <c r="AA63" s="3">
        <v>0</v>
      </c>
      <c r="AB63" s="561">
        <v>0</v>
      </c>
      <c r="AC63" s="286">
        <f t="shared" si="199"/>
        <v>0</v>
      </c>
      <c r="AD63" s="286">
        <f t="shared" si="200"/>
        <v>0</v>
      </c>
      <c r="AE63" s="74">
        <f t="shared" si="190"/>
        <v>0</v>
      </c>
      <c r="AG63" s="633"/>
      <c r="AH63" s="196" t="s">
        <v>51</v>
      </c>
      <c r="AI63" s="3">
        <v>0</v>
      </c>
      <c r="AJ63" s="3">
        <v>0</v>
      </c>
      <c r="AK63" s="3">
        <v>0</v>
      </c>
      <c r="AL63" s="3">
        <v>0</v>
      </c>
      <c r="AM63" s="3">
        <v>0</v>
      </c>
      <c r="AN63" s="3">
        <v>0</v>
      </c>
      <c r="AO63" s="3">
        <v>0</v>
      </c>
      <c r="AP63" s="3">
        <v>0</v>
      </c>
      <c r="AQ63" s="3">
        <v>0</v>
      </c>
      <c r="AR63" s="561">
        <v>0</v>
      </c>
      <c r="AS63" s="286">
        <f t="shared" si="201"/>
        <v>0</v>
      </c>
      <c r="AT63" s="286">
        <f t="shared" si="202"/>
        <v>0</v>
      </c>
      <c r="AU63" s="74">
        <f t="shared" si="191"/>
        <v>0</v>
      </c>
      <c r="AW63" s="633"/>
      <c r="AX63" s="196" t="s">
        <v>51</v>
      </c>
      <c r="AY63" s="3">
        <v>0</v>
      </c>
      <c r="AZ63" s="3">
        <v>0</v>
      </c>
      <c r="BA63" s="3">
        <v>0</v>
      </c>
      <c r="BB63" s="3">
        <v>0</v>
      </c>
      <c r="BC63" s="3">
        <v>0</v>
      </c>
      <c r="BD63" s="3">
        <v>0</v>
      </c>
      <c r="BE63" s="3">
        <v>0</v>
      </c>
      <c r="BF63" s="3">
        <v>0</v>
      </c>
      <c r="BG63" s="3">
        <v>0</v>
      </c>
      <c r="BH63" s="561">
        <v>0</v>
      </c>
      <c r="BI63" s="286">
        <f t="shared" si="203"/>
        <v>0</v>
      </c>
      <c r="BJ63" s="286">
        <f t="shared" si="204"/>
        <v>0</v>
      </c>
      <c r="BK63" s="74">
        <f t="shared" si="192"/>
        <v>0</v>
      </c>
      <c r="BP63" s="633"/>
      <c r="BQ63" s="196" t="s">
        <v>51</v>
      </c>
      <c r="BR63" s="172"/>
      <c r="BS63" s="172"/>
      <c r="BT63" s="172"/>
      <c r="BU63" s="172"/>
      <c r="BV63" s="172"/>
      <c r="BW63" s="172"/>
      <c r="BX63" s="172"/>
      <c r="BY63" s="172"/>
      <c r="BZ63" s="172"/>
      <c r="CA63" s="172"/>
      <c r="CB63" s="525">
        <v>0</v>
      </c>
      <c r="CC63" s="525">
        <v>0</v>
      </c>
      <c r="CD63" s="521">
        <f t="shared" si="193"/>
        <v>0</v>
      </c>
      <c r="CF63" s="633"/>
      <c r="CG63" s="196" t="s">
        <v>51</v>
      </c>
      <c r="CH63" s="172"/>
      <c r="CI63" s="172"/>
      <c r="CJ63" s="172"/>
      <c r="CK63" s="172"/>
      <c r="CL63" s="172"/>
      <c r="CM63" s="172"/>
      <c r="CN63" s="172"/>
      <c r="CO63" s="172"/>
      <c r="CP63" s="172"/>
      <c r="CQ63" s="172"/>
      <c r="CR63" s="525">
        <v>0</v>
      </c>
      <c r="CS63" s="525">
        <v>0</v>
      </c>
      <c r="CT63" s="521">
        <f t="shared" si="194"/>
        <v>0</v>
      </c>
      <c r="CV63" s="633"/>
      <c r="CW63" s="196" t="s">
        <v>51</v>
      </c>
      <c r="CX63" s="172"/>
      <c r="CY63" s="172"/>
      <c r="CZ63" s="172"/>
      <c r="DA63" s="172"/>
      <c r="DB63" s="172"/>
      <c r="DC63" s="172"/>
      <c r="DD63" s="172"/>
      <c r="DE63" s="172"/>
      <c r="DF63" s="172"/>
      <c r="DG63" s="172"/>
      <c r="DH63" s="525">
        <v>0</v>
      </c>
      <c r="DI63" s="525">
        <v>0</v>
      </c>
      <c r="DJ63" s="521">
        <f t="shared" si="195"/>
        <v>0</v>
      </c>
      <c r="DL63" s="633"/>
      <c r="DM63" s="196" t="s">
        <v>51</v>
      </c>
      <c r="DN63" s="172"/>
      <c r="DO63" s="172"/>
      <c r="DP63" s="172"/>
      <c r="DQ63" s="172"/>
      <c r="DR63" s="172"/>
      <c r="DS63" s="172"/>
      <c r="DT63" s="172"/>
      <c r="DU63" s="172"/>
      <c r="DV63" s="172"/>
      <c r="DW63" s="172"/>
      <c r="DX63" s="525">
        <v>0</v>
      </c>
      <c r="DY63" s="525">
        <v>0</v>
      </c>
      <c r="DZ63" s="521">
        <f t="shared" si="196"/>
        <v>0</v>
      </c>
    </row>
    <row r="64" spans="1:130" ht="15" thickBot="1" x14ac:dyDescent="0.4">
      <c r="A64" s="634"/>
      <c r="B64" s="196" t="s">
        <v>50</v>
      </c>
      <c r="C64" s="3">
        <v>0</v>
      </c>
      <c r="D64" s="3">
        <v>0</v>
      </c>
      <c r="E64" s="3">
        <v>0</v>
      </c>
      <c r="F64" s="3">
        <v>0</v>
      </c>
      <c r="G64" s="3">
        <v>0</v>
      </c>
      <c r="H64" s="3">
        <v>0</v>
      </c>
      <c r="I64" s="3">
        <v>0</v>
      </c>
      <c r="J64" s="3">
        <v>0</v>
      </c>
      <c r="K64" s="3">
        <v>0</v>
      </c>
      <c r="L64" s="561">
        <v>0</v>
      </c>
      <c r="M64" s="286">
        <f t="shared" si="197"/>
        <v>0</v>
      </c>
      <c r="N64" s="286">
        <f t="shared" si="198"/>
        <v>0</v>
      </c>
      <c r="O64" s="74">
        <f t="shared" si="189"/>
        <v>0</v>
      </c>
      <c r="Q64" s="634"/>
      <c r="R64" s="196" t="s">
        <v>50</v>
      </c>
      <c r="S64" s="3">
        <v>0</v>
      </c>
      <c r="T64" s="3">
        <v>0</v>
      </c>
      <c r="U64" s="3">
        <v>0</v>
      </c>
      <c r="V64" s="3">
        <v>0</v>
      </c>
      <c r="W64" s="3">
        <v>0</v>
      </c>
      <c r="X64" s="3">
        <v>0</v>
      </c>
      <c r="Y64" s="3">
        <v>0</v>
      </c>
      <c r="Z64" s="3">
        <v>0</v>
      </c>
      <c r="AA64" s="3">
        <v>0</v>
      </c>
      <c r="AB64" s="561">
        <v>0</v>
      </c>
      <c r="AC64" s="286">
        <f t="shared" si="199"/>
        <v>0</v>
      </c>
      <c r="AD64" s="286">
        <f t="shared" si="200"/>
        <v>0</v>
      </c>
      <c r="AE64" s="74">
        <f t="shared" si="190"/>
        <v>0</v>
      </c>
      <c r="AG64" s="634"/>
      <c r="AH64" s="196" t="s">
        <v>50</v>
      </c>
      <c r="AI64" s="3">
        <v>0</v>
      </c>
      <c r="AJ64" s="3">
        <v>0</v>
      </c>
      <c r="AK64" s="3">
        <v>0</v>
      </c>
      <c r="AL64" s="3">
        <v>0</v>
      </c>
      <c r="AM64" s="3">
        <v>0</v>
      </c>
      <c r="AN64" s="3">
        <v>0</v>
      </c>
      <c r="AO64" s="3">
        <v>0</v>
      </c>
      <c r="AP64" s="3">
        <v>0</v>
      </c>
      <c r="AQ64" s="3">
        <v>0</v>
      </c>
      <c r="AR64" s="561">
        <v>0</v>
      </c>
      <c r="AS64" s="286">
        <f t="shared" si="201"/>
        <v>0</v>
      </c>
      <c r="AT64" s="286">
        <f t="shared" si="202"/>
        <v>0</v>
      </c>
      <c r="AU64" s="74">
        <f t="shared" si="191"/>
        <v>0</v>
      </c>
      <c r="AW64" s="634"/>
      <c r="AX64" s="196" t="s">
        <v>50</v>
      </c>
      <c r="AY64" s="3">
        <v>0</v>
      </c>
      <c r="AZ64" s="3">
        <v>0</v>
      </c>
      <c r="BA64" s="3">
        <v>0</v>
      </c>
      <c r="BB64" s="3">
        <v>0</v>
      </c>
      <c r="BC64" s="3">
        <v>0</v>
      </c>
      <c r="BD64" s="3">
        <v>0</v>
      </c>
      <c r="BE64" s="3">
        <v>0</v>
      </c>
      <c r="BF64" s="3">
        <v>0</v>
      </c>
      <c r="BG64" s="3">
        <v>0</v>
      </c>
      <c r="BH64" s="561">
        <v>0</v>
      </c>
      <c r="BI64" s="286">
        <f t="shared" si="203"/>
        <v>0</v>
      </c>
      <c r="BJ64" s="286">
        <f t="shared" si="204"/>
        <v>0</v>
      </c>
      <c r="BK64" s="74">
        <f t="shared" si="192"/>
        <v>0</v>
      </c>
      <c r="BP64" s="634"/>
      <c r="BQ64" s="196" t="s">
        <v>50</v>
      </c>
      <c r="BR64" s="172"/>
      <c r="BS64" s="172"/>
      <c r="BT64" s="172"/>
      <c r="BU64" s="172"/>
      <c r="BV64" s="172"/>
      <c r="BW64" s="172"/>
      <c r="BX64" s="172"/>
      <c r="BY64" s="172"/>
      <c r="BZ64" s="172"/>
      <c r="CA64" s="172"/>
      <c r="CB64" s="525">
        <v>0</v>
      </c>
      <c r="CC64" s="525">
        <v>0</v>
      </c>
      <c r="CD64" s="521">
        <f t="shared" si="193"/>
        <v>0</v>
      </c>
      <c r="CF64" s="634"/>
      <c r="CG64" s="196" t="s">
        <v>50</v>
      </c>
      <c r="CH64" s="172"/>
      <c r="CI64" s="172"/>
      <c r="CJ64" s="172"/>
      <c r="CK64" s="172"/>
      <c r="CL64" s="172"/>
      <c r="CM64" s="172"/>
      <c r="CN64" s="172"/>
      <c r="CO64" s="172"/>
      <c r="CP64" s="172"/>
      <c r="CQ64" s="172"/>
      <c r="CR64" s="525">
        <v>0</v>
      </c>
      <c r="CS64" s="525">
        <v>0</v>
      </c>
      <c r="CT64" s="521">
        <f t="shared" si="194"/>
        <v>0</v>
      </c>
      <c r="CV64" s="634"/>
      <c r="CW64" s="196" t="s">
        <v>50</v>
      </c>
      <c r="CX64" s="172"/>
      <c r="CY64" s="172"/>
      <c r="CZ64" s="172"/>
      <c r="DA64" s="172"/>
      <c r="DB64" s="172"/>
      <c r="DC64" s="172"/>
      <c r="DD64" s="172"/>
      <c r="DE64" s="172"/>
      <c r="DF64" s="172"/>
      <c r="DG64" s="172"/>
      <c r="DH64" s="525">
        <v>0</v>
      </c>
      <c r="DI64" s="525">
        <v>0</v>
      </c>
      <c r="DJ64" s="521">
        <f t="shared" si="195"/>
        <v>0</v>
      </c>
      <c r="DL64" s="634"/>
      <c r="DM64" s="196" t="s">
        <v>50</v>
      </c>
      <c r="DN64" s="172"/>
      <c r="DO64" s="172"/>
      <c r="DP64" s="172"/>
      <c r="DQ64" s="172"/>
      <c r="DR64" s="172"/>
      <c r="DS64" s="172"/>
      <c r="DT64" s="172"/>
      <c r="DU64" s="172"/>
      <c r="DV64" s="172"/>
      <c r="DW64" s="172"/>
      <c r="DX64" s="525">
        <v>0</v>
      </c>
      <c r="DY64" s="525">
        <v>0</v>
      </c>
      <c r="DZ64" s="521">
        <f t="shared" si="196"/>
        <v>0</v>
      </c>
    </row>
    <row r="65" spans="1:132" ht="15" thickBot="1" x14ac:dyDescent="0.4">
      <c r="B65" s="197" t="s">
        <v>43</v>
      </c>
      <c r="C65" s="189">
        <f>SUM(C52:C64)</f>
        <v>0</v>
      </c>
      <c r="D65" s="189">
        <f t="shared" ref="D65" si="205">SUM(D52:D64)</f>
        <v>0</v>
      </c>
      <c r="E65" s="189">
        <f t="shared" ref="E65" si="206">SUM(E52:E64)</f>
        <v>0</v>
      </c>
      <c r="F65" s="189">
        <f t="shared" ref="F65" si="207">SUM(F52:F64)</f>
        <v>0</v>
      </c>
      <c r="G65" s="189">
        <f t="shared" ref="G65" si="208">SUM(G52:G64)</f>
        <v>0</v>
      </c>
      <c r="H65" s="189">
        <f t="shared" ref="H65" si="209">SUM(H52:H64)</f>
        <v>0</v>
      </c>
      <c r="I65" s="189">
        <f t="shared" ref="I65" si="210">SUM(I52:I64)</f>
        <v>0</v>
      </c>
      <c r="J65" s="189">
        <f t="shared" ref="J65" si="211">SUM(J52:J64)</f>
        <v>0</v>
      </c>
      <c r="K65" s="189">
        <f t="shared" ref="K65" si="212">SUM(K52:K64)</f>
        <v>0</v>
      </c>
      <c r="L65" s="189">
        <f t="shared" ref="L65" si="213">SUM(L52:L64)</f>
        <v>0</v>
      </c>
      <c r="M65" s="549">
        <f t="shared" ref="M65" si="214">SUM(M52:M64)</f>
        <v>0</v>
      </c>
      <c r="N65" s="549">
        <f t="shared" ref="N65" si="215">SUM(N52:N64)</f>
        <v>0</v>
      </c>
      <c r="O65" s="77">
        <f t="shared" si="189"/>
        <v>0</v>
      </c>
      <c r="Q65" s="78"/>
      <c r="R65" s="197" t="s">
        <v>43</v>
      </c>
      <c r="S65" s="189">
        <f>SUM(S52:S64)</f>
        <v>0</v>
      </c>
      <c r="T65" s="189">
        <f t="shared" ref="T65" si="216">SUM(T52:T64)</f>
        <v>0</v>
      </c>
      <c r="U65" s="189">
        <f t="shared" ref="U65" si="217">SUM(U52:U64)</f>
        <v>223246</v>
      </c>
      <c r="V65" s="189">
        <f t="shared" ref="V65" si="218">SUM(V52:V64)</f>
        <v>0</v>
      </c>
      <c r="W65" s="189">
        <f t="shared" ref="W65" si="219">SUM(W52:W64)</f>
        <v>0</v>
      </c>
      <c r="X65" s="189">
        <f t="shared" ref="X65" si="220">SUM(X52:X64)</f>
        <v>0</v>
      </c>
      <c r="Y65" s="189">
        <f t="shared" ref="Y65" si="221">SUM(Y52:Y64)</f>
        <v>0</v>
      </c>
      <c r="Z65" s="189">
        <f t="shared" ref="Z65" si="222">SUM(Z52:Z64)</f>
        <v>190178</v>
      </c>
      <c r="AA65" s="189">
        <f t="shared" ref="AA65" si="223">SUM(AA52:AA64)</f>
        <v>0</v>
      </c>
      <c r="AB65" s="189">
        <f t="shared" ref="AB65" si="224">SUM(AB52:AB64)</f>
        <v>0</v>
      </c>
      <c r="AC65" s="549">
        <f t="shared" ref="AC65" si="225">SUM(AC52:AC64)</f>
        <v>202783.23099897313</v>
      </c>
      <c r="AD65" s="549">
        <f t="shared" ref="AD65" si="226">SUM(AD52:AD64)</f>
        <v>1742777.3663237644</v>
      </c>
      <c r="AE65" s="77">
        <f t="shared" si="190"/>
        <v>2358984.5973227378</v>
      </c>
      <c r="AG65" s="78"/>
      <c r="AH65" s="197" t="s">
        <v>43</v>
      </c>
      <c r="AI65" s="189">
        <f>SUM(AI52:AI64)</f>
        <v>0</v>
      </c>
      <c r="AJ65" s="189">
        <f t="shared" ref="AJ65" si="227">SUM(AJ52:AJ64)</f>
        <v>486233</v>
      </c>
      <c r="AK65" s="189">
        <f t="shared" ref="AK65" si="228">SUM(AK52:AK64)</f>
        <v>103368</v>
      </c>
      <c r="AL65" s="189">
        <f t="shared" ref="AL65" si="229">SUM(AL52:AL64)</f>
        <v>0</v>
      </c>
      <c r="AM65" s="189">
        <f t="shared" ref="AM65" si="230">SUM(AM52:AM64)</f>
        <v>0</v>
      </c>
      <c r="AN65" s="189">
        <f t="shared" ref="AN65" si="231">SUM(AN52:AN64)</f>
        <v>0</v>
      </c>
      <c r="AO65" s="189">
        <f t="shared" ref="AO65" si="232">SUM(AO52:AO64)</f>
        <v>0</v>
      </c>
      <c r="AP65" s="189">
        <f t="shared" ref="AP65" si="233">SUM(AP52:AP64)</f>
        <v>0</v>
      </c>
      <c r="AQ65" s="189">
        <f t="shared" ref="AQ65" si="234">SUM(AQ52:AQ64)</f>
        <v>0</v>
      </c>
      <c r="AR65" s="189">
        <f t="shared" ref="AR65" si="235">SUM(AR52:AR64)</f>
        <v>0</v>
      </c>
      <c r="AS65" s="549">
        <f t="shared" ref="AS65" si="236">SUM(AS52:AS64)</f>
        <v>217134.94639868254</v>
      </c>
      <c r="AT65" s="549">
        <f t="shared" ref="AT65" si="237">SUM(AT52:AT64)</f>
        <v>1866120.1330965278</v>
      </c>
      <c r="AU65" s="77">
        <f t="shared" si="191"/>
        <v>2672856.0794952102</v>
      </c>
      <c r="AW65" s="78"/>
      <c r="AX65" s="197" t="s">
        <v>43</v>
      </c>
      <c r="AY65" s="189">
        <f>SUM(AY52:AY64)</f>
        <v>0</v>
      </c>
      <c r="AZ65" s="189">
        <f t="shared" ref="AZ65" si="238">SUM(AZ52:AZ64)</f>
        <v>0</v>
      </c>
      <c r="BA65" s="189">
        <f t="shared" ref="BA65" si="239">SUM(BA52:BA64)</f>
        <v>0</v>
      </c>
      <c r="BB65" s="189">
        <f t="shared" ref="BB65" si="240">SUM(BB52:BB64)</f>
        <v>0</v>
      </c>
      <c r="BC65" s="189">
        <f t="shared" ref="BC65" si="241">SUM(BC52:BC64)</f>
        <v>0</v>
      </c>
      <c r="BD65" s="189">
        <f t="shared" ref="BD65" si="242">SUM(BD52:BD64)</f>
        <v>0</v>
      </c>
      <c r="BE65" s="189">
        <f t="shared" ref="BE65" si="243">SUM(BE52:BE64)</f>
        <v>0</v>
      </c>
      <c r="BF65" s="189">
        <f t="shared" ref="BF65" si="244">SUM(BF52:BF64)</f>
        <v>0</v>
      </c>
      <c r="BG65" s="189">
        <f t="shared" ref="BG65" si="245">SUM(BG52:BG64)</f>
        <v>0</v>
      </c>
      <c r="BH65" s="189">
        <f t="shared" ref="BH65" si="246">SUM(BH52:BH64)</f>
        <v>0</v>
      </c>
      <c r="BI65" s="549">
        <f t="shared" ref="BI65" si="247">SUM(BI52:BI64)</f>
        <v>0</v>
      </c>
      <c r="BJ65" s="549">
        <f t="shared" ref="BJ65" si="248">SUM(BJ52:BJ64)</f>
        <v>0</v>
      </c>
      <c r="BK65" s="77">
        <f t="shared" si="192"/>
        <v>0</v>
      </c>
      <c r="BL65" s="513">
        <f>'FORECAST OVERVIEW'!M21</f>
        <v>419918.17739765567</v>
      </c>
      <c r="BM65" s="514">
        <f>'FORECAST OVERVIEW'!N21</f>
        <v>3608897.4994202922</v>
      </c>
      <c r="BQ65" s="197" t="s">
        <v>43</v>
      </c>
      <c r="BR65" s="522">
        <f>SUM(BR52:BR64)</f>
        <v>0</v>
      </c>
      <c r="BS65" s="522">
        <f t="shared" ref="BS65:CC65" si="249">SUM(BS52:BS64)</f>
        <v>0</v>
      </c>
      <c r="BT65" s="522">
        <f t="shared" si="249"/>
        <v>0</v>
      </c>
      <c r="BU65" s="522">
        <f t="shared" si="249"/>
        <v>0</v>
      </c>
      <c r="BV65" s="522">
        <f t="shared" si="249"/>
        <v>0</v>
      </c>
      <c r="BW65" s="522">
        <f t="shared" si="249"/>
        <v>0</v>
      </c>
      <c r="BX65" s="522">
        <f t="shared" si="249"/>
        <v>0</v>
      </c>
      <c r="BY65" s="522">
        <f t="shared" si="249"/>
        <v>0</v>
      </c>
      <c r="BZ65" s="522">
        <f t="shared" si="249"/>
        <v>0</v>
      </c>
      <c r="CA65" s="522">
        <f t="shared" si="249"/>
        <v>0</v>
      </c>
      <c r="CB65" s="522">
        <f t="shared" si="249"/>
        <v>0</v>
      </c>
      <c r="CC65" s="523">
        <f t="shared" si="249"/>
        <v>0</v>
      </c>
      <c r="CD65" s="524">
        <f t="shared" si="193"/>
        <v>0</v>
      </c>
      <c r="CF65" s="78"/>
      <c r="CG65" s="197" t="s">
        <v>43</v>
      </c>
      <c r="CH65" s="522">
        <f>SUM(CH52:CH64)</f>
        <v>0</v>
      </c>
      <c r="CI65" s="522">
        <f t="shared" ref="CI65:CS65" si="250">SUM(CI52:CI64)</f>
        <v>0</v>
      </c>
      <c r="CJ65" s="522">
        <f t="shared" si="250"/>
        <v>0</v>
      </c>
      <c r="CK65" s="522">
        <f t="shared" si="250"/>
        <v>0</v>
      </c>
      <c r="CL65" s="522">
        <f t="shared" si="250"/>
        <v>0</v>
      </c>
      <c r="CM65" s="522">
        <f t="shared" si="250"/>
        <v>0</v>
      </c>
      <c r="CN65" s="522">
        <f t="shared" si="250"/>
        <v>0</v>
      </c>
      <c r="CO65" s="522">
        <f t="shared" si="250"/>
        <v>0</v>
      </c>
      <c r="CP65" s="522">
        <f t="shared" si="250"/>
        <v>0</v>
      </c>
      <c r="CQ65" s="522">
        <f t="shared" si="250"/>
        <v>0</v>
      </c>
      <c r="CR65" s="522">
        <f t="shared" si="250"/>
        <v>0.48291129537586253</v>
      </c>
      <c r="CS65" s="523">
        <f t="shared" si="250"/>
        <v>0.48291129537586253</v>
      </c>
      <c r="CT65" s="524">
        <f t="shared" si="194"/>
        <v>0.96582259075172505</v>
      </c>
      <c r="CV65" s="78"/>
      <c r="CW65" s="197" t="s">
        <v>43</v>
      </c>
      <c r="CX65" s="522">
        <f>SUM(CX52:CX64)</f>
        <v>0</v>
      </c>
      <c r="CY65" s="522">
        <f t="shared" ref="CY65:DI65" si="251">SUM(CY52:CY64)</f>
        <v>0</v>
      </c>
      <c r="CZ65" s="522">
        <f t="shared" si="251"/>
        <v>0</v>
      </c>
      <c r="DA65" s="522">
        <f t="shared" si="251"/>
        <v>0</v>
      </c>
      <c r="DB65" s="522">
        <f t="shared" si="251"/>
        <v>0</v>
      </c>
      <c r="DC65" s="522">
        <f t="shared" si="251"/>
        <v>0</v>
      </c>
      <c r="DD65" s="522">
        <f t="shared" si="251"/>
        <v>0</v>
      </c>
      <c r="DE65" s="522">
        <f t="shared" si="251"/>
        <v>0</v>
      </c>
      <c r="DF65" s="522">
        <f t="shared" si="251"/>
        <v>0</v>
      </c>
      <c r="DG65" s="522">
        <f t="shared" si="251"/>
        <v>0</v>
      </c>
      <c r="DH65" s="522">
        <f t="shared" si="251"/>
        <v>0.51708870462413747</v>
      </c>
      <c r="DI65" s="523">
        <f t="shared" si="251"/>
        <v>0.51708870462413747</v>
      </c>
      <c r="DJ65" s="524">
        <f t="shared" si="195"/>
        <v>1.0341774092482749</v>
      </c>
      <c r="DL65" s="78"/>
      <c r="DM65" s="197" t="s">
        <v>43</v>
      </c>
      <c r="DN65" s="522">
        <f>SUM(DN52:DN64)</f>
        <v>0</v>
      </c>
      <c r="DO65" s="522">
        <f t="shared" ref="DO65:DY65" si="252">SUM(DO52:DO64)</f>
        <v>0</v>
      </c>
      <c r="DP65" s="522">
        <f t="shared" si="252"/>
        <v>0</v>
      </c>
      <c r="DQ65" s="522">
        <f t="shared" si="252"/>
        <v>0</v>
      </c>
      <c r="DR65" s="522">
        <f t="shared" si="252"/>
        <v>0</v>
      </c>
      <c r="DS65" s="522">
        <f t="shared" si="252"/>
        <v>0</v>
      </c>
      <c r="DT65" s="522">
        <f t="shared" si="252"/>
        <v>0</v>
      </c>
      <c r="DU65" s="522">
        <f t="shared" si="252"/>
        <v>0</v>
      </c>
      <c r="DV65" s="522">
        <f t="shared" si="252"/>
        <v>0</v>
      </c>
      <c r="DW65" s="522">
        <f t="shared" si="252"/>
        <v>0</v>
      </c>
      <c r="DX65" s="522">
        <f t="shared" si="252"/>
        <v>0</v>
      </c>
      <c r="DY65" s="523">
        <f t="shared" si="252"/>
        <v>0</v>
      </c>
      <c r="DZ65" s="524">
        <f t="shared" si="196"/>
        <v>0</v>
      </c>
      <c r="EA65" s="546">
        <f>CB65+CR65+DH65+DX65</f>
        <v>1</v>
      </c>
      <c r="EB65" s="546">
        <f>CC65+CS65+DI65+DY65</f>
        <v>1</v>
      </c>
    </row>
    <row r="66" spans="1:132" ht="21.5" thickBot="1" x14ac:dyDescent="0.55000000000000004">
      <c r="A66" s="80"/>
      <c r="Q66" s="80"/>
      <c r="AG66" s="80"/>
      <c r="AW66" s="80"/>
      <c r="BP66" s="80"/>
      <c r="CF66" s="80"/>
      <c r="CV66" s="80"/>
      <c r="DL66" s="80"/>
    </row>
    <row r="67" spans="1:132" ht="21.5" thickBot="1" x14ac:dyDescent="0.55000000000000004">
      <c r="A67" s="80"/>
      <c r="B67" s="184" t="s">
        <v>36</v>
      </c>
      <c r="C67" s="185">
        <f t="shared" ref="C67:N67" si="253">C$3</f>
        <v>44927</v>
      </c>
      <c r="D67" s="185">
        <f t="shared" si="253"/>
        <v>44958</v>
      </c>
      <c r="E67" s="185">
        <f t="shared" si="253"/>
        <v>44986</v>
      </c>
      <c r="F67" s="185">
        <f t="shared" si="253"/>
        <v>45017</v>
      </c>
      <c r="G67" s="185">
        <f t="shared" si="253"/>
        <v>45047</v>
      </c>
      <c r="H67" s="185">
        <f t="shared" si="253"/>
        <v>45078</v>
      </c>
      <c r="I67" s="185">
        <f t="shared" si="253"/>
        <v>45108</v>
      </c>
      <c r="J67" s="185">
        <f t="shared" si="253"/>
        <v>45139</v>
      </c>
      <c r="K67" s="185">
        <f t="shared" si="253"/>
        <v>45170</v>
      </c>
      <c r="L67" s="185">
        <f t="shared" si="253"/>
        <v>45200</v>
      </c>
      <c r="M67" s="478">
        <f t="shared" si="253"/>
        <v>45231</v>
      </c>
      <c r="N67" s="478" t="str">
        <f t="shared" si="253"/>
        <v>Dec-23 +</v>
      </c>
      <c r="O67" s="186" t="s">
        <v>34</v>
      </c>
      <c r="Q67" s="80"/>
      <c r="R67" s="184" t="s">
        <v>36</v>
      </c>
      <c r="S67" s="185">
        <f t="shared" ref="S67:AD67" si="254">S$3</f>
        <v>44927</v>
      </c>
      <c r="T67" s="185">
        <f t="shared" si="254"/>
        <v>44958</v>
      </c>
      <c r="U67" s="185">
        <f t="shared" si="254"/>
        <v>44986</v>
      </c>
      <c r="V67" s="185">
        <f t="shared" si="254"/>
        <v>45017</v>
      </c>
      <c r="W67" s="185">
        <f t="shared" si="254"/>
        <v>45047</v>
      </c>
      <c r="X67" s="185">
        <f t="shared" si="254"/>
        <v>45078</v>
      </c>
      <c r="Y67" s="185">
        <f t="shared" si="254"/>
        <v>45108</v>
      </c>
      <c r="Z67" s="185">
        <f t="shared" si="254"/>
        <v>45139</v>
      </c>
      <c r="AA67" s="185">
        <f t="shared" si="254"/>
        <v>45170</v>
      </c>
      <c r="AB67" s="185">
        <f t="shared" si="254"/>
        <v>45200</v>
      </c>
      <c r="AC67" s="478">
        <f t="shared" si="254"/>
        <v>45231</v>
      </c>
      <c r="AD67" s="478" t="str">
        <f t="shared" si="254"/>
        <v>Dec-23 +</v>
      </c>
      <c r="AE67" s="186" t="s">
        <v>34</v>
      </c>
      <c r="AG67" s="80"/>
      <c r="AH67" s="184" t="s">
        <v>36</v>
      </c>
      <c r="AI67" s="185">
        <f t="shared" ref="AI67:AT67" si="255">AI$3</f>
        <v>44927</v>
      </c>
      <c r="AJ67" s="185">
        <f t="shared" si="255"/>
        <v>44958</v>
      </c>
      <c r="AK67" s="185">
        <f t="shared" si="255"/>
        <v>44986</v>
      </c>
      <c r="AL67" s="185">
        <f t="shared" si="255"/>
        <v>45017</v>
      </c>
      <c r="AM67" s="185">
        <f t="shared" si="255"/>
        <v>45047</v>
      </c>
      <c r="AN67" s="185">
        <f t="shared" si="255"/>
        <v>45078</v>
      </c>
      <c r="AO67" s="185">
        <f t="shared" si="255"/>
        <v>45108</v>
      </c>
      <c r="AP67" s="185">
        <f t="shared" si="255"/>
        <v>45139</v>
      </c>
      <c r="AQ67" s="185">
        <f t="shared" si="255"/>
        <v>45170</v>
      </c>
      <c r="AR67" s="185">
        <f t="shared" si="255"/>
        <v>45200</v>
      </c>
      <c r="AS67" s="478">
        <f t="shared" si="255"/>
        <v>45231</v>
      </c>
      <c r="AT67" s="478" t="str">
        <f t="shared" si="255"/>
        <v>Dec-23 +</v>
      </c>
      <c r="AU67" s="186" t="s">
        <v>34</v>
      </c>
      <c r="AW67" s="80"/>
      <c r="AX67" s="184" t="s">
        <v>36</v>
      </c>
      <c r="AY67" s="185">
        <f t="shared" ref="AY67:BJ67" si="256">AY$3</f>
        <v>44927</v>
      </c>
      <c r="AZ67" s="185">
        <f t="shared" si="256"/>
        <v>44958</v>
      </c>
      <c r="BA67" s="185">
        <f t="shared" si="256"/>
        <v>44986</v>
      </c>
      <c r="BB67" s="185">
        <f t="shared" si="256"/>
        <v>45017</v>
      </c>
      <c r="BC67" s="185">
        <f t="shared" si="256"/>
        <v>45047</v>
      </c>
      <c r="BD67" s="185">
        <f t="shared" si="256"/>
        <v>45078</v>
      </c>
      <c r="BE67" s="185">
        <f t="shared" si="256"/>
        <v>45108</v>
      </c>
      <c r="BF67" s="185">
        <f t="shared" si="256"/>
        <v>45139</v>
      </c>
      <c r="BG67" s="185">
        <f t="shared" si="256"/>
        <v>45170</v>
      </c>
      <c r="BH67" s="185">
        <f t="shared" si="256"/>
        <v>45200</v>
      </c>
      <c r="BI67" s="478">
        <f t="shared" si="256"/>
        <v>45231</v>
      </c>
      <c r="BJ67" s="478" t="str">
        <f t="shared" si="256"/>
        <v>Dec-23 +</v>
      </c>
      <c r="BK67" s="186" t="s">
        <v>34</v>
      </c>
      <c r="BP67" s="80"/>
      <c r="BQ67" s="184" t="s">
        <v>36</v>
      </c>
      <c r="BR67" s="512" t="s">
        <v>189</v>
      </c>
      <c r="BS67" s="512" t="s">
        <v>190</v>
      </c>
      <c r="BT67" s="512" t="s">
        <v>191</v>
      </c>
      <c r="BU67" s="512" t="s">
        <v>192</v>
      </c>
      <c r="BV67" s="512" t="s">
        <v>44</v>
      </c>
      <c r="BW67" s="512" t="s">
        <v>193</v>
      </c>
      <c r="BX67" s="512" t="s">
        <v>194</v>
      </c>
      <c r="BY67" s="512" t="s">
        <v>195</v>
      </c>
      <c r="BZ67" s="512" t="s">
        <v>196</v>
      </c>
      <c r="CA67" s="512" t="s">
        <v>197</v>
      </c>
      <c r="CB67" s="542" t="s">
        <v>198</v>
      </c>
      <c r="CC67" s="542" t="s">
        <v>199</v>
      </c>
      <c r="CD67" s="543" t="s">
        <v>34</v>
      </c>
      <c r="CF67" s="80"/>
      <c r="CG67" s="184" t="s">
        <v>36</v>
      </c>
      <c r="CH67" s="512" t="s">
        <v>189</v>
      </c>
      <c r="CI67" s="512" t="s">
        <v>190</v>
      </c>
      <c r="CJ67" s="512" t="s">
        <v>191</v>
      </c>
      <c r="CK67" s="512" t="s">
        <v>192</v>
      </c>
      <c r="CL67" s="512" t="s">
        <v>44</v>
      </c>
      <c r="CM67" s="512" t="s">
        <v>193</v>
      </c>
      <c r="CN67" s="512" t="s">
        <v>194</v>
      </c>
      <c r="CO67" s="512" t="s">
        <v>195</v>
      </c>
      <c r="CP67" s="512" t="s">
        <v>196</v>
      </c>
      <c r="CQ67" s="512" t="s">
        <v>197</v>
      </c>
      <c r="CR67" s="542" t="s">
        <v>198</v>
      </c>
      <c r="CS67" s="542" t="s">
        <v>199</v>
      </c>
      <c r="CT67" s="543" t="s">
        <v>34</v>
      </c>
      <c r="CV67" s="80"/>
      <c r="CW67" s="184" t="s">
        <v>36</v>
      </c>
      <c r="CX67" s="512" t="s">
        <v>189</v>
      </c>
      <c r="CY67" s="512" t="s">
        <v>190</v>
      </c>
      <c r="CZ67" s="512" t="s">
        <v>191</v>
      </c>
      <c r="DA67" s="512" t="s">
        <v>192</v>
      </c>
      <c r="DB67" s="512" t="s">
        <v>44</v>
      </c>
      <c r="DC67" s="512" t="s">
        <v>193</v>
      </c>
      <c r="DD67" s="512" t="s">
        <v>194</v>
      </c>
      <c r="DE67" s="512" t="s">
        <v>195</v>
      </c>
      <c r="DF67" s="512" t="s">
        <v>196</v>
      </c>
      <c r="DG67" s="512" t="s">
        <v>197</v>
      </c>
      <c r="DH67" s="542" t="s">
        <v>198</v>
      </c>
      <c r="DI67" s="542" t="s">
        <v>199</v>
      </c>
      <c r="DJ67" s="543" t="s">
        <v>34</v>
      </c>
      <c r="DL67" s="80"/>
      <c r="DM67" s="184" t="s">
        <v>36</v>
      </c>
      <c r="DN67" s="512" t="s">
        <v>189</v>
      </c>
      <c r="DO67" s="512" t="s">
        <v>190</v>
      </c>
      <c r="DP67" s="512" t="s">
        <v>191</v>
      </c>
      <c r="DQ67" s="512" t="s">
        <v>192</v>
      </c>
      <c r="DR67" s="512" t="s">
        <v>44</v>
      </c>
      <c r="DS67" s="512" t="s">
        <v>193</v>
      </c>
      <c r="DT67" s="512" t="s">
        <v>194</v>
      </c>
      <c r="DU67" s="512" t="s">
        <v>195</v>
      </c>
      <c r="DV67" s="512" t="s">
        <v>196</v>
      </c>
      <c r="DW67" s="512" t="s">
        <v>197</v>
      </c>
      <c r="DX67" s="542" t="s">
        <v>198</v>
      </c>
      <c r="DY67" s="542" t="s">
        <v>199</v>
      </c>
      <c r="DZ67" s="543" t="s">
        <v>34</v>
      </c>
    </row>
    <row r="68" spans="1:132" ht="15" customHeight="1" x14ac:dyDescent="0.35">
      <c r="A68" s="641" t="s">
        <v>66</v>
      </c>
      <c r="B68" s="196" t="s">
        <v>62</v>
      </c>
      <c r="C68" s="3">
        <v>0</v>
      </c>
      <c r="D68" s="3">
        <v>0</v>
      </c>
      <c r="E68" s="3">
        <v>0</v>
      </c>
      <c r="F68" s="3">
        <v>0</v>
      </c>
      <c r="G68" s="3">
        <v>0</v>
      </c>
      <c r="H68" s="3">
        <v>0</v>
      </c>
      <c r="I68" s="3">
        <v>0</v>
      </c>
      <c r="J68" s="3">
        <v>0</v>
      </c>
      <c r="K68" s="3">
        <v>0</v>
      </c>
      <c r="L68" s="561">
        <v>0</v>
      </c>
      <c r="M68" s="286">
        <f>$BL$81*CB68</f>
        <v>0</v>
      </c>
      <c r="N68" s="286">
        <f>$BM$81*CC68</f>
        <v>0</v>
      </c>
      <c r="O68" s="74">
        <f t="shared" ref="O68:O81" si="257">SUM(C68:N68)</f>
        <v>0</v>
      </c>
      <c r="Q68" s="641" t="s">
        <v>66</v>
      </c>
      <c r="R68" s="196" t="s">
        <v>62</v>
      </c>
      <c r="S68" s="3">
        <v>0</v>
      </c>
      <c r="T68" s="3">
        <v>0</v>
      </c>
      <c r="U68" s="3">
        <v>0</v>
      </c>
      <c r="V68" s="3">
        <v>0</v>
      </c>
      <c r="W68" s="3">
        <v>0</v>
      </c>
      <c r="X68" s="3">
        <v>0</v>
      </c>
      <c r="Y68" s="3">
        <v>0</v>
      </c>
      <c r="Z68" s="3">
        <v>0</v>
      </c>
      <c r="AA68" s="3">
        <v>0</v>
      </c>
      <c r="AB68" s="561">
        <v>0</v>
      </c>
      <c r="AC68" s="286">
        <f>$BL$81*CR68</f>
        <v>0</v>
      </c>
      <c r="AD68" s="286">
        <f>$BM$81*CS68</f>
        <v>0</v>
      </c>
      <c r="AE68" s="74">
        <f t="shared" ref="AE68:AE81" si="258">SUM(S68:AD68)</f>
        <v>0</v>
      </c>
      <c r="AG68" s="641" t="s">
        <v>66</v>
      </c>
      <c r="AH68" s="196" t="s">
        <v>62</v>
      </c>
      <c r="AI68" s="3">
        <v>0</v>
      </c>
      <c r="AJ68" s="3">
        <v>0</v>
      </c>
      <c r="AK68" s="3">
        <v>0</v>
      </c>
      <c r="AL68" s="3">
        <v>0</v>
      </c>
      <c r="AM68" s="3">
        <v>0</v>
      </c>
      <c r="AN68" s="3">
        <v>0</v>
      </c>
      <c r="AO68" s="3">
        <v>0</v>
      </c>
      <c r="AP68" s="3">
        <v>0</v>
      </c>
      <c r="AQ68" s="3">
        <v>0</v>
      </c>
      <c r="AR68" s="561">
        <v>0</v>
      </c>
      <c r="AS68" s="286">
        <f>$BL$81*DH68</f>
        <v>0</v>
      </c>
      <c r="AT68" s="286">
        <f>$BM$81*DI68</f>
        <v>0</v>
      </c>
      <c r="AU68" s="74">
        <f t="shared" ref="AU68:AU81" si="259">SUM(AI68:AT68)</f>
        <v>0</v>
      </c>
      <c r="AW68" s="641" t="s">
        <v>66</v>
      </c>
      <c r="AX68" s="196" t="s">
        <v>62</v>
      </c>
      <c r="AY68" s="3">
        <v>0</v>
      </c>
      <c r="AZ68" s="3">
        <v>0</v>
      </c>
      <c r="BA68" s="3">
        <v>0</v>
      </c>
      <c r="BB68" s="3">
        <v>0</v>
      </c>
      <c r="BC68" s="3">
        <v>0</v>
      </c>
      <c r="BD68" s="3">
        <v>0</v>
      </c>
      <c r="BE68" s="3">
        <v>0</v>
      </c>
      <c r="BF68" s="3">
        <v>0</v>
      </c>
      <c r="BG68" s="3">
        <v>0</v>
      </c>
      <c r="BH68" s="561">
        <v>0</v>
      </c>
      <c r="BI68" s="286">
        <f>$BL$81*DX68</f>
        <v>0</v>
      </c>
      <c r="BJ68" s="286">
        <f>$BM$81*DY68</f>
        <v>0</v>
      </c>
      <c r="BK68" s="74">
        <f t="shared" ref="BK68:BK81" si="260">SUM(AY68:BJ68)</f>
        <v>0</v>
      </c>
      <c r="BL68" s="193"/>
      <c r="BP68" s="641" t="s">
        <v>66</v>
      </c>
      <c r="BQ68" s="196" t="s">
        <v>62</v>
      </c>
      <c r="BR68" s="172"/>
      <c r="BS68" s="172"/>
      <c r="BT68" s="172"/>
      <c r="BU68" s="172"/>
      <c r="BV68" s="172"/>
      <c r="BW68" s="172"/>
      <c r="BX68" s="172"/>
      <c r="BY68" s="172"/>
      <c r="BZ68" s="172"/>
      <c r="CA68" s="172"/>
      <c r="CB68" s="540">
        <v>0</v>
      </c>
      <c r="CC68" s="540">
        <v>0</v>
      </c>
      <c r="CD68" s="541">
        <f t="shared" ref="CD68:CD81" si="261">SUM(BR68:CC68)</f>
        <v>0</v>
      </c>
      <c r="CF68" s="641" t="s">
        <v>66</v>
      </c>
      <c r="CG68" s="196" t="s">
        <v>62</v>
      </c>
      <c r="CH68" s="172"/>
      <c r="CI68" s="172"/>
      <c r="CJ68" s="172"/>
      <c r="CK68" s="172"/>
      <c r="CL68" s="172"/>
      <c r="CM68" s="172"/>
      <c r="CN68" s="172"/>
      <c r="CO68" s="172"/>
      <c r="CP68" s="172"/>
      <c r="CQ68" s="172"/>
      <c r="CR68" s="525">
        <v>0</v>
      </c>
      <c r="CS68" s="525">
        <v>0</v>
      </c>
      <c r="CT68" s="521">
        <f t="shared" ref="CT68:CT81" si="262">SUM(CH68:CS68)</f>
        <v>0</v>
      </c>
      <c r="CV68" s="641" t="s">
        <v>66</v>
      </c>
      <c r="CW68" s="196" t="s">
        <v>62</v>
      </c>
      <c r="CX68" s="172"/>
      <c r="CY68" s="172"/>
      <c r="CZ68" s="172"/>
      <c r="DA68" s="172"/>
      <c r="DB68" s="172"/>
      <c r="DC68" s="172"/>
      <c r="DD68" s="172"/>
      <c r="DE68" s="172"/>
      <c r="DF68" s="172"/>
      <c r="DG68" s="172"/>
      <c r="DH68" s="525">
        <v>0</v>
      </c>
      <c r="DI68" s="525">
        <v>0</v>
      </c>
      <c r="DJ68" s="521">
        <f t="shared" ref="DJ68:DJ81" si="263">SUM(CX68:DI68)</f>
        <v>0</v>
      </c>
      <c r="DL68" s="641" t="s">
        <v>66</v>
      </c>
      <c r="DM68" s="196" t="s">
        <v>62</v>
      </c>
      <c r="DN68" s="172"/>
      <c r="DO68" s="172"/>
      <c r="DP68" s="172"/>
      <c r="DQ68" s="172"/>
      <c r="DR68" s="172"/>
      <c r="DS68" s="172"/>
      <c r="DT68" s="172"/>
      <c r="DU68" s="172"/>
      <c r="DV68" s="172"/>
      <c r="DW68" s="172"/>
      <c r="DX68" s="525">
        <v>0</v>
      </c>
      <c r="DY68" s="525">
        <v>0</v>
      </c>
      <c r="DZ68" s="521">
        <f t="shared" ref="DZ68:DZ81" si="264">SUM(DN68:DY68)</f>
        <v>0</v>
      </c>
    </row>
    <row r="69" spans="1:132" x14ac:dyDescent="0.35">
      <c r="A69" s="642"/>
      <c r="B69" s="196" t="s">
        <v>61</v>
      </c>
      <c r="C69" s="3">
        <v>0</v>
      </c>
      <c r="D69" s="3">
        <v>0</v>
      </c>
      <c r="E69" s="3">
        <v>0</v>
      </c>
      <c r="F69" s="3">
        <v>0</v>
      </c>
      <c r="G69" s="3">
        <v>0</v>
      </c>
      <c r="H69" s="3">
        <v>0</v>
      </c>
      <c r="I69" s="3">
        <v>0</v>
      </c>
      <c r="J69" s="3">
        <v>0</v>
      </c>
      <c r="K69" s="3">
        <v>0</v>
      </c>
      <c r="L69" s="561">
        <v>0</v>
      </c>
      <c r="M69" s="286">
        <f t="shared" ref="M69:M80" si="265">$BL$81*CB69</f>
        <v>0</v>
      </c>
      <c r="N69" s="286">
        <f t="shared" ref="N69:N80" si="266">$BM$81*CC69</f>
        <v>0</v>
      </c>
      <c r="O69" s="74">
        <f t="shared" si="257"/>
        <v>0</v>
      </c>
      <c r="Q69" s="642"/>
      <c r="R69" s="196" t="s">
        <v>61</v>
      </c>
      <c r="S69" s="3">
        <v>0</v>
      </c>
      <c r="T69" s="3">
        <v>0</v>
      </c>
      <c r="U69" s="3">
        <v>0</v>
      </c>
      <c r="V69" s="3">
        <v>0</v>
      </c>
      <c r="W69" s="3">
        <v>0</v>
      </c>
      <c r="X69" s="3">
        <v>0</v>
      </c>
      <c r="Y69" s="3">
        <v>0</v>
      </c>
      <c r="Z69" s="3">
        <v>0</v>
      </c>
      <c r="AA69" s="3">
        <v>0</v>
      </c>
      <c r="AB69" s="561">
        <v>0</v>
      </c>
      <c r="AC69" s="286">
        <f t="shared" ref="AC69:AC80" si="267">$BL$81*CR69</f>
        <v>0</v>
      </c>
      <c r="AD69" s="286">
        <f t="shared" ref="AD69:AD80" si="268">$BM$81*CS69</f>
        <v>0</v>
      </c>
      <c r="AE69" s="74">
        <f t="shared" si="258"/>
        <v>0</v>
      </c>
      <c r="AG69" s="642"/>
      <c r="AH69" s="196" t="s">
        <v>61</v>
      </c>
      <c r="AI69" s="3">
        <v>0</v>
      </c>
      <c r="AJ69" s="3">
        <v>0</v>
      </c>
      <c r="AK69" s="3">
        <v>0</v>
      </c>
      <c r="AL69" s="3">
        <v>0</v>
      </c>
      <c r="AM69" s="3">
        <v>0</v>
      </c>
      <c r="AN69" s="3">
        <v>0</v>
      </c>
      <c r="AO69" s="3">
        <v>0</v>
      </c>
      <c r="AP69" s="3">
        <v>0</v>
      </c>
      <c r="AQ69" s="3">
        <v>0</v>
      </c>
      <c r="AR69" s="561">
        <v>0</v>
      </c>
      <c r="AS69" s="286">
        <f t="shared" ref="AS69:AS80" si="269">$BL$81*DH69</f>
        <v>0</v>
      </c>
      <c r="AT69" s="286">
        <f t="shared" ref="AT69:AT80" si="270">$BM$81*DI69</f>
        <v>0</v>
      </c>
      <c r="AU69" s="74">
        <f t="shared" si="259"/>
        <v>0</v>
      </c>
      <c r="AW69" s="642"/>
      <c r="AX69" s="196" t="s">
        <v>61</v>
      </c>
      <c r="AY69" s="3">
        <v>0</v>
      </c>
      <c r="AZ69" s="3">
        <v>0</v>
      </c>
      <c r="BA69" s="3">
        <v>0</v>
      </c>
      <c r="BB69" s="3">
        <v>0</v>
      </c>
      <c r="BC69" s="3">
        <v>0</v>
      </c>
      <c r="BD69" s="3">
        <v>0</v>
      </c>
      <c r="BE69" s="3">
        <v>0</v>
      </c>
      <c r="BF69" s="3">
        <v>0</v>
      </c>
      <c r="BG69" s="3">
        <v>0</v>
      </c>
      <c r="BH69" s="561">
        <v>0</v>
      </c>
      <c r="BI69" s="286">
        <f t="shared" ref="BI69:BI80" si="271">$BL$81*DX69</f>
        <v>0</v>
      </c>
      <c r="BJ69" s="286">
        <f t="shared" ref="BJ69:BJ80" si="272">$BM$81*DY69</f>
        <v>0</v>
      </c>
      <c r="BK69" s="74">
        <f t="shared" si="260"/>
        <v>0</v>
      </c>
      <c r="BP69" s="642"/>
      <c r="BQ69" s="196" t="s">
        <v>61</v>
      </c>
      <c r="BR69" s="172"/>
      <c r="BS69" s="172"/>
      <c r="BT69" s="172"/>
      <c r="BU69" s="172"/>
      <c r="BV69" s="172"/>
      <c r="BW69" s="172"/>
      <c r="BX69" s="172"/>
      <c r="BY69" s="172"/>
      <c r="BZ69" s="172"/>
      <c r="CA69" s="172"/>
      <c r="CB69" s="525">
        <v>0</v>
      </c>
      <c r="CC69" s="525">
        <v>0</v>
      </c>
      <c r="CD69" s="521">
        <f t="shared" si="261"/>
        <v>0</v>
      </c>
      <c r="CF69" s="642"/>
      <c r="CG69" s="196" t="s">
        <v>61</v>
      </c>
      <c r="CH69" s="172"/>
      <c r="CI69" s="172"/>
      <c r="CJ69" s="172"/>
      <c r="CK69" s="172"/>
      <c r="CL69" s="172"/>
      <c r="CM69" s="172"/>
      <c r="CN69" s="172"/>
      <c r="CO69" s="172"/>
      <c r="CP69" s="172"/>
      <c r="CQ69" s="172"/>
      <c r="CR69" s="525">
        <v>0</v>
      </c>
      <c r="CS69" s="525">
        <v>0</v>
      </c>
      <c r="CT69" s="521">
        <f t="shared" si="262"/>
        <v>0</v>
      </c>
      <c r="CV69" s="642"/>
      <c r="CW69" s="196" t="s">
        <v>61</v>
      </c>
      <c r="CX69" s="172"/>
      <c r="CY69" s="172"/>
      <c r="CZ69" s="172"/>
      <c r="DA69" s="172"/>
      <c r="DB69" s="172"/>
      <c r="DC69" s="172"/>
      <c r="DD69" s="172"/>
      <c r="DE69" s="172"/>
      <c r="DF69" s="172"/>
      <c r="DG69" s="172"/>
      <c r="DH69" s="525">
        <v>0</v>
      </c>
      <c r="DI69" s="525">
        <v>0</v>
      </c>
      <c r="DJ69" s="521">
        <f t="shared" si="263"/>
        <v>0</v>
      </c>
      <c r="DL69" s="642"/>
      <c r="DM69" s="196" t="s">
        <v>61</v>
      </c>
      <c r="DN69" s="172"/>
      <c r="DO69" s="172"/>
      <c r="DP69" s="172"/>
      <c r="DQ69" s="172"/>
      <c r="DR69" s="172"/>
      <c r="DS69" s="172"/>
      <c r="DT69" s="172"/>
      <c r="DU69" s="172"/>
      <c r="DV69" s="172"/>
      <c r="DW69" s="172"/>
      <c r="DX69" s="525">
        <v>0</v>
      </c>
      <c r="DY69" s="525">
        <v>0</v>
      </c>
      <c r="DZ69" s="521">
        <f t="shared" si="264"/>
        <v>0</v>
      </c>
    </row>
    <row r="70" spans="1:132" x14ac:dyDescent="0.35">
      <c r="A70" s="642"/>
      <c r="B70" s="196" t="s">
        <v>60</v>
      </c>
      <c r="C70" s="3">
        <v>0</v>
      </c>
      <c r="D70" s="3">
        <v>0</v>
      </c>
      <c r="E70" s="3">
        <v>0</v>
      </c>
      <c r="F70" s="3">
        <v>0</v>
      </c>
      <c r="G70" s="3">
        <v>0</v>
      </c>
      <c r="H70" s="3">
        <v>0</v>
      </c>
      <c r="I70" s="3">
        <v>0</v>
      </c>
      <c r="J70" s="3">
        <v>0</v>
      </c>
      <c r="K70" s="3">
        <v>0</v>
      </c>
      <c r="L70" s="561">
        <v>0</v>
      </c>
      <c r="M70" s="286">
        <f t="shared" si="265"/>
        <v>0</v>
      </c>
      <c r="N70" s="286">
        <f t="shared" si="266"/>
        <v>0</v>
      </c>
      <c r="O70" s="74">
        <f t="shared" si="257"/>
        <v>0</v>
      </c>
      <c r="Q70" s="642"/>
      <c r="R70" s="196" t="s">
        <v>60</v>
      </c>
      <c r="S70" s="3">
        <v>0</v>
      </c>
      <c r="T70" s="3">
        <v>0</v>
      </c>
      <c r="U70" s="3">
        <v>0</v>
      </c>
      <c r="V70" s="3">
        <v>0</v>
      </c>
      <c r="W70" s="3">
        <v>0</v>
      </c>
      <c r="X70" s="3">
        <v>0</v>
      </c>
      <c r="Y70" s="3">
        <v>0</v>
      </c>
      <c r="Z70" s="3">
        <v>0</v>
      </c>
      <c r="AA70" s="3">
        <v>0</v>
      </c>
      <c r="AB70" s="561">
        <v>0</v>
      </c>
      <c r="AC70" s="286">
        <f t="shared" si="267"/>
        <v>0</v>
      </c>
      <c r="AD70" s="286">
        <f t="shared" si="268"/>
        <v>0</v>
      </c>
      <c r="AE70" s="74">
        <f t="shared" si="258"/>
        <v>0</v>
      </c>
      <c r="AG70" s="642"/>
      <c r="AH70" s="196" t="s">
        <v>60</v>
      </c>
      <c r="AI70" s="3">
        <v>0</v>
      </c>
      <c r="AJ70" s="3">
        <v>0</v>
      </c>
      <c r="AK70" s="3">
        <v>0</v>
      </c>
      <c r="AL70" s="3">
        <v>0</v>
      </c>
      <c r="AM70" s="3">
        <v>0</v>
      </c>
      <c r="AN70" s="3">
        <v>0</v>
      </c>
      <c r="AO70" s="3">
        <v>0</v>
      </c>
      <c r="AP70" s="3">
        <v>0</v>
      </c>
      <c r="AQ70" s="3">
        <v>0</v>
      </c>
      <c r="AR70" s="561">
        <v>0</v>
      </c>
      <c r="AS70" s="286">
        <f t="shared" si="269"/>
        <v>0</v>
      </c>
      <c r="AT70" s="286">
        <f t="shared" si="270"/>
        <v>0</v>
      </c>
      <c r="AU70" s="74">
        <f t="shared" si="259"/>
        <v>0</v>
      </c>
      <c r="AW70" s="642"/>
      <c r="AX70" s="196" t="s">
        <v>60</v>
      </c>
      <c r="AY70" s="3">
        <v>0</v>
      </c>
      <c r="AZ70" s="3">
        <v>0</v>
      </c>
      <c r="BA70" s="3">
        <v>0</v>
      </c>
      <c r="BB70" s="3">
        <v>0</v>
      </c>
      <c r="BC70" s="3">
        <v>0</v>
      </c>
      <c r="BD70" s="3">
        <v>0</v>
      </c>
      <c r="BE70" s="3">
        <v>0</v>
      </c>
      <c r="BF70" s="3">
        <v>0</v>
      </c>
      <c r="BG70" s="3">
        <v>0</v>
      </c>
      <c r="BH70" s="561">
        <v>0</v>
      </c>
      <c r="BI70" s="286">
        <f t="shared" si="271"/>
        <v>0</v>
      </c>
      <c r="BJ70" s="286">
        <f t="shared" si="272"/>
        <v>0</v>
      </c>
      <c r="BK70" s="74">
        <f t="shared" si="260"/>
        <v>0</v>
      </c>
      <c r="BP70" s="642"/>
      <c r="BQ70" s="196" t="s">
        <v>60</v>
      </c>
      <c r="BR70" s="172"/>
      <c r="BS70" s="172"/>
      <c r="BT70" s="172"/>
      <c r="BU70" s="172"/>
      <c r="BV70" s="172"/>
      <c r="BW70" s="172"/>
      <c r="BX70" s="172"/>
      <c r="BY70" s="172"/>
      <c r="BZ70" s="172"/>
      <c r="CA70" s="172"/>
      <c r="CB70" s="525">
        <v>0</v>
      </c>
      <c r="CC70" s="525">
        <v>0</v>
      </c>
      <c r="CD70" s="521">
        <f t="shared" si="261"/>
        <v>0</v>
      </c>
      <c r="CF70" s="642"/>
      <c r="CG70" s="196" t="s">
        <v>60</v>
      </c>
      <c r="CH70" s="172"/>
      <c r="CI70" s="172"/>
      <c r="CJ70" s="172"/>
      <c r="CK70" s="172"/>
      <c r="CL70" s="172"/>
      <c r="CM70" s="172"/>
      <c r="CN70" s="172"/>
      <c r="CO70" s="172"/>
      <c r="CP70" s="172"/>
      <c r="CQ70" s="172"/>
      <c r="CR70" s="525">
        <v>0</v>
      </c>
      <c r="CS70" s="525">
        <v>0</v>
      </c>
      <c r="CT70" s="521">
        <f t="shared" si="262"/>
        <v>0</v>
      </c>
      <c r="CV70" s="642"/>
      <c r="CW70" s="196" t="s">
        <v>60</v>
      </c>
      <c r="CX70" s="172"/>
      <c r="CY70" s="172"/>
      <c r="CZ70" s="172"/>
      <c r="DA70" s="172"/>
      <c r="DB70" s="172"/>
      <c r="DC70" s="172"/>
      <c r="DD70" s="172"/>
      <c r="DE70" s="172"/>
      <c r="DF70" s="172"/>
      <c r="DG70" s="172"/>
      <c r="DH70" s="525">
        <v>0</v>
      </c>
      <c r="DI70" s="525">
        <v>0</v>
      </c>
      <c r="DJ70" s="521">
        <f t="shared" si="263"/>
        <v>0</v>
      </c>
      <c r="DL70" s="642"/>
      <c r="DM70" s="196" t="s">
        <v>60</v>
      </c>
      <c r="DN70" s="172"/>
      <c r="DO70" s="172"/>
      <c r="DP70" s="172"/>
      <c r="DQ70" s="172"/>
      <c r="DR70" s="172"/>
      <c r="DS70" s="172"/>
      <c r="DT70" s="172"/>
      <c r="DU70" s="172"/>
      <c r="DV70" s="172"/>
      <c r="DW70" s="172"/>
      <c r="DX70" s="525">
        <v>0</v>
      </c>
      <c r="DY70" s="525">
        <v>0</v>
      </c>
      <c r="DZ70" s="521">
        <f t="shared" si="264"/>
        <v>0</v>
      </c>
    </row>
    <row r="71" spans="1:132" x14ac:dyDescent="0.35">
      <c r="A71" s="642"/>
      <c r="B71" s="196" t="s">
        <v>59</v>
      </c>
      <c r="C71" s="3">
        <v>0</v>
      </c>
      <c r="D71" s="3">
        <v>0</v>
      </c>
      <c r="E71" s="3">
        <v>0</v>
      </c>
      <c r="F71" s="3">
        <v>0</v>
      </c>
      <c r="G71" s="3">
        <v>0</v>
      </c>
      <c r="H71" s="3">
        <v>0</v>
      </c>
      <c r="I71" s="3">
        <v>1232</v>
      </c>
      <c r="J71" s="3">
        <v>0</v>
      </c>
      <c r="K71" s="3">
        <v>0</v>
      </c>
      <c r="L71" s="561">
        <v>0</v>
      </c>
      <c r="M71" s="286">
        <f t="shared" si="265"/>
        <v>0</v>
      </c>
      <c r="N71" s="286">
        <f t="shared" si="266"/>
        <v>0</v>
      </c>
      <c r="O71" s="74">
        <f t="shared" si="257"/>
        <v>1232</v>
      </c>
      <c r="Q71" s="642"/>
      <c r="R71" s="196" t="s">
        <v>59</v>
      </c>
      <c r="S71" s="3">
        <v>0</v>
      </c>
      <c r="T71" s="3">
        <v>0</v>
      </c>
      <c r="U71" s="3">
        <v>0</v>
      </c>
      <c r="V71" s="3">
        <v>0</v>
      </c>
      <c r="W71" s="3">
        <v>0</v>
      </c>
      <c r="X71" s="3">
        <v>0</v>
      </c>
      <c r="Y71" s="3">
        <v>0</v>
      </c>
      <c r="Z71" s="3">
        <v>0</v>
      </c>
      <c r="AA71" s="3">
        <v>0</v>
      </c>
      <c r="AB71" s="561">
        <v>0</v>
      </c>
      <c r="AC71" s="286">
        <f t="shared" si="267"/>
        <v>0</v>
      </c>
      <c r="AD71" s="286">
        <f t="shared" si="268"/>
        <v>0</v>
      </c>
      <c r="AE71" s="74">
        <f t="shared" si="258"/>
        <v>0</v>
      </c>
      <c r="AG71" s="642"/>
      <c r="AH71" s="196" t="s">
        <v>59</v>
      </c>
      <c r="AI71" s="3">
        <v>0</v>
      </c>
      <c r="AJ71" s="3">
        <v>0</v>
      </c>
      <c r="AK71" s="3">
        <v>0</v>
      </c>
      <c r="AL71" s="3">
        <v>0</v>
      </c>
      <c r="AM71" s="3">
        <v>0</v>
      </c>
      <c r="AN71" s="3">
        <v>0</v>
      </c>
      <c r="AO71" s="3">
        <v>0</v>
      </c>
      <c r="AP71" s="3">
        <v>0</v>
      </c>
      <c r="AQ71" s="3">
        <v>0</v>
      </c>
      <c r="AR71" s="561">
        <v>0</v>
      </c>
      <c r="AS71" s="286">
        <f t="shared" si="269"/>
        <v>0</v>
      </c>
      <c r="AT71" s="286">
        <f t="shared" si="270"/>
        <v>0</v>
      </c>
      <c r="AU71" s="74">
        <f t="shared" si="259"/>
        <v>0</v>
      </c>
      <c r="AW71" s="642"/>
      <c r="AX71" s="196" t="s">
        <v>59</v>
      </c>
      <c r="AY71" s="3">
        <v>0</v>
      </c>
      <c r="AZ71" s="3">
        <v>0</v>
      </c>
      <c r="BA71" s="3">
        <v>0</v>
      </c>
      <c r="BB71" s="3">
        <v>0</v>
      </c>
      <c r="BC71" s="3">
        <v>0</v>
      </c>
      <c r="BD71" s="3">
        <v>0</v>
      </c>
      <c r="BE71" s="3">
        <v>0</v>
      </c>
      <c r="BF71" s="3">
        <v>0</v>
      </c>
      <c r="BG71" s="3">
        <v>0</v>
      </c>
      <c r="BH71" s="561">
        <v>0</v>
      </c>
      <c r="BI71" s="286">
        <f t="shared" si="271"/>
        <v>0</v>
      </c>
      <c r="BJ71" s="286">
        <f t="shared" si="272"/>
        <v>0</v>
      </c>
      <c r="BK71" s="74">
        <f t="shared" si="260"/>
        <v>0</v>
      </c>
      <c r="BP71" s="642"/>
      <c r="BQ71" s="196" t="s">
        <v>59</v>
      </c>
      <c r="BR71" s="172"/>
      <c r="BS71" s="172"/>
      <c r="BT71" s="172"/>
      <c r="BU71" s="172"/>
      <c r="BV71" s="172"/>
      <c r="BW71" s="172"/>
      <c r="BX71" s="172"/>
      <c r="BY71" s="172"/>
      <c r="BZ71" s="172"/>
      <c r="CA71" s="172"/>
      <c r="CB71" s="525">
        <v>0</v>
      </c>
      <c r="CC71" s="525">
        <v>0</v>
      </c>
      <c r="CD71" s="521">
        <f t="shared" si="261"/>
        <v>0</v>
      </c>
      <c r="CF71" s="642"/>
      <c r="CG71" s="196" t="s">
        <v>59</v>
      </c>
      <c r="CH71" s="172"/>
      <c r="CI71" s="172"/>
      <c r="CJ71" s="172"/>
      <c r="CK71" s="172"/>
      <c r="CL71" s="172"/>
      <c r="CM71" s="172"/>
      <c r="CN71" s="172"/>
      <c r="CO71" s="172"/>
      <c r="CP71" s="172"/>
      <c r="CQ71" s="172"/>
      <c r="CR71" s="525">
        <v>0</v>
      </c>
      <c r="CS71" s="525">
        <v>0</v>
      </c>
      <c r="CT71" s="521">
        <f t="shared" si="262"/>
        <v>0</v>
      </c>
      <c r="CV71" s="642"/>
      <c r="CW71" s="196" t="s">
        <v>59</v>
      </c>
      <c r="CX71" s="172"/>
      <c r="CY71" s="172"/>
      <c r="CZ71" s="172"/>
      <c r="DA71" s="172"/>
      <c r="DB71" s="172"/>
      <c r="DC71" s="172"/>
      <c r="DD71" s="172"/>
      <c r="DE71" s="172"/>
      <c r="DF71" s="172"/>
      <c r="DG71" s="172"/>
      <c r="DH71" s="525">
        <v>0</v>
      </c>
      <c r="DI71" s="525">
        <v>0</v>
      </c>
      <c r="DJ71" s="521">
        <f t="shared" si="263"/>
        <v>0</v>
      </c>
      <c r="DL71" s="642"/>
      <c r="DM71" s="196" t="s">
        <v>59</v>
      </c>
      <c r="DN71" s="172"/>
      <c r="DO71" s="172"/>
      <c r="DP71" s="172"/>
      <c r="DQ71" s="172"/>
      <c r="DR71" s="172"/>
      <c r="DS71" s="172"/>
      <c r="DT71" s="172"/>
      <c r="DU71" s="172"/>
      <c r="DV71" s="172"/>
      <c r="DW71" s="172"/>
      <c r="DX71" s="525">
        <v>0</v>
      </c>
      <c r="DY71" s="525">
        <v>0</v>
      </c>
      <c r="DZ71" s="521">
        <f t="shared" si="264"/>
        <v>0</v>
      </c>
    </row>
    <row r="72" spans="1:132" x14ac:dyDescent="0.35">
      <c r="A72" s="642"/>
      <c r="B72" s="196" t="s">
        <v>58</v>
      </c>
      <c r="C72" s="3">
        <v>0</v>
      </c>
      <c r="D72" s="3">
        <v>0</v>
      </c>
      <c r="E72" s="3">
        <v>0</v>
      </c>
      <c r="F72" s="3">
        <v>0</v>
      </c>
      <c r="G72" s="3">
        <v>0</v>
      </c>
      <c r="H72" s="3">
        <v>0</v>
      </c>
      <c r="I72" s="3">
        <v>0</v>
      </c>
      <c r="J72" s="3">
        <v>0</v>
      </c>
      <c r="K72" s="3">
        <v>0</v>
      </c>
      <c r="L72" s="561">
        <v>0</v>
      </c>
      <c r="M72" s="286">
        <f t="shared" si="265"/>
        <v>0</v>
      </c>
      <c r="N72" s="286">
        <f t="shared" si="266"/>
        <v>0</v>
      </c>
      <c r="O72" s="74">
        <f t="shared" si="257"/>
        <v>0</v>
      </c>
      <c r="Q72" s="642"/>
      <c r="R72" s="196" t="s">
        <v>58</v>
      </c>
      <c r="S72" s="3">
        <v>0</v>
      </c>
      <c r="T72" s="3">
        <v>0</v>
      </c>
      <c r="U72" s="3">
        <v>0</v>
      </c>
      <c r="V72" s="3">
        <v>0</v>
      </c>
      <c r="W72" s="3">
        <v>0</v>
      </c>
      <c r="X72" s="3">
        <v>0</v>
      </c>
      <c r="Y72" s="3">
        <v>0</v>
      </c>
      <c r="Z72" s="3">
        <v>0</v>
      </c>
      <c r="AA72" s="3">
        <v>0</v>
      </c>
      <c r="AB72" s="561">
        <v>0</v>
      </c>
      <c r="AC72" s="286">
        <f t="shared" si="267"/>
        <v>0</v>
      </c>
      <c r="AD72" s="286">
        <f t="shared" si="268"/>
        <v>0</v>
      </c>
      <c r="AE72" s="74">
        <f t="shared" si="258"/>
        <v>0</v>
      </c>
      <c r="AG72" s="642"/>
      <c r="AH72" s="196" t="s">
        <v>58</v>
      </c>
      <c r="AI72" s="3">
        <v>0</v>
      </c>
      <c r="AJ72" s="3">
        <v>0</v>
      </c>
      <c r="AK72" s="3">
        <v>0</v>
      </c>
      <c r="AL72" s="3">
        <v>0</v>
      </c>
      <c r="AM72" s="3">
        <v>0</v>
      </c>
      <c r="AN72" s="3">
        <v>0</v>
      </c>
      <c r="AO72" s="3">
        <v>0</v>
      </c>
      <c r="AP72" s="3">
        <v>0</v>
      </c>
      <c r="AQ72" s="3">
        <v>0</v>
      </c>
      <c r="AR72" s="561">
        <v>0</v>
      </c>
      <c r="AS72" s="286">
        <f t="shared" si="269"/>
        <v>0</v>
      </c>
      <c r="AT72" s="286">
        <f t="shared" si="270"/>
        <v>0</v>
      </c>
      <c r="AU72" s="74">
        <f t="shared" si="259"/>
        <v>0</v>
      </c>
      <c r="AW72" s="642"/>
      <c r="AX72" s="196" t="s">
        <v>58</v>
      </c>
      <c r="AY72" s="3">
        <v>0</v>
      </c>
      <c r="AZ72" s="3">
        <v>0</v>
      </c>
      <c r="BA72" s="3">
        <v>0</v>
      </c>
      <c r="BB72" s="3">
        <v>0</v>
      </c>
      <c r="BC72" s="3">
        <v>0</v>
      </c>
      <c r="BD72" s="3">
        <v>0</v>
      </c>
      <c r="BE72" s="3">
        <v>0</v>
      </c>
      <c r="BF72" s="3">
        <v>0</v>
      </c>
      <c r="BG72" s="3">
        <v>0</v>
      </c>
      <c r="BH72" s="561">
        <v>0</v>
      </c>
      <c r="BI72" s="286">
        <f t="shared" si="271"/>
        <v>0</v>
      </c>
      <c r="BJ72" s="286">
        <f t="shared" si="272"/>
        <v>0</v>
      </c>
      <c r="BK72" s="74">
        <f t="shared" si="260"/>
        <v>0</v>
      </c>
      <c r="BP72" s="642"/>
      <c r="BQ72" s="196" t="s">
        <v>58</v>
      </c>
      <c r="BR72" s="172"/>
      <c r="BS72" s="172"/>
      <c r="BT72" s="172"/>
      <c r="BU72" s="172"/>
      <c r="BV72" s="172"/>
      <c r="BW72" s="172"/>
      <c r="BX72" s="172"/>
      <c r="BY72" s="172"/>
      <c r="BZ72" s="172"/>
      <c r="CA72" s="172"/>
      <c r="CB72" s="525">
        <v>0</v>
      </c>
      <c r="CC72" s="525">
        <v>0</v>
      </c>
      <c r="CD72" s="521">
        <f t="shared" si="261"/>
        <v>0</v>
      </c>
      <c r="CF72" s="642"/>
      <c r="CG72" s="196" t="s">
        <v>58</v>
      </c>
      <c r="CH72" s="172"/>
      <c r="CI72" s="172"/>
      <c r="CJ72" s="172"/>
      <c r="CK72" s="172"/>
      <c r="CL72" s="172"/>
      <c r="CM72" s="172"/>
      <c r="CN72" s="172"/>
      <c r="CO72" s="172"/>
      <c r="CP72" s="172"/>
      <c r="CQ72" s="172"/>
      <c r="CR72" s="525">
        <v>0</v>
      </c>
      <c r="CS72" s="525">
        <v>0</v>
      </c>
      <c r="CT72" s="521">
        <f t="shared" si="262"/>
        <v>0</v>
      </c>
      <c r="CV72" s="642"/>
      <c r="CW72" s="196" t="s">
        <v>58</v>
      </c>
      <c r="CX72" s="172"/>
      <c r="CY72" s="172"/>
      <c r="CZ72" s="172"/>
      <c r="DA72" s="172"/>
      <c r="DB72" s="172"/>
      <c r="DC72" s="172"/>
      <c r="DD72" s="172"/>
      <c r="DE72" s="172"/>
      <c r="DF72" s="172"/>
      <c r="DG72" s="172"/>
      <c r="DH72" s="525">
        <v>0</v>
      </c>
      <c r="DI72" s="525">
        <v>0</v>
      </c>
      <c r="DJ72" s="521">
        <f t="shared" si="263"/>
        <v>0</v>
      </c>
      <c r="DL72" s="642"/>
      <c r="DM72" s="196" t="s">
        <v>58</v>
      </c>
      <c r="DN72" s="172"/>
      <c r="DO72" s="172"/>
      <c r="DP72" s="172"/>
      <c r="DQ72" s="172"/>
      <c r="DR72" s="172"/>
      <c r="DS72" s="172"/>
      <c r="DT72" s="172"/>
      <c r="DU72" s="172"/>
      <c r="DV72" s="172"/>
      <c r="DW72" s="172"/>
      <c r="DX72" s="525">
        <v>0</v>
      </c>
      <c r="DY72" s="525">
        <v>0</v>
      </c>
      <c r="DZ72" s="521">
        <f t="shared" si="264"/>
        <v>0</v>
      </c>
    </row>
    <row r="73" spans="1:132" x14ac:dyDescent="0.35">
      <c r="A73" s="642"/>
      <c r="B73" s="196" t="s">
        <v>57</v>
      </c>
      <c r="C73" s="3">
        <v>0</v>
      </c>
      <c r="D73" s="3">
        <v>0</v>
      </c>
      <c r="E73" s="3">
        <v>0</v>
      </c>
      <c r="F73" s="3">
        <v>0</v>
      </c>
      <c r="G73" s="3">
        <v>0</v>
      </c>
      <c r="H73" s="3">
        <v>0</v>
      </c>
      <c r="I73" s="3">
        <v>0</v>
      </c>
      <c r="J73" s="3">
        <v>0</v>
      </c>
      <c r="K73" s="3">
        <v>0</v>
      </c>
      <c r="L73" s="561">
        <v>0</v>
      </c>
      <c r="M73" s="286">
        <f t="shared" si="265"/>
        <v>0</v>
      </c>
      <c r="N73" s="286">
        <f t="shared" si="266"/>
        <v>0</v>
      </c>
      <c r="O73" s="74">
        <f t="shared" si="257"/>
        <v>0</v>
      </c>
      <c r="Q73" s="642"/>
      <c r="R73" s="196" t="s">
        <v>57</v>
      </c>
      <c r="S73" s="3">
        <v>0</v>
      </c>
      <c r="T73" s="3">
        <v>0</v>
      </c>
      <c r="U73" s="3">
        <v>0</v>
      </c>
      <c r="V73" s="3">
        <v>0</v>
      </c>
      <c r="W73" s="3">
        <v>0</v>
      </c>
      <c r="X73" s="3">
        <v>0</v>
      </c>
      <c r="Y73" s="3">
        <v>0</v>
      </c>
      <c r="Z73" s="3">
        <v>0</v>
      </c>
      <c r="AA73" s="3">
        <v>0</v>
      </c>
      <c r="AB73" s="561">
        <v>0</v>
      </c>
      <c r="AC73" s="286">
        <f t="shared" si="267"/>
        <v>0</v>
      </c>
      <c r="AD73" s="286">
        <f t="shared" si="268"/>
        <v>0</v>
      </c>
      <c r="AE73" s="74">
        <f t="shared" si="258"/>
        <v>0</v>
      </c>
      <c r="AG73" s="642"/>
      <c r="AH73" s="196" t="s">
        <v>57</v>
      </c>
      <c r="AI73" s="3">
        <v>0</v>
      </c>
      <c r="AJ73" s="3">
        <v>0</v>
      </c>
      <c r="AK73" s="3">
        <v>0</v>
      </c>
      <c r="AL73" s="3">
        <v>0</v>
      </c>
      <c r="AM73" s="3">
        <v>0</v>
      </c>
      <c r="AN73" s="3">
        <v>0</v>
      </c>
      <c r="AO73" s="3">
        <v>0</v>
      </c>
      <c r="AP73" s="3">
        <v>0</v>
      </c>
      <c r="AQ73" s="3">
        <v>0</v>
      </c>
      <c r="AR73" s="561">
        <v>0</v>
      </c>
      <c r="AS73" s="286">
        <f t="shared" si="269"/>
        <v>0</v>
      </c>
      <c r="AT73" s="286">
        <f t="shared" si="270"/>
        <v>0</v>
      </c>
      <c r="AU73" s="74">
        <f t="shared" si="259"/>
        <v>0</v>
      </c>
      <c r="AW73" s="642"/>
      <c r="AX73" s="196" t="s">
        <v>57</v>
      </c>
      <c r="AY73" s="3">
        <v>0</v>
      </c>
      <c r="AZ73" s="3">
        <v>0</v>
      </c>
      <c r="BA73" s="3">
        <v>0</v>
      </c>
      <c r="BB73" s="3">
        <v>0</v>
      </c>
      <c r="BC73" s="3">
        <v>0</v>
      </c>
      <c r="BD73" s="3">
        <v>0</v>
      </c>
      <c r="BE73" s="3">
        <v>0</v>
      </c>
      <c r="BF73" s="3">
        <v>0</v>
      </c>
      <c r="BG73" s="3">
        <v>0</v>
      </c>
      <c r="BH73" s="561">
        <v>0</v>
      </c>
      <c r="BI73" s="286">
        <f t="shared" si="271"/>
        <v>0</v>
      </c>
      <c r="BJ73" s="286">
        <f t="shared" si="272"/>
        <v>0</v>
      </c>
      <c r="BK73" s="74">
        <f t="shared" si="260"/>
        <v>0</v>
      </c>
      <c r="BP73" s="642"/>
      <c r="BQ73" s="196" t="s">
        <v>57</v>
      </c>
      <c r="BR73" s="172"/>
      <c r="BS73" s="172"/>
      <c r="BT73" s="172"/>
      <c r="BU73" s="172"/>
      <c r="BV73" s="172"/>
      <c r="BW73" s="172"/>
      <c r="BX73" s="172"/>
      <c r="BY73" s="172"/>
      <c r="BZ73" s="172"/>
      <c r="CA73" s="172"/>
      <c r="CB73" s="525">
        <v>0</v>
      </c>
      <c r="CC73" s="525">
        <v>0</v>
      </c>
      <c r="CD73" s="521">
        <f t="shared" si="261"/>
        <v>0</v>
      </c>
      <c r="CF73" s="642"/>
      <c r="CG73" s="196" t="s">
        <v>57</v>
      </c>
      <c r="CH73" s="172"/>
      <c r="CI73" s="172"/>
      <c r="CJ73" s="172"/>
      <c r="CK73" s="172"/>
      <c r="CL73" s="172"/>
      <c r="CM73" s="172"/>
      <c r="CN73" s="172"/>
      <c r="CO73" s="172"/>
      <c r="CP73" s="172"/>
      <c r="CQ73" s="172"/>
      <c r="CR73" s="525">
        <v>0</v>
      </c>
      <c r="CS73" s="525">
        <v>0</v>
      </c>
      <c r="CT73" s="521">
        <f t="shared" si="262"/>
        <v>0</v>
      </c>
      <c r="CV73" s="642"/>
      <c r="CW73" s="196" t="s">
        <v>57</v>
      </c>
      <c r="CX73" s="172"/>
      <c r="CY73" s="172"/>
      <c r="CZ73" s="172"/>
      <c r="DA73" s="172"/>
      <c r="DB73" s="172"/>
      <c r="DC73" s="172"/>
      <c r="DD73" s="172"/>
      <c r="DE73" s="172"/>
      <c r="DF73" s="172"/>
      <c r="DG73" s="172"/>
      <c r="DH73" s="525">
        <v>0</v>
      </c>
      <c r="DI73" s="525">
        <v>0</v>
      </c>
      <c r="DJ73" s="521">
        <f t="shared" si="263"/>
        <v>0</v>
      </c>
      <c r="DL73" s="642"/>
      <c r="DM73" s="196" t="s">
        <v>57</v>
      </c>
      <c r="DN73" s="172"/>
      <c r="DO73" s="172"/>
      <c r="DP73" s="172"/>
      <c r="DQ73" s="172"/>
      <c r="DR73" s="172"/>
      <c r="DS73" s="172"/>
      <c r="DT73" s="172"/>
      <c r="DU73" s="172"/>
      <c r="DV73" s="172"/>
      <c r="DW73" s="172"/>
      <c r="DX73" s="525">
        <v>0</v>
      </c>
      <c r="DY73" s="525">
        <v>0</v>
      </c>
      <c r="DZ73" s="521">
        <f t="shared" si="264"/>
        <v>0</v>
      </c>
    </row>
    <row r="74" spans="1:132" x14ac:dyDescent="0.35">
      <c r="A74" s="642"/>
      <c r="B74" s="196" t="s">
        <v>56</v>
      </c>
      <c r="C74" s="3">
        <v>0</v>
      </c>
      <c r="D74" s="3">
        <v>0</v>
      </c>
      <c r="E74" s="3">
        <v>0</v>
      </c>
      <c r="F74" s="3">
        <v>0</v>
      </c>
      <c r="G74" s="3">
        <v>0</v>
      </c>
      <c r="H74" s="3">
        <v>0</v>
      </c>
      <c r="I74" s="3">
        <v>4106</v>
      </c>
      <c r="J74" s="3">
        <v>0</v>
      </c>
      <c r="K74" s="3">
        <v>0</v>
      </c>
      <c r="L74" s="561">
        <v>0</v>
      </c>
      <c r="M74" s="286">
        <f t="shared" si="265"/>
        <v>0</v>
      </c>
      <c r="N74" s="286">
        <f t="shared" si="266"/>
        <v>0</v>
      </c>
      <c r="O74" s="74">
        <f t="shared" si="257"/>
        <v>4106</v>
      </c>
      <c r="Q74" s="642"/>
      <c r="R74" s="196" t="s">
        <v>56</v>
      </c>
      <c r="S74" s="3">
        <v>0</v>
      </c>
      <c r="T74" s="3">
        <v>0</v>
      </c>
      <c r="U74" s="3">
        <v>0</v>
      </c>
      <c r="V74" s="3">
        <v>0</v>
      </c>
      <c r="W74" s="3">
        <v>0</v>
      </c>
      <c r="X74" s="3">
        <v>0</v>
      </c>
      <c r="Y74" s="3">
        <v>0</v>
      </c>
      <c r="Z74" s="3">
        <v>0</v>
      </c>
      <c r="AA74" s="3">
        <v>0</v>
      </c>
      <c r="AB74" s="561">
        <v>0</v>
      </c>
      <c r="AC74" s="286">
        <f t="shared" si="267"/>
        <v>0</v>
      </c>
      <c r="AD74" s="286">
        <f t="shared" si="268"/>
        <v>0</v>
      </c>
      <c r="AE74" s="74">
        <f t="shared" si="258"/>
        <v>0</v>
      </c>
      <c r="AG74" s="642"/>
      <c r="AH74" s="196" t="s">
        <v>56</v>
      </c>
      <c r="AI74" s="3">
        <v>0</v>
      </c>
      <c r="AJ74" s="3">
        <v>0</v>
      </c>
      <c r="AK74" s="3">
        <v>0</v>
      </c>
      <c r="AL74" s="3">
        <v>0</v>
      </c>
      <c r="AM74" s="3">
        <v>0</v>
      </c>
      <c r="AN74" s="3">
        <v>0</v>
      </c>
      <c r="AO74" s="3">
        <v>0</v>
      </c>
      <c r="AP74" s="3">
        <v>0</v>
      </c>
      <c r="AQ74" s="3">
        <v>0</v>
      </c>
      <c r="AR74" s="561">
        <v>0</v>
      </c>
      <c r="AS74" s="286">
        <f t="shared" si="269"/>
        <v>0</v>
      </c>
      <c r="AT74" s="286">
        <f t="shared" si="270"/>
        <v>0</v>
      </c>
      <c r="AU74" s="74">
        <f t="shared" si="259"/>
        <v>0</v>
      </c>
      <c r="AW74" s="642"/>
      <c r="AX74" s="196" t="s">
        <v>56</v>
      </c>
      <c r="AY74" s="3">
        <v>0</v>
      </c>
      <c r="AZ74" s="3">
        <v>0</v>
      </c>
      <c r="BA74" s="3">
        <v>0</v>
      </c>
      <c r="BB74" s="3">
        <v>0</v>
      </c>
      <c r="BC74" s="3">
        <v>0</v>
      </c>
      <c r="BD74" s="3">
        <v>0</v>
      </c>
      <c r="BE74" s="3">
        <v>0</v>
      </c>
      <c r="BF74" s="3">
        <v>0</v>
      </c>
      <c r="BG74" s="3">
        <v>0</v>
      </c>
      <c r="BH74" s="561">
        <v>0</v>
      </c>
      <c r="BI74" s="286">
        <f t="shared" si="271"/>
        <v>0</v>
      </c>
      <c r="BJ74" s="286">
        <f t="shared" si="272"/>
        <v>0</v>
      </c>
      <c r="BK74" s="74">
        <f t="shared" si="260"/>
        <v>0</v>
      </c>
      <c r="BP74" s="642"/>
      <c r="BQ74" s="196" t="s">
        <v>56</v>
      </c>
      <c r="BR74" s="172"/>
      <c r="BS74" s="172"/>
      <c r="BT74" s="172"/>
      <c r="BU74" s="172"/>
      <c r="BV74" s="172"/>
      <c r="BW74" s="172"/>
      <c r="BX74" s="172"/>
      <c r="BY74" s="172"/>
      <c r="BZ74" s="172"/>
      <c r="CA74" s="172"/>
      <c r="CB74" s="525">
        <v>0</v>
      </c>
      <c r="CC74" s="525">
        <v>0</v>
      </c>
      <c r="CD74" s="521">
        <f t="shared" si="261"/>
        <v>0</v>
      </c>
      <c r="CF74" s="642"/>
      <c r="CG74" s="196" t="s">
        <v>56</v>
      </c>
      <c r="CH74" s="172"/>
      <c r="CI74" s="172"/>
      <c r="CJ74" s="172"/>
      <c r="CK74" s="172"/>
      <c r="CL74" s="172"/>
      <c r="CM74" s="172"/>
      <c r="CN74" s="172"/>
      <c r="CO74" s="172"/>
      <c r="CP74" s="172"/>
      <c r="CQ74" s="172"/>
      <c r="CR74" s="525">
        <v>0</v>
      </c>
      <c r="CS74" s="525">
        <v>0</v>
      </c>
      <c r="CT74" s="521">
        <f t="shared" si="262"/>
        <v>0</v>
      </c>
      <c r="CV74" s="642"/>
      <c r="CW74" s="196" t="s">
        <v>56</v>
      </c>
      <c r="CX74" s="172"/>
      <c r="CY74" s="172"/>
      <c r="CZ74" s="172"/>
      <c r="DA74" s="172"/>
      <c r="DB74" s="172"/>
      <c r="DC74" s="172"/>
      <c r="DD74" s="172"/>
      <c r="DE74" s="172"/>
      <c r="DF74" s="172"/>
      <c r="DG74" s="172"/>
      <c r="DH74" s="525">
        <v>0</v>
      </c>
      <c r="DI74" s="525">
        <v>0</v>
      </c>
      <c r="DJ74" s="521">
        <f t="shared" si="263"/>
        <v>0</v>
      </c>
      <c r="DL74" s="642"/>
      <c r="DM74" s="196" t="s">
        <v>56</v>
      </c>
      <c r="DN74" s="172"/>
      <c r="DO74" s="172"/>
      <c r="DP74" s="172"/>
      <c r="DQ74" s="172"/>
      <c r="DR74" s="172"/>
      <c r="DS74" s="172"/>
      <c r="DT74" s="172"/>
      <c r="DU74" s="172"/>
      <c r="DV74" s="172"/>
      <c r="DW74" s="172"/>
      <c r="DX74" s="525">
        <v>0</v>
      </c>
      <c r="DY74" s="525">
        <v>0</v>
      </c>
      <c r="DZ74" s="521">
        <f t="shared" si="264"/>
        <v>0</v>
      </c>
    </row>
    <row r="75" spans="1:132" x14ac:dyDescent="0.35">
      <c r="A75" s="642"/>
      <c r="B75" s="196" t="s">
        <v>55</v>
      </c>
      <c r="C75" s="3">
        <v>0</v>
      </c>
      <c r="D75" s="3">
        <v>257437</v>
      </c>
      <c r="E75" s="3">
        <v>578988</v>
      </c>
      <c r="F75" s="3">
        <v>266223</v>
      </c>
      <c r="G75" s="3">
        <v>162043</v>
      </c>
      <c r="H75" s="3">
        <v>528960</v>
      </c>
      <c r="I75" s="3">
        <v>198756</v>
      </c>
      <c r="J75" s="3">
        <v>196264</v>
      </c>
      <c r="K75" s="3">
        <v>437908</v>
      </c>
      <c r="L75" s="561">
        <v>412863</v>
      </c>
      <c r="M75" s="286">
        <f t="shared" si="265"/>
        <v>168528.66012166851</v>
      </c>
      <c r="N75" s="286">
        <f t="shared" si="266"/>
        <v>642873.09189515363</v>
      </c>
      <c r="O75" s="74">
        <f t="shared" si="257"/>
        <v>3850843.7520168223</v>
      </c>
      <c r="Q75" s="642"/>
      <c r="R75" s="196" t="s">
        <v>55</v>
      </c>
      <c r="S75" s="3">
        <v>0</v>
      </c>
      <c r="T75" s="3">
        <v>0</v>
      </c>
      <c r="U75" s="3">
        <v>0</v>
      </c>
      <c r="V75" s="3">
        <v>0</v>
      </c>
      <c r="W75" s="3">
        <v>0</v>
      </c>
      <c r="X75" s="3">
        <v>0</v>
      </c>
      <c r="Y75" s="3">
        <v>0</v>
      </c>
      <c r="Z75" s="3">
        <v>0</v>
      </c>
      <c r="AA75" s="3">
        <v>0</v>
      </c>
      <c r="AB75" s="561">
        <v>0</v>
      </c>
      <c r="AC75" s="286">
        <f t="shared" si="267"/>
        <v>0</v>
      </c>
      <c r="AD75" s="286">
        <f t="shared" si="268"/>
        <v>0</v>
      </c>
      <c r="AE75" s="74">
        <f t="shared" si="258"/>
        <v>0</v>
      </c>
      <c r="AG75" s="642"/>
      <c r="AH75" s="196" t="s">
        <v>55</v>
      </c>
      <c r="AI75" s="3">
        <v>0</v>
      </c>
      <c r="AJ75" s="3">
        <v>0</v>
      </c>
      <c r="AK75" s="3">
        <v>0</v>
      </c>
      <c r="AL75" s="3">
        <v>0</v>
      </c>
      <c r="AM75" s="3">
        <v>0</v>
      </c>
      <c r="AN75" s="3">
        <v>0</v>
      </c>
      <c r="AO75" s="3">
        <v>0</v>
      </c>
      <c r="AP75" s="3">
        <v>0</v>
      </c>
      <c r="AQ75" s="3">
        <v>0</v>
      </c>
      <c r="AR75" s="561">
        <v>0</v>
      </c>
      <c r="AS75" s="286">
        <f t="shared" si="269"/>
        <v>0</v>
      </c>
      <c r="AT75" s="286">
        <f t="shared" si="270"/>
        <v>0</v>
      </c>
      <c r="AU75" s="74">
        <f t="shared" si="259"/>
        <v>0</v>
      </c>
      <c r="AW75" s="642"/>
      <c r="AX75" s="196" t="s">
        <v>55</v>
      </c>
      <c r="AY75" s="3">
        <v>0</v>
      </c>
      <c r="AZ75" s="3">
        <v>0</v>
      </c>
      <c r="BA75" s="3">
        <v>0</v>
      </c>
      <c r="BB75" s="3">
        <v>0</v>
      </c>
      <c r="BC75" s="3">
        <v>0</v>
      </c>
      <c r="BD75" s="3">
        <v>0</v>
      </c>
      <c r="BE75" s="3">
        <v>0</v>
      </c>
      <c r="BF75" s="3">
        <v>0</v>
      </c>
      <c r="BG75" s="3">
        <v>0</v>
      </c>
      <c r="BH75" s="561">
        <v>0</v>
      </c>
      <c r="BI75" s="286">
        <f t="shared" si="271"/>
        <v>0</v>
      </c>
      <c r="BJ75" s="286">
        <f t="shared" si="272"/>
        <v>0</v>
      </c>
      <c r="BK75" s="74">
        <f t="shared" si="260"/>
        <v>0</v>
      </c>
      <c r="BP75" s="642"/>
      <c r="BQ75" s="196" t="s">
        <v>55</v>
      </c>
      <c r="BR75" s="172"/>
      <c r="BS75" s="172"/>
      <c r="BT75" s="172"/>
      <c r="BU75" s="172"/>
      <c r="BV75" s="172"/>
      <c r="BW75" s="172"/>
      <c r="BX75" s="172"/>
      <c r="BY75" s="172"/>
      <c r="BZ75" s="172"/>
      <c r="CA75" s="172"/>
      <c r="CB75" s="525">
        <v>0.99049841596073229</v>
      </c>
      <c r="CC75" s="525">
        <v>0.99049841596073229</v>
      </c>
      <c r="CD75" s="521">
        <f t="shared" si="261"/>
        <v>1.9809968319214646</v>
      </c>
      <c r="CF75" s="642"/>
      <c r="CG75" s="196" t="s">
        <v>55</v>
      </c>
      <c r="CH75" s="172"/>
      <c r="CI75" s="172"/>
      <c r="CJ75" s="172"/>
      <c r="CK75" s="172"/>
      <c r="CL75" s="172"/>
      <c r="CM75" s="172"/>
      <c r="CN75" s="172"/>
      <c r="CO75" s="172"/>
      <c r="CP75" s="172"/>
      <c r="CQ75" s="172"/>
      <c r="CR75" s="525">
        <v>0</v>
      </c>
      <c r="CS75" s="525">
        <v>0</v>
      </c>
      <c r="CT75" s="521">
        <f t="shared" si="262"/>
        <v>0</v>
      </c>
      <c r="CV75" s="642"/>
      <c r="CW75" s="196" t="s">
        <v>55</v>
      </c>
      <c r="CX75" s="172"/>
      <c r="CY75" s="172"/>
      <c r="CZ75" s="172"/>
      <c r="DA75" s="172"/>
      <c r="DB75" s="172"/>
      <c r="DC75" s="172"/>
      <c r="DD75" s="172"/>
      <c r="DE75" s="172"/>
      <c r="DF75" s="172"/>
      <c r="DG75" s="172"/>
      <c r="DH75" s="525">
        <v>0</v>
      </c>
      <c r="DI75" s="525">
        <v>0</v>
      </c>
      <c r="DJ75" s="521">
        <f t="shared" si="263"/>
        <v>0</v>
      </c>
      <c r="DL75" s="642"/>
      <c r="DM75" s="196" t="s">
        <v>55</v>
      </c>
      <c r="DN75" s="172"/>
      <c r="DO75" s="172"/>
      <c r="DP75" s="172"/>
      <c r="DQ75" s="172"/>
      <c r="DR75" s="172"/>
      <c r="DS75" s="172"/>
      <c r="DT75" s="172"/>
      <c r="DU75" s="172"/>
      <c r="DV75" s="172"/>
      <c r="DW75" s="172"/>
      <c r="DX75" s="525">
        <v>0</v>
      </c>
      <c r="DY75" s="525">
        <v>0</v>
      </c>
      <c r="DZ75" s="521">
        <f t="shared" si="264"/>
        <v>0</v>
      </c>
    </row>
    <row r="76" spans="1:132" x14ac:dyDescent="0.35">
      <c r="A76" s="642"/>
      <c r="B76" s="196" t="s">
        <v>54</v>
      </c>
      <c r="C76" s="3">
        <v>0</v>
      </c>
      <c r="D76" s="3">
        <v>0</v>
      </c>
      <c r="E76" s="3">
        <v>0</v>
      </c>
      <c r="F76" s="3">
        <v>0</v>
      </c>
      <c r="G76" s="3">
        <v>0</v>
      </c>
      <c r="H76" s="3">
        <v>0</v>
      </c>
      <c r="I76" s="3">
        <v>0</v>
      </c>
      <c r="J76" s="3">
        <v>0</v>
      </c>
      <c r="K76" s="3">
        <v>0</v>
      </c>
      <c r="L76" s="561">
        <v>0</v>
      </c>
      <c r="M76" s="286">
        <f t="shared" si="265"/>
        <v>1616.6499626534276</v>
      </c>
      <c r="N76" s="286">
        <f t="shared" si="266"/>
        <v>6166.9081048462331</v>
      </c>
      <c r="O76" s="74">
        <f t="shared" si="257"/>
        <v>7783.5580674996609</v>
      </c>
      <c r="Q76" s="642"/>
      <c r="R76" s="196" t="s">
        <v>54</v>
      </c>
      <c r="S76" s="3">
        <v>0</v>
      </c>
      <c r="T76" s="3">
        <v>0</v>
      </c>
      <c r="U76" s="3">
        <v>0</v>
      </c>
      <c r="V76" s="3">
        <v>0</v>
      </c>
      <c r="W76" s="3">
        <v>0</v>
      </c>
      <c r="X76" s="3">
        <v>0</v>
      </c>
      <c r="Y76" s="3">
        <v>0</v>
      </c>
      <c r="Z76" s="3">
        <v>0</v>
      </c>
      <c r="AA76" s="3">
        <v>0</v>
      </c>
      <c r="AB76" s="561">
        <v>0</v>
      </c>
      <c r="AC76" s="286">
        <f t="shared" si="267"/>
        <v>0</v>
      </c>
      <c r="AD76" s="286">
        <f t="shared" si="268"/>
        <v>0</v>
      </c>
      <c r="AE76" s="74">
        <f t="shared" si="258"/>
        <v>0</v>
      </c>
      <c r="AG76" s="642"/>
      <c r="AH76" s="196" t="s">
        <v>54</v>
      </c>
      <c r="AI76" s="3">
        <v>0</v>
      </c>
      <c r="AJ76" s="3">
        <v>0</v>
      </c>
      <c r="AK76" s="3">
        <v>0</v>
      </c>
      <c r="AL76" s="3">
        <v>0</v>
      </c>
      <c r="AM76" s="3">
        <v>0</v>
      </c>
      <c r="AN76" s="3">
        <v>0</v>
      </c>
      <c r="AO76" s="3">
        <v>0</v>
      </c>
      <c r="AP76" s="3">
        <v>0</v>
      </c>
      <c r="AQ76" s="3">
        <v>0</v>
      </c>
      <c r="AR76" s="561">
        <v>0</v>
      </c>
      <c r="AS76" s="286">
        <f t="shared" si="269"/>
        <v>0</v>
      </c>
      <c r="AT76" s="286">
        <f t="shared" si="270"/>
        <v>0</v>
      </c>
      <c r="AU76" s="74">
        <f t="shared" si="259"/>
        <v>0</v>
      </c>
      <c r="AW76" s="642"/>
      <c r="AX76" s="196" t="s">
        <v>54</v>
      </c>
      <c r="AY76" s="3">
        <v>0</v>
      </c>
      <c r="AZ76" s="3">
        <v>0</v>
      </c>
      <c r="BA76" s="3">
        <v>0</v>
      </c>
      <c r="BB76" s="3">
        <v>0</v>
      </c>
      <c r="BC76" s="3">
        <v>0</v>
      </c>
      <c r="BD76" s="3">
        <v>0</v>
      </c>
      <c r="BE76" s="3">
        <v>0</v>
      </c>
      <c r="BF76" s="3">
        <v>0</v>
      </c>
      <c r="BG76" s="3">
        <v>0</v>
      </c>
      <c r="BH76" s="561">
        <v>0</v>
      </c>
      <c r="BI76" s="286">
        <f t="shared" si="271"/>
        <v>0</v>
      </c>
      <c r="BJ76" s="286">
        <f t="shared" si="272"/>
        <v>0</v>
      </c>
      <c r="BK76" s="74">
        <f t="shared" si="260"/>
        <v>0</v>
      </c>
      <c r="BP76" s="642"/>
      <c r="BQ76" s="196" t="s">
        <v>54</v>
      </c>
      <c r="BR76" s="172"/>
      <c r="BS76" s="172"/>
      <c r="BT76" s="172"/>
      <c r="BU76" s="172"/>
      <c r="BV76" s="172"/>
      <c r="BW76" s="172"/>
      <c r="BX76" s="172"/>
      <c r="BY76" s="172"/>
      <c r="BZ76" s="172"/>
      <c r="CA76" s="172"/>
      <c r="CB76" s="525">
        <v>9.5015840392675861E-3</v>
      </c>
      <c r="CC76" s="525">
        <v>9.5015840392675861E-3</v>
      </c>
      <c r="CD76" s="521">
        <f t="shared" si="261"/>
        <v>1.9003168078535172E-2</v>
      </c>
      <c r="CF76" s="642"/>
      <c r="CG76" s="196" t="s">
        <v>54</v>
      </c>
      <c r="CH76" s="172"/>
      <c r="CI76" s="172"/>
      <c r="CJ76" s="172"/>
      <c r="CK76" s="172"/>
      <c r="CL76" s="172"/>
      <c r="CM76" s="172"/>
      <c r="CN76" s="172"/>
      <c r="CO76" s="172"/>
      <c r="CP76" s="172"/>
      <c r="CQ76" s="172"/>
      <c r="CR76" s="525">
        <v>0</v>
      </c>
      <c r="CS76" s="525">
        <v>0</v>
      </c>
      <c r="CT76" s="521">
        <f t="shared" si="262"/>
        <v>0</v>
      </c>
      <c r="CV76" s="642"/>
      <c r="CW76" s="196" t="s">
        <v>54</v>
      </c>
      <c r="CX76" s="172"/>
      <c r="CY76" s="172"/>
      <c r="CZ76" s="172"/>
      <c r="DA76" s="172"/>
      <c r="DB76" s="172"/>
      <c r="DC76" s="172"/>
      <c r="DD76" s="172"/>
      <c r="DE76" s="172"/>
      <c r="DF76" s="172"/>
      <c r="DG76" s="172"/>
      <c r="DH76" s="525">
        <v>0</v>
      </c>
      <c r="DI76" s="525">
        <v>0</v>
      </c>
      <c r="DJ76" s="521">
        <f t="shared" si="263"/>
        <v>0</v>
      </c>
      <c r="DL76" s="642"/>
      <c r="DM76" s="196" t="s">
        <v>54</v>
      </c>
      <c r="DN76" s="172"/>
      <c r="DO76" s="172"/>
      <c r="DP76" s="172"/>
      <c r="DQ76" s="172"/>
      <c r="DR76" s="172"/>
      <c r="DS76" s="172"/>
      <c r="DT76" s="172"/>
      <c r="DU76" s="172"/>
      <c r="DV76" s="172"/>
      <c r="DW76" s="172"/>
      <c r="DX76" s="525">
        <v>0</v>
      </c>
      <c r="DY76" s="525">
        <v>0</v>
      </c>
      <c r="DZ76" s="521">
        <f t="shared" si="264"/>
        <v>0</v>
      </c>
    </row>
    <row r="77" spans="1:132" x14ac:dyDescent="0.35">
      <c r="A77" s="642"/>
      <c r="B77" s="196" t="s">
        <v>53</v>
      </c>
      <c r="C77" s="3">
        <v>0</v>
      </c>
      <c r="D77" s="3">
        <v>0</v>
      </c>
      <c r="E77" s="3">
        <v>0</v>
      </c>
      <c r="F77" s="3">
        <v>0</v>
      </c>
      <c r="G77" s="3">
        <v>0</v>
      </c>
      <c r="H77" s="3">
        <v>0</v>
      </c>
      <c r="I77" s="3">
        <v>0</v>
      </c>
      <c r="J77" s="3">
        <v>0</v>
      </c>
      <c r="K77" s="3">
        <v>0</v>
      </c>
      <c r="L77" s="561">
        <v>0</v>
      </c>
      <c r="M77" s="286">
        <f t="shared" si="265"/>
        <v>0</v>
      </c>
      <c r="N77" s="286">
        <f t="shared" si="266"/>
        <v>0</v>
      </c>
      <c r="O77" s="74">
        <f t="shared" si="257"/>
        <v>0</v>
      </c>
      <c r="Q77" s="642"/>
      <c r="R77" s="196" t="s">
        <v>53</v>
      </c>
      <c r="S77" s="3">
        <v>0</v>
      </c>
      <c r="T77" s="3">
        <v>0</v>
      </c>
      <c r="U77" s="3">
        <v>0</v>
      </c>
      <c r="V77" s="3">
        <v>0</v>
      </c>
      <c r="W77" s="3">
        <v>0</v>
      </c>
      <c r="X77" s="3">
        <v>0</v>
      </c>
      <c r="Y77" s="3">
        <v>0</v>
      </c>
      <c r="Z77" s="3">
        <v>0</v>
      </c>
      <c r="AA77" s="3">
        <v>0</v>
      </c>
      <c r="AB77" s="561">
        <v>0</v>
      </c>
      <c r="AC77" s="286">
        <f t="shared" si="267"/>
        <v>0</v>
      </c>
      <c r="AD77" s="286">
        <f t="shared" si="268"/>
        <v>0</v>
      </c>
      <c r="AE77" s="74">
        <f t="shared" si="258"/>
        <v>0</v>
      </c>
      <c r="AG77" s="642"/>
      <c r="AH77" s="196" t="s">
        <v>53</v>
      </c>
      <c r="AI77" s="3">
        <v>0</v>
      </c>
      <c r="AJ77" s="3">
        <v>0</v>
      </c>
      <c r="AK77" s="3">
        <v>0</v>
      </c>
      <c r="AL77" s="3">
        <v>0</v>
      </c>
      <c r="AM77" s="3">
        <v>0</v>
      </c>
      <c r="AN77" s="3">
        <v>0</v>
      </c>
      <c r="AO77" s="3">
        <v>0</v>
      </c>
      <c r="AP77" s="3">
        <v>0</v>
      </c>
      <c r="AQ77" s="3">
        <v>0</v>
      </c>
      <c r="AR77" s="561">
        <v>0</v>
      </c>
      <c r="AS77" s="286">
        <f t="shared" si="269"/>
        <v>0</v>
      </c>
      <c r="AT77" s="286">
        <f t="shared" si="270"/>
        <v>0</v>
      </c>
      <c r="AU77" s="74">
        <f t="shared" si="259"/>
        <v>0</v>
      </c>
      <c r="AW77" s="642"/>
      <c r="AX77" s="196" t="s">
        <v>53</v>
      </c>
      <c r="AY77" s="3">
        <v>0</v>
      </c>
      <c r="AZ77" s="3">
        <v>0</v>
      </c>
      <c r="BA77" s="3">
        <v>0</v>
      </c>
      <c r="BB77" s="3">
        <v>0</v>
      </c>
      <c r="BC77" s="3">
        <v>0</v>
      </c>
      <c r="BD77" s="3">
        <v>0</v>
      </c>
      <c r="BE77" s="3">
        <v>0</v>
      </c>
      <c r="BF77" s="3">
        <v>0</v>
      </c>
      <c r="BG77" s="3">
        <v>0</v>
      </c>
      <c r="BH77" s="561">
        <v>0</v>
      </c>
      <c r="BI77" s="286">
        <f t="shared" si="271"/>
        <v>0</v>
      </c>
      <c r="BJ77" s="286">
        <f t="shared" si="272"/>
        <v>0</v>
      </c>
      <c r="BK77" s="74">
        <f t="shared" si="260"/>
        <v>0</v>
      </c>
      <c r="BP77" s="642"/>
      <c r="BQ77" s="196" t="s">
        <v>53</v>
      </c>
      <c r="BR77" s="172"/>
      <c r="BS77" s="172"/>
      <c r="BT77" s="172"/>
      <c r="BU77" s="172"/>
      <c r="BV77" s="172"/>
      <c r="BW77" s="172"/>
      <c r="BX77" s="172"/>
      <c r="BY77" s="172"/>
      <c r="BZ77" s="172"/>
      <c r="CA77" s="172"/>
      <c r="CB77" s="525">
        <v>0</v>
      </c>
      <c r="CC77" s="525">
        <v>0</v>
      </c>
      <c r="CD77" s="521">
        <f t="shared" si="261"/>
        <v>0</v>
      </c>
      <c r="CF77" s="642"/>
      <c r="CG77" s="196" t="s">
        <v>53</v>
      </c>
      <c r="CH77" s="172"/>
      <c r="CI77" s="172"/>
      <c r="CJ77" s="172"/>
      <c r="CK77" s="172"/>
      <c r="CL77" s="172"/>
      <c r="CM77" s="172"/>
      <c r="CN77" s="172"/>
      <c r="CO77" s="172"/>
      <c r="CP77" s="172"/>
      <c r="CQ77" s="172"/>
      <c r="CR77" s="525">
        <v>0</v>
      </c>
      <c r="CS77" s="525">
        <v>0</v>
      </c>
      <c r="CT77" s="521">
        <f t="shared" si="262"/>
        <v>0</v>
      </c>
      <c r="CV77" s="642"/>
      <c r="CW77" s="196" t="s">
        <v>53</v>
      </c>
      <c r="CX77" s="172"/>
      <c r="CY77" s="172"/>
      <c r="CZ77" s="172"/>
      <c r="DA77" s="172"/>
      <c r="DB77" s="172"/>
      <c r="DC77" s="172"/>
      <c r="DD77" s="172"/>
      <c r="DE77" s="172"/>
      <c r="DF77" s="172"/>
      <c r="DG77" s="172"/>
      <c r="DH77" s="525">
        <v>0</v>
      </c>
      <c r="DI77" s="525">
        <v>0</v>
      </c>
      <c r="DJ77" s="521">
        <f t="shared" si="263"/>
        <v>0</v>
      </c>
      <c r="DL77" s="642"/>
      <c r="DM77" s="196" t="s">
        <v>53</v>
      </c>
      <c r="DN77" s="172"/>
      <c r="DO77" s="172"/>
      <c r="DP77" s="172"/>
      <c r="DQ77" s="172"/>
      <c r="DR77" s="172"/>
      <c r="DS77" s="172"/>
      <c r="DT77" s="172"/>
      <c r="DU77" s="172"/>
      <c r="DV77" s="172"/>
      <c r="DW77" s="172"/>
      <c r="DX77" s="525">
        <v>0</v>
      </c>
      <c r="DY77" s="525">
        <v>0</v>
      </c>
      <c r="DZ77" s="521">
        <f t="shared" si="264"/>
        <v>0</v>
      </c>
    </row>
    <row r="78" spans="1:132" x14ac:dyDescent="0.35">
      <c r="A78" s="642"/>
      <c r="B78" s="196" t="s">
        <v>52</v>
      </c>
      <c r="C78" s="3">
        <v>0</v>
      </c>
      <c r="D78" s="3">
        <v>0</v>
      </c>
      <c r="E78" s="3">
        <v>0</v>
      </c>
      <c r="F78" s="3">
        <v>0</v>
      </c>
      <c r="G78" s="3">
        <v>0</v>
      </c>
      <c r="H78" s="3">
        <v>0</v>
      </c>
      <c r="I78" s="3">
        <v>0</v>
      </c>
      <c r="J78" s="3">
        <v>0</v>
      </c>
      <c r="K78" s="3">
        <v>0</v>
      </c>
      <c r="L78" s="561">
        <v>0</v>
      </c>
      <c r="M78" s="286">
        <f t="shared" si="265"/>
        <v>0</v>
      </c>
      <c r="N78" s="286">
        <f t="shared" si="266"/>
        <v>0</v>
      </c>
      <c r="O78" s="74">
        <f t="shared" si="257"/>
        <v>0</v>
      </c>
      <c r="Q78" s="642"/>
      <c r="R78" s="196" t="s">
        <v>52</v>
      </c>
      <c r="S78" s="3">
        <v>0</v>
      </c>
      <c r="T78" s="3">
        <v>0</v>
      </c>
      <c r="U78" s="3">
        <v>0</v>
      </c>
      <c r="V78" s="3">
        <v>0</v>
      </c>
      <c r="W78" s="3">
        <v>0</v>
      </c>
      <c r="X78" s="3">
        <v>0</v>
      </c>
      <c r="Y78" s="3">
        <v>0</v>
      </c>
      <c r="Z78" s="3">
        <v>0</v>
      </c>
      <c r="AA78" s="3">
        <v>0</v>
      </c>
      <c r="AB78" s="561">
        <v>0</v>
      </c>
      <c r="AC78" s="286">
        <f t="shared" si="267"/>
        <v>0</v>
      </c>
      <c r="AD78" s="286">
        <f t="shared" si="268"/>
        <v>0</v>
      </c>
      <c r="AE78" s="74">
        <f t="shared" si="258"/>
        <v>0</v>
      </c>
      <c r="AG78" s="642"/>
      <c r="AH78" s="196" t="s">
        <v>52</v>
      </c>
      <c r="AI78" s="3">
        <v>0</v>
      </c>
      <c r="AJ78" s="3">
        <v>0</v>
      </c>
      <c r="AK78" s="3">
        <v>0</v>
      </c>
      <c r="AL78" s="3">
        <v>0</v>
      </c>
      <c r="AM78" s="3">
        <v>0</v>
      </c>
      <c r="AN78" s="3">
        <v>0</v>
      </c>
      <c r="AO78" s="3">
        <v>0</v>
      </c>
      <c r="AP78" s="3">
        <v>0</v>
      </c>
      <c r="AQ78" s="3">
        <v>0</v>
      </c>
      <c r="AR78" s="561">
        <v>0</v>
      </c>
      <c r="AS78" s="286">
        <f t="shared" si="269"/>
        <v>0</v>
      </c>
      <c r="AT78" s="286">
        <f t="shared" si="270"/>
        <v>0</v>
      </c>
      <c r="AU78" s="74">
        <f t="shared" si="259"/>
        <v>0</v>
      </c>
      <c r="AW78" s="642"/>
      <c r="AX78" s="196" t="s">
        <v>52</v>
      </c>
      <c r="AY78" s="3">
        <v>0</v>
      </c>
      <c r="AZ78" s="3">
        <v>0</v>
      </c>
      <c r="BA78" s="3">
        <v>0</v>
      </c>
      <c r="BB78" s="3">
        <v>0</v>
      </c>
      <c r="BC78" s="3">
        <v>0</v>
      </c>
      <c r="BD78" s="3">
        <v>0</v>
      </c>
      <c r="BE78" s="3">
        <v>0</v>
      </c>
      <c r="BF78" s="3">
        <v>0</v>
      </c>
      <c r="BG78" s="3">
        <v>0</v>
      </c>
      <c r="BH78" s="561">
        <v>0</v>
      </c>
      <c r="BI78" s="286">
        <f t="shared" si="271"/>
        <v>0</v>
      </c>
      <c r="BJ78" s="286">
        <f t="shared" si="272"/>
        <v>0</v>
      </c>
      <c r="BK78" s="74">
        <f t="shared" si="260"/>
        <v>0</v>
      </c>
      <c r="BP78" s="642"/>
      <c r="BQ78" s="196" t="s">
        <v>52</v>
      </c>
      <c r="BR78" s="172"/>
      <c r="BS78" s="172"/>
      <c r="BT78" s="172"/>
      <c r="BU78" s="172"/>
      <c r="BV78" s="172"/>
      <c r="BW78" s="172"/>
      <c r="BX78" s="172"/>
      <c r="BY78" s="172"/>
      <c r="BZ78" s="172"/>
      <c r="CA78" s="172"/>
      <c r="CB78" s="525">
        <v>0</v>
      </c>
      <c r="CC78" s="525">
        <v>0</v>
      </c>
      <c r="CD78" s="521">
        <f t="shared" si="261"/>
        <v>0</v>
      </c>
      <c r="CF78" s="642"/>
      <c r="CG78" s="196" t="s">
        <v>52</v>
      </c>
      <c r="CH78" s="172"/>
      <c r="CI78" s="172"/>
      <c r="CJ78" s="172"/>
      <c r="CK78" s="172"/>
      <c r="CL78" s="172"/>
      <c r="CM78" s="172"/>
      <c r="CN78" s="172"/>
      <c r="CO78" s="172"/>
      <c r="CP78" s="172"/>
      <c r="CQ78" s="172"/>
      <c r="CR78" s="525">
        <v>0</v>
      </c>
      <c r="CS78" s="525">
        <v>0</v>
      </c>
      <c r="CT78" s="521">
        <f t="shared" si="262"/>
        <v>0</v>
      </c>
      <c r="CV78" s="642"/>
      <c r="CW78" s="196" t="s">
        <v>52</v>
      </c>
      <c r="CX78" s="172"/>
      <c r="CY78" s="172"/>
      <c r="CZ78" s="172"/>
      <c r="DA78" s="172"/>
      <c r="DB78" s="172"/>
      <c r="DC78" s="172"/>
      <c r="DD78" s="172"/>
      <c r="DE78" s="172"/>
      <c r="DF78" s="172"/>
      <c r="DG78" s="172"/>
      <c r="DH78" s="525">
        <v>0</v>
      </c>
      <c r="DI78" s="525">
        <v>0</v>
      </c>
      <c r="DJ78" s="521">
        <f t="shared" si="263"/>
        <v>0</v>
      </c>
      <c r="DL78" s="642"/>
      <c r="DM78" s="196" t="s">
        <v>52</v>
      </c>
      <c r="DN78" s="172"/>
      <c r="DO78" s="172"/>
      <c r="DP78" s="172"/>
      <c r="DQ78" s="172"/>
      <c r="DR78" s="172"/>
      <c r="DS78" s="172"/>
      <c r="DT78" s="172"/>
      <c r="DU78" s="172"/>
      <c r="DV78" s="172"/>
      <c r="DW78" s="172"/>
      <c r="DX78" s="525">
        <v>0</v>
      </c>
      <c r="DY78" s="525">
        <v>0</v>
      </c>
      <c r="DZ78" s="521">
        <f t="shared" si="264"/>
        <v>0</v>
      </c>
    </row>
    <row r="79" spans="1:132" x14ac:dyDescent="0.35">
      <c r="A79" s="642"/>
      <c r="B79" s="196" t="s">
        <v>51</v>
      </c>
      <c r="C79" s="3">
        <v>0</v>
      </c>
      <c r="D79" s="3">
        <v>0</v>
      </c>
      <c r="E79" s="3">
        <v>0</v>
      </c>
      <c r="F79" s="3">
        <v>0</v>
      </c>
      <c r="G79" s="3">
        <v>0</v>
      </c>
      <c r="H79" s="3">
        <v>0</v>
      </c>
      <c r="I79" s="3">
        <v>0</v>
      </c>
      <c r="J79" s="3">
        <v>0</v>
      </c>
      <c r="K79" s="3">
        <v>0</v>
      </c>
      <c r="L79" s="561">
        <v>0</v>
      </c>
      <c r="M79" s="286">
        <f t="shared" si="265"/>
        <v>0</v>
      </c>
      <c r="N79" s="286">
        <f t="shared" si="266"/>
        <v>0</v>
      </c>
      <c r="O79" s="74">
        <f t="shared" si="257"/>
        <v>0</v>
      </c>
      <c r="Q79" s="642"/>
      <c r="R79" s="196" t="s">
        <v>51</v>
      </c>
      <c r="S79" s="3">
        <v>0</v>
      </c>
      <c r="T79" s="3">
        <v>0</v>
      </c>
      <c r="U79" s="3">
        <v>0</v>
      </c>
      <c r="V79" s="3">
        <v>0</v>
      </c>
      <c r="W79" s="3">
        <v>0</v>
      </c>
      <c r="X79" s="3">
        <v>0</v>
      </c>
      <c r="Y79" s="3">
        <v>0</v>
      </c>
      <c r="Z79" s="3">
        <v>0</v>
      </c>
      <c r="AA79" s="3">
        <v>0</v>
      </c>
      <c r="AB79" s="561">
        <v>0</v>
      </c>
      <c r="AC79" s="286">
        <f t="shared" si="267"/>
        <v>0</v>
      </c>
      <c r="AD79" s="286">
        <f t="shared" si="268"/>
        <v>0</v>
      </c>
      <c r="AE79" s="74">
        <f t="shared" si="258"/>
        <v>0</v>
      </c>
      <c r="AG79" s="642"/>
      <c r="AH79" s="196" t="s">
        <v>51</v>
      </c>
      <c r="AI79" s="3">
        <v>0</v>
      </c>
      <c r="AJ79" s="3">
        <v>0</v>
      </c>
      <c r="AK79" s="3">
        <v>0</v>
      </c>
      <c r="AL79" s="3">
        <v>0</v>
      </c>
      <c r="AM79" s="3">
        <v>0</v>
      </c>
      <c r="AN79" s="3">
        <v>0</v>
      </c>
      <c r="AO79" s="3">
        <v>0</v>
      </c>
      <c r="AP79" s="3">
        <v>0</v>
      </c>
      <c r="AQ79" s="3">
        <v>0</v>
      </c>
      <c r="AR79" s="561">
        <v>0</v>
      </c>
      <c r="AS79" s="286">
        <f t="shared" si="269"/>
        <v>0</v>
      </c>
      <c r="AT79" s="286">
        <f t="shared" si="270"/>
        <v>0</v>
      </c>
      <c r="AU79" s="74">
        <f t="shared" si="259"/>
        <v>0</v>
      </c>
      <c r="AW79" s="642"/>
      <c r="AX79" s="196" t="s">
        <v>51</v>
      </c>
      <c r="AY79" s="3">
        <v>0</v>
      </c>
      <c r="AZ79" s="3">
        <v>0</v>
      </c>
      <c r="BA79" s="3">
        <v>0</v>
      </c>
      <c r="BB79" s="3">
        <v>0</v>
      </c>
      <c r="BC79" s="3">
        <v>0</v>
      </c>
      <c r="BD79" s="3">
        <v>0</v>
      </c>
      <c r="BE79" s="3">
        <v>0</v>
      </c>
      <c r="BF79" s="3">
        <v>0</v>
      </c>
      <c r="BG79" s="3">
        <v>0</v>
      </c>
      <c r="BH79" s="561">
        <v>0</v>
      </c>
      <c r="BI79" s="286">
        <f t="shared" si="271"/>
        <v>0</v>
      </c>
      <c r="BJ79" s="286">
        <f t="shared" si="272"/>
        <v>0</v>
      </c>
      <c r="BK79" s="74">
        <f t="shared" si="260"/>
        <v>0</v>
      </c>
      <c r="BP79" s="642"/>
      <c r="BQ79" s="196" t="s">
        <v>51</v>
      </c>
      <c r="BR79" s="172"/>
      <c r="BS79" s="172"/>
      <c r="BT79" s="172"/>
      <c r="BU79" s="172"/>
      <c r="BV79" s="172"/>
      <c r="BW79" s="172"/>
      <c r="BX79" s="172"/>
      <c r="BY79" s="172"/>
      <c r="BZ79" s="172"/>
      <c r="CA79" s="172"/>
      <c r="CB79" s="525">
        <v>0</v>
      </c>
      <c r="CC79" s="525">
        <v>0</v>
      </c>
      <c r="CD79" s="521">
        <f t="shared" si="261"/>
        <v>0</v>
      </c>
      <c r="CF79" s="642"/>
      <c r="CG79" s="196" t="s">
        <v>51</v>
      </c>
      <c r="CH79" s="172"/>
      <c r="CI79" s="172"/>
      <c r="CJ79" s="172"/>
      <c r="CK79" s="172"/>
      <c r="CL79" s="172"/>
      <c r="CM79" s="172"/>
      <c r="CN79" s="172"/>
      <c r="CO79" s="172"/>
      <c r="CP79" s="172"/>
      <c r="CQ79" s="172"/>
      <c r="CR79" s="525">
        <v>0</v>
      </c>
      <c r="CS79" s="525">
        <v>0</v>
      </c>
      <c r="CT79" s="521">
        <f t="shared" si="262"/>
        <v>0</v>
      </c>
      <c r="CV79" s="642"/>
      <c r="CW79" s="196" t="s">
        <v>51</v>
      </c>
      <c r="CX79" s="172"/>
      <c r="CY79" s="172"/>
      <c r="CZ79" s="172"/>
      <c r="DA79" s="172"/>
      <c r="DB79" s="172"/>
      <c r="DC79" s="172"/>
      <c r="DD79" s="172"/>
      <c r="DE79" s="172"/>
      <c r="DF79" s="172"/>
      <c r="DG79" s="172"/>
      <c r="DH79" s="525">
        <v>0</v>
      </c>
      <c r="DI79" s="525">
        <v>0</v>
      </c>
      <c r="DJ79" s="521">
        <f t="shared" si="263"/>
        <v>0</v>
      </c>
      <c r="DL79" s="642"/>
      <c r="DM79" s="196" t="s">
        <v>51</v>
      </c>
      <c r="DN79" s="172"/>
      <c r="DO79" s="172"/>
      <c r="DP79" s="172"/>
      <c r="DQ79" s="172"/>
      <c r="DR79" s="172"/>
      <c r="DS79" s="172"/>
      <c r="DT79" s="172"/>
      <c r="DU79" s="172"/>
      <c r="DV79" s="172"/>
      <c r="DW79" s="172"/>
      <c r="DX79" s="525">
        <v>0</v>
      </c>
      <c r="DY79" s="525">
        <v>0</v>
      </c>
      <c r="DZ79" s="521">
        <f t="shared" si="264"/>
        <v>0</v>
      </c>
    </row>
    <row r="80" spans="1:132" ht="15" thickBot="1" x14ac:dyDescent="0.4">
      <c r="A80" s="643"/>
      <c r="B80" s="196" t="s">
        <v>50</v>
      </c>
      <c r="C80" s="3">
        <v>0</v>
      </c>
      <c r="D80" s="3">
        <v>0</v>
      </c>
      <c r="E80" s="3">
        <v>0</v>
      </c>
      <c r="F80" s="3">
        <v>0</v>
      </c>
      <c r="G80" s="3">
        <v>0</v>
      </c>
      <c r="H80" s="3">
        <v>0</v>
      </c>
      <c r="I80" s="3">
        <v>0</v>
      </c>
      <c r="J80" s="3">
        <v>0</v>
      </c>
      <c r="K80" s="3">
        <v>0</v>
      </c>
      <c r="L80" s="561">
        <v>0</v>
      </c>
      <c r="M80" s="286">
        <f t="shared" si="265"/>
        <v>0</v>
      </c>
      <c r="N80" s="286">
        <f t="shared" si="266"/>
        <v>0</v>
      </c>
      <c r="O80" s="74">
        <f t="shared" si="257"/>
        <v>0</v>
      </c>
      <c r="Q80" s="643"/>
      <c r="R80" s="196" t="s">
        <v>50</v>
      </c>
      <c r="S80" s="3">
        <v>0</v>
      </c>
      <c r="T80" s="3">
        <v>0</v>
      </c>
      <c r="U80" s="3">
        <v>0</v>
      </c>
      <c r="V80" s="3">
        <v>0</v>
      </c>
      <c r="W80" s="3">
        <v>0</v>
      </c>
      <c r="X80" s="3">
        <v>0</v>
      </c>
      <c r="Y80" s="3">
        <v>0</v>
      </c>
      <c r="Z80" s="3">
        <v>0</v>
      </c>
      <c r="AA80" s="3">
        <v>0</v>
      </c>
      <c r="AB80" s="561">
        <v>0</v>
      </c>
      <c r="AC80" s="286">
        <f t="shared" si="267"/>
        <v>0</v>
      </c>
      <c r="AD80" s="286">
        <f t="shared" si="268"/>
        <v>0</v>
      </c>
      <c r="AE80" s="74">
        <f t="shared" si="258"/>
        <v>0</v>
      </c>
      <c r="AG80" s="643"/>
      <c r="AH80" s="196" t="s">
        <v>50</v>
      </c>
      <c r="AI80" s="3">
        <v>0</v>
      </c>
      <c r="AJ80" s="3">
        <v>0</v>
      </c>
      <c r="AK80" s="3">
        <v>0</v>
      </c>
      <c r="AL80" s="3">
        <v>0</v>
      </c>
      <c r="AM80" s="3">
        <v>0</v>
      </c>
      <c r="AN80" s="3">
        <v>0</v>
      </c>
      <c r="AO80" s="3">
        <v>0</v>
      </c>
      <c r="AP80" s="3">
        <v>0</v>
      </c>
      <c r="AQ80" s="3">
        <v>0</v>
      </c>
      <c r="AR80" s="561">
        <v>0</v>
      </c>
      <c r="AS80" s="286">
        <f t="shared" si="269"/>
        <v>0</v>
      </c>
      <c r="AT80" s="286">
        <f t="shared" si="270"/>
        <v>0</v>
      </c>
      <c r="AU80" s="74">
        <f t="shared" si="259"/>
        <v>0</v>
      </c>
      <c r="AW80" s="643"/>
      <c r="AX80" s="196" t="s">
        <v>50</v>
      </c>
      <c r="AY80" s="3">
        <v>0</v>
      </c>
      <c r="AZ80" s="3">
        <v>0</v>
      </c>
      <c r="BA80" s="3">
        <v>0</v>
      </c>
      <c r="BB80" s="3">
        <v>0</v>
      </c>
      <c r="BC80" s="3">
        <v>0</v>
      </c>
      <c r="BD80" s="3">
        <v>0</v>
      </c>
      <c r="BE80" s="3">
        <v>0</v>
      </c>
      <c r="BF80" s="3">
        <v>0</v>
      </c>
      <c r="BG80" s="3">
        <v>0</v>
      </c>
      <c r="BH80" s="561">
        <v>0</v>
      </c>
      <c r="BI80" s="286">
        <f t="shared" si="271"/>
        <v>0</v>
      </c>
      <c r="BJ80" s="286">
        <f t="shared" si="272"/>
        <v>0</v>
      </c>
      <c r="BK80" s="74">
        <f t="shared" si="260"/>
        <v>0</v>
      </c>
      <c r="BP80" s="643"/>
      <c r="BQ80" s="196" t="s">
        <v>50</v>
      </c>
      <c r="BR80" s="172"/>
      <c r="BS80" s="172"/>
      <c r="BT80" s="172"/>
      <c r="BU80" s="172"/>
      <c r="BV80" s="172"/>
      <c r="BW80" s="172"/>
      <c r="BX80" s="172"/>
      <c r="BY80" s="172"/>
      <c r="BZ80" s="172"/>
      <c r="CA80" s="172"/>
      <c r="CB80" s="525">
        <v>0</v>
      </c>
      <c r="CC80" s="525">
        <v>0</v>
      </c>
      <c r="CD80" s="521">
        <f t="shared" si="261"/>
        <v>0</v>
      </c>
      <c r="CF80" s="643"/>
      <c r="CG80" s="196" t="s">
        <v>50</v>
      </c>
      <c r="CH80" s="172"/>
      <c r="CI80" s="172"/>
      <c r="CJ80" s="172"/>
      <c r="CK80" s="172"/>
      <c r="CL80" s="172"/>
      <c r="CM80" s="172"/>
      <c r="CN80" s="172"/>
      <c r="CO80" s="172"/>
      <c r="CP80" s="172"/>
      <c r="CQ80" s="172"/>
      <c r="CR80" s="525">
        <v>0</v>
      </c>
      <c r="CS80" s="525">
        <v>0</v>
      </c>
      <c r="CT80" s="521">
        <f t="shared" si="262"/>
        <v>0</v>
      </c>
      <c r="CV80" s="643"/>
      <c r="CW80" s="196" t="s">
        <v>50</v>
      </c>
      <c r="CX80" s="172"/>
      <c r="CY80" s="172"/>
      <c r="CZ80" s="172"/>
      <c r="DA80" s="172"/>
      <c r="DB80" s="172"/>
      <c r="DC80" s="172"/>
      <c r="DD80" s="172"/>
      <c r="DE80" s="172"/>
      <c r="DF80" s="172"/>
      <c r="DG80" s="172"/>
      <c r="DH80" s="525">
        <v>0</v>
      </c>
      <c r="DI80" s="525">
        <v>0</v>
      </c>
      <c r="DJ80" s="521">
        <f t="shared" si="263"/>
        <v>0</v>
      </c>
      <c r="DL80" s="643"/>
      <c r="DM80" s="196" t="s">
        <v>50</v>
      </c>
      <c r="DN80" s="172"/>
      <c r="DO80" s="172"/>
      <c r="DP80" s="172"/>
      <c r="DQ80" s="172"/>
      <c r="DR80" s="172"/>
      <c r="DS80" s="172"/>
      <c r="DT80" s="172"/>
      <c r="DU80" s="172"/>
      <c r="DV80" s="172"/>
      <c r="DW80" s="172"/>
      <c r="DX80" s="525">
        <v>0</v>
      </c>
      <c r="DY80" s="525">
        <v>0</v>
      </c>
      <c r="DZ80" s="521">
        <f t="shared" si="264"/>
        <v>0</v>
      </c>
    </row>
    <row r="81" spans="1:132" ht="15" thickBot="1" x14ac:dyDescent="0.4">
      <c r="B81" s="197" t="s">
        <v>43</v>
      </c>
      <c r="C81" s="189">
        <f>SUM(C68:C80)</f>
        <v>0</v>
      </c>
      <c r="D81" s="189">
        <f t="shared" ref="D81" si="273">SUM(D68:D80)</f>
        <v>257437</v>
      </c>
      <c r="E81" s="189">
        <f t="shared" ref="E81" si="274">SUM(E68:E80)</f>
        <v>578988</v>
      </c>
      <c r="F81" s="189">
        <f t="shared" ref="F81" si="275">SUM(F68:F80)</f>
        <v>266223</v>
      </c>
      <c r="G81" s="189">
        <f t="shared" ref="G81" si="276">SUM(G68:G80)</f>
        <v>162043</v>
      </c>
      <c r="H81" s="189">
        <f t="shared" ref="H81" si="277">SUM(H68:H80)</f>
        <v>528960</v>
      </c>
      <c r="I81" s="189">
        <f t="shared" ref="I81" si="278">SUM(I68:I80)</f>
        <v>204094</v>
      </c>
      <c r="J81" s="189">
        <f t="shared" ref="J81" si="279">SUM(J68:J80)</f>
        <v>196264</v>
      </c>
      <c r="K81" s="189">
        <f t="shared" ref="K81" si="280">SUM(K68:K80)</f>
        <v>437908</v>
      </c>
      <c r="L81" s="189">
        <f t="shared" ref="L81" si="281">SUM(L68:L80)</f>
        <v>412863</v>
      </c>
      <c r="M81" s="549">
        <f t="shared" ref="M81" si="282">SUM(M68:M80)</f>
        <v>170145.31008432194</v>
      </c>
      <c r="N81" s="549">
        <f t="shared" ref="N81" si="283">SUM(N68:N80)</f>
        <v>649039.99999999988</v>
      </c>
      <c r="O81" s="77">
        <f t="shared" si="257"/>
        <v>3863965.310084322</v>
      </c>
      <c r="Q81" s="78"/>
      <c r="R81" s="197" t="s">
        <v>43</v>
      </c>
      <c r="S81" s="189">
        <f>SUM(S68:S80)</f>
        <v>0</v>
      </c>
      <c r="T81" s="189">
        <f t="shared" ref="T81" si="284">SUM(T68:T80)</f>
        <v>0</v>
      </c>
      <c r="U81" s="189">
        <f t="shared" ref="U81" si="285">SUM(U68:U80)</f>
        <v>0</v>
      </c>
      <c r="V81" s="189">
        <f t="shared" ref="V81" si="286">SUM(V68:V80)</f>
        <v>0</v>
      </c>
      <c r="W81" s="189">
        <f t="shared" ref="W81" si="287">SUM(W68:W80)</f>
        <v>0</v>
      </c>
      <c r="X81" s="189">
        <f t="shared" ref="X81" si="288">SUM(X68:X80)</f>
        <v>0</v>
      </c>
      <c r="Y81" s="189">
        <f t="shared" ref="Y81" si="289">SUM(Y68:Y80)</f>
        <v>0</v>
      </c>
      <c r="Z81" s="189">
        <f t="shared" ref="Z81" si="290">SUM(Z68:Z80)</f>
        <v>0</v>
      </c>
      <c r="AA81" s="189">
        <f t="shared" ref="AA81" si="291">SUM(AA68:AA80)</f>
        <v>0</v>
      </c>
      <c r="AB81" s="189">
        <f t="shared" ref="AB81" si="292">SUM(AB68:AB80)</f>
        <v>0</v>
      </c>
      <c r="AC81" s="549">
        <f t="shared" ref="AC81" si="293">SUM(AC68:AC80)</f>
        <v>0</v>
      </c>
      <c r="AD81" s="549">
        <f t="shared" ref="AD81" si="294">SUM(AD68:AD80)</f>
        <v>0</v>
      </c>
      <c r="AE81" s="77">
        <f t="shared" si="258"/>
        <v>0</v>
      </c>
      <c r="AG81" s="78"/>
      <c r="AH81" s="197" t="s">
        <v>43</v>
      </c>
      <c r="AI81" s="189">
        <f>SUM(AI68:AI80)</f>
        <v>0</v>
      </c>
      <c r="AJ81" s="189">
        <f t="shared" ref="AJ81" si="295">SUM(AJ68:AJ80)</f>
        <v>0</v>
      </c>
      <c r="AK81" s="189">
        <f t="shared" ref="AK81" si="296">SUM(AK68:AK80)</f>
        <v>0</v>
      </c>
      <c r="AL81" s="189">
        <f t="shared" ref="AL81" si="297">SUM(AL68:AL80)</f>
        <v>0</v>
      </c>
      <c r="AM81" s="189">
        <f t="shared" ref="AM81" si="298">SUM(AM68:AM80)</f>
        <v>0</v>
      </c>
      <c r="AN81" s="189">
        <f t="shared" ref="AN81" si="299">SUM(AN68:AN80)</f>
        <v>0</v>
      </c>
      <c r="AO81" s="189">
        <f t="shared" ref="AO81" si="300">SUM(AO68:AO80)</f>
        <v>0</v>
      </c>
      <c r="AP81" s="189">
        <f t="shared" ref="AP81" si="301">SUM(AP68:AP80)</f>
        <v>0</v>
      </c>
      <c r="AQ81" s="189">
        <f t="shared" ref="AQ81" si="302">SUM(AQ68:AQ80)</f>
        <v>0</v>
      </c>
      <c r="AR81" s="189">
        <f t="shared" ref="AR81" si="303">SUM(AR68:AR80)</f>
        <v>0</v>
      </c>
      <c r="AS81" s="549">
        <f t="shared" ref="AS81" si="304">SUM(AS68:AS80)</f>
        <v>0</v>
      </c>
      <c r="AT81" s="549">
        <f t="shared" ref="AT81" si="305">SUM(AT68:AT80)</f>
        <v>0</v>
      </c>
      <c r="AU81" s="77">
        <f t="shared" si="259"/>
        <v>0</v>
      </c>
      <c r="AW81" s="78"/>
      <c r="AX81" s="197" t="s">
        <v>43</v>
      </c>
      <c r="AY81" s="189">
        <f>SUM(AY68:AY80)</f>
        <v>0</v>
      </c>
      <c r="AZ81" s="189">
        <f t="shared" ref="AZ81" si="306">SUM(AZ68:AZ80)</f>
        <v>0</v>
      </c>
      <c r="BA81" s="189">
        <f t="shared" ref="BA81" si="307">SUM(BA68:BA80)</f>
        <v>0</v>
      </c>
      <c r="BB81" s="189">
        <f t="shared" ref="BB81" si="308">SUM(BB68:BB80)</f>
        <v>0</v>
      </c>
      <c r="BC81" s="189">
        <f t="shared" ref="BC81" si="309">SUM(BC68:BC80)</f>
        <v>0</v>
      </c>
      <c r="BD81" s="189">
        <f t="shared" ref="BD81" si="310">SUM(BD68:BD80)</f>
        <v>0</v>
      </c>
      <c r="BE81" s="189">
        <f t="shared" ref="BE81" si="311">SUM(BE68:BE80)</f>
        <v>0</v>
      </c>
      <c r="BF81" s="189">
        <f t="shared" ref="BF81" si="312">SUM(BF68:BF80)</f>
        <v>0</v>
      </c>
      <c r="BG81" s="189">
        <f t="shared" ref="BG81" si="313">SUM(BG68:BG80)</f>
        <v>0</v>
      </c>
      <c r="BH81" s="189">
        <f t="shared" ref="BH81" si="314">SUM(BH68:BH80)</f>
        <v>0</v>
      </c>
      <c r="BI81" s="549">
        <f t="shared" ref="BI81" si="315">SUM(BI68:BI80)</f>
        <v>0</v>
      </c>
      <c r="BJ81" s="549">
        <f t="shared" ref="BJ81" si="316">SUM(BJ68:BJ80)</f>
        <v>0</v>
      </c>
      <c r="BK81" s="77">
        <f t="shared" si="260"/>
        <v>0</v>
      </c>
      <c r="BL81" s="513">
        <f>'FORECAST OVERVIEW'!M22</f>
        <v>170145.31008432194</v>
      </c>
      <c r="BM81" s="514">
        <f>'FORECAST OVERVIEW'!N22</f>
        <v>649039.99999999988</v>
      </c>
      <c r="BQ81" s="197" t="s">
        <v>43</v>
      </c>
      <c r="BR81" s="522">
        <f>SUM(BR68:BR80)</f>
        <v>0</v>
      </c>
      <c r="BS81" s="522">
        <f t="shared" ref="BS81:CC81" si="317">SUM(BS68:BS80)</f>
        <v>0</v>
      </c>
      <c r="BT81" s="522">
        <f t="shared" si="317"/>
        <v>0</v>
      </c>
      <c r="BU81" s="522">
        <f t="shared" si="317"/>
        <v>0</v>
      </c>
      <c r="BV81" s="522">
        <f t="shared" si="317"/>
        <v>0</v>
      </c>
      <c r="BW81" s="522">
        <f t="shared" si="317"/>
        <v>0</v>
      </c>
      <c r="BX81" s="522">
        <f t="shared" si="317"/>
        <v>0</v>
      </c>
      <c r="BY81" s="522">
        <f t="shared" si="317"/>
        <v>0</v>
      </c>
      <c r="BZ81" s="522">
        <f t="shared" si="317"/>
        <v>0</v>
      </c>
      <c r="CA81" s="522">
        <f t="shared" si="317"/>
        <v>0</v>
      </c>
      <c r="CB81" s="522">
        <f t="shared" si="317"/>
        <v>0.99999999999999989</v>
      </c>
      <c r="CC81" s="523">
        <f t="shared" si="317"/>
        <v>0.99999999999999989</v>
      </c>
      <c r="CD81" s="524">
        <f t="shared" si="261"/>
        <v>1.9999999999999998</v>
      </c>
      <c r="CF81" s="78"/>
      <c r="CG81" s="197" t="s">
        <v>43</v>
      </c>
      <c r="CH81" s="522">
        <f>SUM(CH68:CH80)</f>
        <v>0</v>
      </c>
      <c r="CI81" s="522">
        <f t="shared" ref="CI81:CS81" si="318">SUM(CI68:CI80)</f>
        <v>0</v>
      </c>
      <c r="CJ81" s="522">
        <f t="shared" si="318"/>
        <v>0</v>
      </c>
      <c r="CK81" s="522">
        <f t="shared" si="318"/>
        <v>0</v>
      </c>
      <c r="CL81" s="522">
        <f t="shared" si="318"/>
        <v>0</v>
      </c>
      <c r="CM81" s="522">
        <f t="shared" si="318"/>
        <v>0</v>
      </c>
      <c r="CN81" s="522">
        <f t="shared" si="318"/>
        <v>0</v>
      </c>
      <c r="CO81" s="522">
        <f t="shared" si="318"/>
        <v>0</v>
      </c>
      <c r="CP81" s="522">
        <f t="shared" si="318"/>
        <v>0</v>
      </c>
      <c r="CQ81" s="522">
        <f t="shared" si="318"/>
        <v>0</v>
      </c>
      <c r="CR81" s="522">
        <f t="shared" si="318"/>
        <v>0</v>
      </c>
      <c r="CS81" s="523">
        <f t="shared" si="318"/>
        <v>0</v>
      </c>
      <c r="CT81" s="524">
        <f t="shared" si="262"/>
        <v>0</v>
      </c>
      <c r="CV81" s="78"/>
      <c r="CW81" s="197" t="s">
        <v>43</v>
      </c>
      <c r="CX81" s="522">
        <f>SUM(CX68:CX80)</f>
        <v>0</v>
      </c>
      <c r="CY81" s="522">
        <f t="shared" ref="CY81:DI81" si="319">SUM(CY68:CY80)</f>
        <v>0</v>
      </c>
      <c r="CZ81" s="522">
        <f t="shared" si="319"/>
        <v>0</v>
      </c>
      <c r="DA81" s="522">
        <f t="shared" si="319"/>
        <v>0</v>
      </c>
      <c r="DB81" s="522">
        <f t="shared" si="319"/>
        <v>0</v>
      </c>
      <c r="DC81" s="522">
        <f t="shared" si="319"/>
        <v>0</v>
      </c>
      <c r="DD81" s="522">
        <f t="shared" si="319"/>
        <v>0</v>
      </c>
      <c r="DE81" s="522">
        <f t="shared" si="319"/>
        <v>0</v>
      </c>
      <c r="DF81" s="522">
        <f t="shared" si="319"/>
        <v>0</v>
      </c>
      <c r="DG81" s="522">
        <f t="shared" si="319"/>
        <v>0</v>
      </c>
      <c r="DH81" s="522">
        <f t="shared" si="319"/>
        <v>0</v>
      </c>
      <c r="DI81" s="523">
        <f t="shared" si="319"/>
        <v>0</v>
      </c>
      <c r="DJ81" s="524">
        <f t="shared" si="263"/>
        <v>0</v>
      </c>
      <c r="DL81" s="78"/>
      <c r="DM81" s="197" t="s">
        <v>43</v>
      </c>
      <c r="DN81" s="522">
        <f>SUM(DN68:DN80)</f>
        <v>0</v>
      </c>
      <c r="DO81" s="522">
        <f t="shared" ref="DO81:DY81" si="320">SUM(DO68:DO80)</f>
        <v>0</v>
      </c>
      <c r="DP81" s="522">
        <f t="shared" si="320"/>
        <v>0</v>
      </c>
      <c r="DQ81" s="522">
        <f t="shared" si="320"/>
        <v>0</v>
      </c>
      <c r="DR81" s="522">
        <f t="shared" si="320"/>
        <v>0</v>
      </c>
      <c r="DS81" s="522">
        <f t="shared" si="320"/>
        <v>0</v>
      </c>
      <c r="DT81" s="522">
        <f t="shared" si="320"/>
        <v>0</v>
      </c>
      <c r="DU81" s="522">
        <f t="shared" si="320"/>
        <v>0</v>
      </c>
      <c r="DV81" s="522">
        <f t="shared" si="320"/>
        <v>0</v>
      </c>
      <c r="DW81" s="522">
        <f t="shared" si="320"/>
        <v>0</v>
      </c>
      <c r="DX81" s="522">
        <f t="shared" si="320"/>
        <v>0</v>
      </c>
      <c r="DY81" s="523">
        <f t="shared" si="320"/>
        <v>0</v>
      </c>
      <c r="DZ81" s="524">
        <f t="shared" si="264"/>
        <v>0</v>
      </c>
      <c r="EA81" s="546">
        <f>CB81+CR81+DH81+DX81</f>
        <v>0.99999999999999989</v>
      </c>
      <c r="EB81" s="546">
        <f>CC81+CS81+DI81+DY81</f>
        <v>0.99999999999999989</v>
      </c>
    </row>
    <row r="82" spans="1:132" ht="21.5" thickBot="1" x14ac:dyDescent="0.55000000000000004">
      <c r="A82" s="80"/>
      <c r="Q82" s="80"/>
      <c r="AG82" s="80"/>
      <c r="AW82" s="80"/>
      <c r="BP82" s="80"/>
      <c r="CF82" s="80"/>
      <c r="CV82" s="80"/>
      <c r="DL82" s="80"/>
    </row>
    <row r="83" spans="1:132" ht="21.5" thickBot="1" x14ac:dyDescent="0.55000000000000004">
      <c r="A83" s="80"/>
      <c r="B83" s="184" t="s">
        <v>36</v>
      </c>
      <c r="C83" s="185">
        <f t="shared" ref="C83:N83" si="321">C$3</f>
        <v>44927</v>
      </c>
      <c r="D83" s="185">
        <f t="shared" si="321"/>
        <v>44958</v>
      </c>
      <c r="E83" s="185">
        <f t="shared" si="321"/>
        <v>44986</v>
      </c>
      <c r="F83" s="185">
        <f t="shared" si="321"/>
        <v>45017</v>
      </c>
      <c r="G83" s="185">
        <f t="shared" si="321"/>
        <v>45047</v>
      </c>
      <c r="H83" s="185">
        <f t="shared" si="321"/>
        <v>45078</v>
      </c>
      <c r="I83" s="185">
        <f t="shared" si="321"/>
        <v>45108</v>
      </c>
      <c r="J83" s="185">
        <f t="shared" si="321"/>
        <v>45139</v>
      </c>
      <c r="K83" s="185">
        <f t="shared" si="321"/>
        <v>45170</v>
      </c>
      <c r="L83" s="185">
        <f t="shared" si="321"/>
        <v>45200</v>
      </c>
      <c r="M83" s="478">
        <f t="shared" si="321"/>
        <v>45231</v>
      </c>
      <c r="N83" s="478" t="str">
        <f t="shared" si="321"/>
        <v>Dec-23 +</v>
      </c>
      <c r="O83" s="186" t="s">
        <v>34</v>
      </c>
      <c r="Q83" s="80"/>
      <c r="R83" s="184" t="s">
        <v>36</v>
      </c>
      <c r="S83" s="185">
        <f t="shared" ref="S83:AD83" si="322">S$3</f>
        <v>44927</v>
      </c>
      <c r="T83" s="185">
        <f t="shared" si="322"/>
        <v>44958</v>
      </c>
      <c r="U83" s="185">
        <f t="shared" si="322"/>
        <v>44986</v>
      </c>
      <c r="V83" s="185">
        <f t="shared" si="322"/>
        <v>45017</v>
      </c>
      <c r="W83" s="185">
        <f t="shared" si="322"/>
        <v>45047</v>
      </c>
      <c r="X83" s="185">
        <f t="shared" si="322"/>
        <v>45078</v>
      </c>
      <c r="Y83" s="185">
        <f t="shared" si="322"/>
        <v>45108</v>
      </c>
      <c r="Z83" s="185">
        <f t="shared" si="322"/>
        <v>45139</v>
      </c>
      <c r="AA83" s="185">
        <f t="shared" si="322"/>
        <v>45170</v>
      </c>
      <c r="AB83" s="185">
        <f t="shared" si="322"/>
        <v>45200</v>
      </c>
      <c r="AC83" s="478">
        <f t="shared" si="322"/>
        <v>45231</v>
      </c>
      <c r="AD83" s="478" t="str">
        <f t="shared" si="322"/>
        <v>Dec-23 +</v>
      </c>
      <c r="AE83" s="186" t="s">
        <v>34</v>
      </c>
      <c r="AG83" s="80"/>
      <c r="AH83" s="184" t="s">
        <v>36</v>
      </c>
      <c r="AI83" s="185">
        <f t="shared" ref="AI83:AT83" si="323">AI$3</f>
        <v>44927</v>
      </c>
      <c r="AJ83" s="185">
        <f t="shared" si="323"/>
        <v>44958</v>
      </c>
      <c r="AK83" s="185">
        <f t="shared" si="323"/>
        <v>44986</v>
      </c>
      <c r="AL83" s="185">
        <f t="shared" si="323"/>
        <v>45017</v>
      </c>
      <c r="AM83" s="185">
        <f t="shared" si="323"/>
        <v>45047</v>
      </c>
      <c r="AN83" s="185">
        <f t="shared" si="323"/>
        <v>45078</v>
      </c>
      <c r="AO83" s="185">
        <f t="shared" si="323"/>
        <v>45108</v>
      </c>
      <c r="AP83" s="185">
        <f t="shared" si="323"/>
        <v>45139</v>
      </c>
      <c r="AQ83" s="185">
        <f t="shared" si="323"/>
        <v>45170</v>
      </c>
      <c r="AR83" s="185">
        <f t="shared" si="323"/>
        <v>45200</v>
      </c>
      <c r="AS83" s="478">
        <f t="shared" si="323"/>
        <v>45231</v>
      </c>
      <c r="AT83" s="478" t="str">
        <f t="shared" si="323"/>
        <v>Dec-23 +</v>
      </c>
      <c r="AU83" s="186" t="s">
        <v>34</v>
      </c>
      <c r="AW83" s="80"/>
      <c r="AX83" s="184" t="s">
        <v>36</v>
      </c>
      <c r="AY83" s="185">
        <f t="shared" ref="AY83:BJ83" si="324">AY$3</f>
        <v>44927</v>
      </c>
      <c r="AZ83" s="185">
        <f t="shared" si="324"/>
        <v>44958</v>
      </c>
      <c r="BA83" s="185">
        <f t="shared" si="324"/>
        <v>44986</v>
      </c>
      <c r="BB83" s="185">
        <f t="shared" si="324"/>
        <v>45017</v>
      </c>
      <c r="BC83" s="185">
        <f t="shared" si="324"/>
        <v>45047</v>
      </c>
      <c r="BD83" s="185">
        <f t="shared" si="324"/>
        <v>45078</v>
      </c>
      <c r="BE83" s="185">
        <f t="shared" si="324"/>
        <v>45108</v>
      </c>
      <c r="BF83" s="185">
        <f t="shared" si="324"/>
        <v>45139</v>
      </c>
      <c r="BG83" s="185">
        <f t="shared" si="324"/>
        <v>45170</v>
      </c>
      <c r="BH83" s="185">
        <f t="shared" si="324"/>
        <v>45200</v>
      </c>
      <c r="BI83" s="478">
        <f t="shared" si="324"/>
        <v>45231</v>
      </c>
      <c r="BJ83" s="478" t="str">
        <f t="shared" si="324"/>
        <v>Dec-23 +</v>
      </c>
      <c r="BK83" s="186" t="s">
        <v>34</v>
      </c>
      <c r="BP83" s="80"/>
      <c r="BQ83" s="184" t="s">
        <v>36</v>
      </c>
      <c r="BR83" s="512" t="s">
        <v>189</v>
      </c>
      <c r="BS83" s="512" t="s">
        <v>190</v>
      </c>
      <c r="BT83" s="512" t="s">
        <v>191</v>
      </c>
      <c r="BU83" s="512" t="s">
        <v>192</v>
      </c>
      <c r="BV83" s="512" t="s">
        <v>44</v>
      </c>
      <c r="BW83" s="512" t="s">
        <v>193</v>
      </c>
      <c r="BX83" s="512" t="s">
        <v>194</v>
      </c>
      <c r="BY83" s="512" t="s">
        <v>195</v>
      </c>
      <c r="BZ83" s="512" t="s">
        <v>196</v>
      </c>
      <c r="CA83" s="512" t="s">
        <v>197</v>
      </c>
      <c r="CB83" s="542" t="s">
        <v>198</v>
      </c>
      <c r="CC83" s="542" t="s">
        <v>199</v>
      </c>
      <c r="CD83" s="543" t="s">
        <v>34</v>
      </c>
      <c r="CF83" s="80"/>
      <c r="CG83" s="184" t="s">
        <v>36</v>
      </c>
      <c r="CH83" s="512" t="s">
        <v>189</v>
      </c>
      <c r="CI83" s="512" t="s">
        <v>190</v>
      </c>
      <c r="CJ83" s="512" t="s">
        <v>191</v>
      </c>
      <c r="CK83" s="512" t="s">
        <v>192</v>
      </c>
      <c r="CL83" s="512" t="s">
        <v>44</v>
      </c>
      <c r="CM83" s="512" t="s">
        <v>193</v>
      </c>
      <c r="CN83" s="512" t="s">
        <v>194</v>
      </c>
      <c r="CO83" s="512" t="s">
        <v>195</v>
      </c>
      <c r="CP83" s="512" t="s">
        <v>196</v>
      </c>
      <c r="CQ83" s="512" t="s">
        <v>197</v>
      </c>
      <c r="CR83" s="542" t="s">
        <v>198</v>
      </c>
      <c r="CS83" s="542" t="s">
        <v>199</v>
      </c>
      <c r="CT83" s="543" t="s">
        <v>34</v>
      </c>
      <c r="CV83" s="80"/>
      <c r="CW83" s="184" t="s">
        <v>36</v>
      </c>
      <c r="CX83" s="512" t="s">
        <v>189</v>
      </c>
      <c r="CY83" s="512" t="s">
        <v>190</v>
      </c>
      <c r="CZ83" s="512" t="s">
        <v>191</v>
      </c>
      <c r="DA83" s="512" t="s">
        <v>192</v>
      </c>
      <c r="DB83" s="512" t="s">
        <v>44</v>
      </c>
      <c r="DC83" s="512" t="s">
        <v>193</v>
      </c>
      <c r="DD83" s="512" t="s">
        <v>194</v>
      </c>
      <c r="DE83" s="512" t="s">
        <v>195</v>
      </c>
      <c r="DF83" s="512" t="s">
        <v>196</v>
      </c>
      <c r="DG83" s="512" t="s">
        <v>197</v>
      </c>
      <c r="DH83" s="542" t="s">
        <v>198</v>
      </c>
      <c r="DI83" s="542" t="s">
        <v>199</v>
      </c>
      <c r="DJ83" s="543" t="s">
        <v>34</v>
      </c>
      <c r="DL83" s="80"/>
      <c r="DM83" s="184" t="s">
        <v>36</v>
      </c>
      <c r="DN83" s="512" t="s">
        <v>189</v>
      </c>
      <c r="DO83" s="512" t="s">
        <v>190</v>
      </c>
      <c r="DP83" s="512" t="s">
        <v>191</v>
      </c>
      <c r="DQ83" s="512" t="s">
        <v>192</v>
      </c>
      <c r="DR83" s="512" t="s">
        <v>44</v>
      </c>
      <c r="DS83" s="512" t="s">
        <v>193</v>
      </c>
      <c r="DT83" s="512" t="s">
        <v>194</v>
      </c>
      <c r="DU83" s="512" t="s">
        <v>195</v>
      </c>
      <c r="DV83" s="512" t="s">
        <v>196</v>
      </c>
      <c r="DW83" s="512" t="s">
        <v>197</v>
      </c>
      <c r="DX83" s="542" t="s">
        <v>198</v>
      </c>
      <c r="DY83" s="542" t="s">
        <v>199</v>
      </c>
      <c r="DZ83" s="543" t="s">
        <v>34</v>
      </c>
    </row>
    <row r="84" spans="1:132" ht="15" customHeight="1" x14ac:dyDescent="0.35">
      <c r="A84" s="632" t="s">
        <v>65</v>
      </c>
      <c r="B84" s="196" t="s">
        <v>62</v>
      </c>
      <c r="C84" s="3">
        <v>0</v>
      </c>
      <c r="D84" s="3">
        <v>0</v>
      </c>
      <c r="E84" s="3">
        <v>0</v>
      </c>
      <c r="F84" s="3">
        <v>0</v>
      </c>
      <c r="G84" s="3">
        <v>0</v>
      </c>
      <c r="H84" s="3">
        <v>0</v>
      </c>
      <c r="I84" s="3">
        <v>0</v>
      </c>
      <c r="J84" s="3">
        <v>0</v>
      </c>
      <c r="K84" s="3">
        <v>0</v>
      </c>
      <c r="L84" s="561">
        <v>0</v>
      </c>
      <c r="M84" s="286">
        <f>$BL$97*CB84</f>
        <v>0</v>
      </c>
      <c r="N84" s="286">
        <f>$BM$97*CC84</f>
        <v>0</v>
      </c>
      <c r="O84" s="74">
        <f t="shared" ref="O84:O97" si="325">SUM(C84:N84)</f>
        <v>0</v>
      </c>
      <c r="Q84" s="632" t="s">
        <v>65</v>
      </c>
      <c r="R84" s="196" t="s">
        <v>62</v>
      </c>
      <c r="S84" s="3">
        <v>0</v>
      </c>
      <c r="T84" s="3">
        <v>0</v>
      </c>
      <c r="U84" s="3">
        <v>0</v>
      </c>
      <c r="V84" s="3">
        <v>0</v>
      </c>
      <c r="W84" s="3">
        <v>23195</v>
      </c>
      <c r="X84" s="3">
        <v>64155</v>
      </c>
      <c r="Y84" s="3">
        <v>0</v>
      </c>
      <c r="Z84" s="3">
        <v>18556</v>
      </c>
      <c r="AA84" s="3">
        <v>54285</v>
      </c>
      <c r="AB84" s="561">
        <v>0</v>
      </c>
      <c r="AC84" s="286">
        <f>$BL$97*CR84</f>
        <v>8365.4850461741808</v>
      </c>
      <c r="AD84" s="286">
        <f>$BM$97*CS84</f>
        <v>40399.258440855971</v>
      </c>
      <c r="AE84" s="74">
        <f t="shared" ref="AE84:AE97" si="326">SUM(S84:AD84)</f>
        <v>208955.74348703015</v>
      </c>
      <c r="AG84" s="632" t="s">
        <v>65</v>
      </c>
      <c r="AH84" s="196" t="s">
        <v>62</v>
      </c>
      <c r="AI84" s="3">
        <v>0</v>
      </c>
      <c r="AJ84" s="3">
        <v>0</v>
      </c>
      <c r="AK84" s="3">
        <v>0</v>
      </c>
      <c r="AL84" s="3">
        <v>0</v>
      </c>
      <c r="AM84" s="3">
        <v>0</v>
      </c>
      <c r="AN84" s="3">
        <v>0</v>
      </c>
      <c r="AO84" s="3">
        <v>0</v>
      </c>
      <c r="AP84" s="3">
        <v>0</v>
      </c>
      <c r="AQ84" s="3">
        <v>0</v>
      </c>
      <c r="AR84" s="561">
        <v>0</v>
      </c>
      <c r="AS84" s="286">
        <f>$BL$97*DH84</f>
        <v>0</v>
      </c>
      <c r="AT84" s="286">
        <f>$BM$97*DI84</f>
        <v>0</v>
      </c>
      <c r="AU84" s="74">
        <f t="shared" ref="AU84:AU97" si="327">SUM(AI84:AT84)</f>
        <v>0</v>
      </c>
      <c r="AW84" s="632" t="s">
        <v>65</v>
      </c>
      <c r="AX84" s="196" t="s">
        <v>62</v>
      </c>
      <c r="AY84" s="3">
        <v>0</v>
      </c>
      <c r="AZ84" s="3">
        <v>0</v>
      </c>
      <c r="BA84" s="3">
        <v>0</v>
      </c>
      <c r="BB84" s="3">
        <v>0</v>
      </c>
      <c r="BC84" s="3">
        <v>0</v>
      </c>
      <c r="BD84" s="3">
        <v>0</v>
      </c>
      <c r="BE84" s="3">
        <v>0</v>
      </c>
      <c r="BF84" s="3">
        <v>0</v>
      </c>
      <c r="BG84" s="3">
        <v>0</v>
      </c>
      <c r="BH84" s="561">
        <v>0</v>
      </c>
      <c r="BI84" s="286">
        <f>$BL$97*DX84</f>
        <v>0</v>
      </c>
      <c r="BJ84" s="286">
        <f>$BM$97*DY84</f>
        <v>0</v>
      </c>
      <c r="BK84" s="74">
        <f t="shared" ref="BK84:BK97" si="328">SUM(AY84:BJ84)</f>
        <v>0</v>
      </c>
      <c r="BL84" s="193"/>
      <c r="BP84" s="632" t="s">
        <v>65</v>
      </c>
      <c r="BQ84" s="196" t="s">
        <v>62</v>
      </c>
      <c r="BR84" s="172"/>
      <c r="BS84" s="172"/>
      <c r="BT84" s="172"/>
      <c r="BU84" s="172"/>
      <c r="BV84" s="172"/>
      <c r="BW84" s="172"/>
      <c r="BX84" s="172"/>
      <c r="BY84" s="172"/>
      <c r="BZ84" s="172"/>
      <c r="CA84" s="172"/>
      <c r="CB84" s="540">
        <v>0</v>
      </c>
      <c r="CC84" s="540">
        <v>0</v>
      </c>
      <c r="CD84" s="541">
        <f t="shared" ref="CD84:CD97" si="329">SUM(BR84:CC84)</f>
        <v>0</v>
      </c>
      <c r="CF84" s="632" t="s">
        <v>65</v>
      </c>
      <c r="CG84" s="196" t="s">
        <v>62</v>
      </c>
      <c r="CH84" s="172"/>
      <c r="CI84" s="172"/>
      <c r="CJ84" s="172"/>
      <c r="CK84" s="172"/>
      <c r="CL84" s="172"/>
      <c r="CM84" s="172"/>
      <c r="CN84" s="172"/>
      <c r="CO84" s="172"/>
      <c r="CP84" s="172"/>
      <c r="CQ84" s="172"/>
      <c r="CR84" s="525">
        <v>1.8869821011719106E-3</v>
      </c>
      <c r="CS84" s="525">
        <v>1.8869821011719106E-3</v>
      </c>
      <c r="CT84" s="521">
        <f t="shared" ref="CT84:CT97" si="330">SUM(CH84:CS84)</f>
        <v>3.7739642023438213E-3</v>
      </c>
      <c r="CV84" s="632" t="s">
        <v>65</v>
      </c>
      <c r="CW84" s="196" t="s">
        <v>62</v>
      </c>
      <c r="CX84" s="172"/>
      <c r="CY84" s="172"/>
      <c r="CZ84" s="172"/>
      <c r="DA84" s="172"/>
      <c r="DB84" s="172"/>
      <c r="DC84" s="172"/>
      <c r="DD84" s="172"/>
      <c r="DE84" s="172"/>
      <c r="DF84" s="172"/>
      <c r="DG84" s="172"/>
      <c r="DH84" s="525">
        <v>0</v>
      </c>
      <c r="DI84" s="525">
        <v>0</v>
      </c>
      <c r="DJ84" s="521">
        <f t="shared" ref="DJ84:DJ97" si="331">SUM(CX84:DI84)</f>
        <v>0</v>
      </c>
      <c r="DL84" s="632" t="s">
        <v>65</v>
      </c>
      <c r="DM84" s="196" t="s">
        <v>62</v>
      </c>
      <c r="DN84" s="172"/>
      <c r="DO84" s="172"/>
      <c r="DP84" s="172"/>
      <c r="DQ84" s="172"/>
      <c r="DR84" s="172"/>
      <c r="DS84" s="172"/>
      <c r="DT84" s="172"/>
      <c r="DU84" s="172"/>
      <c r="DV84" s="172"/>
      <c r="DW84" s="172"/>
      <c r="DX84" s="525">
        <v>0</v>
      </c>
      <c r="DY84" s="525">
        <v>0</v>
      </c>
      <c r="DZ84" s="521">
        <f t="shared" ref="DZ84:DZ97" si="332">SUM(DN84:DY84)</f>
        <v>0</v>
      </c>
    </row>
    <row r="85" spans="1:132" x14ac:dyDescent="0.35">
      <c r="A85" s="633"/>
      <c r="B85" s="196" t="s">
        <v>61</v>
      </c>
      <c r="C85" s="3">
        <v>0</v>
      </c>
      <c r="D85" s="3">
        <v>0</v>
      </c>
      <c r="E85" s="3">
        <v>0</v>
      </c>
      <c r="F85" s="3">
        <v>0</v>
      </c>
      <c r="G85" s="3">
        <v>0</v>
      </c>
      <c r="H85" s="3">
        <v>0</v>
      </c>
      <c r="I85" s="3">
        <v>0</v>
      </c>
      <c r="J85" s="3">
        <v>0</v>
      </c>
      <c r="K85" s="3">
        <v>0</v>
      </c>
      <c r="L85" s="561">
        <v>0</v>
      </c>
      <c r="M85" s="286">
        <f t="shared" ref="M85:M96" si="333">$BL$97*CB85</f>
        <v>0</v>
      </c>
      <c r="N85" s="286">
        <f t="shared" ref="N85:N96" si="334">$BM$97*CC85</f>
        <v>0</v>
      </c>
      <c r="O85" s="74">
        <f t="shared" si="325"/>
        <v>0</v>
      </c>
      <c r="Q85" s="633"/>
      <c r="R85" s="196" t="s">
        <v>61</v>
      </c>
      <c r="S85" s="3">
        <v>0</v>
      </c>
      <c r="T85" s="3">
        <v>0</v>
      </c>
      <c r="U85" s="3">
        <v>0</v>
      </c>
      <c r="V85" s="3">
        <v>0</v>
      </c>
      <c r="W85" s="3">
        <v>0</v>
      </c>
      <c r="X85" s="3">
        <v>0</v>
      </c>
      <c r="Y85" s="3">
        <v>0</v>
      </c>
      <c r="Z85" s="3">
        <v>0</v>
      </c>
      <c r="AA85" s="3">
        <v>0</v>
      </c>
      <c r="AB85" s="561">
        <v>0</v>
      </c>
      <c r="AC85" s="286">
        <f t="shared" ref="AC85:AC96" si="335">$BL$97*CR85</f>
        <v>0</v>
      </c>
      <c r="AD85" s="286">
        <f t="shared" ref="AD85:AD96" si="336">$BM$97*CS85</f>
        <v>0</v>
      </c>
      <c r="AE85" s="74">
        <f t="shared" si="326"/>
        <v>0</v>
      </c>
      <c r="AG85" s="633"/>
      <c r="AH85" s="196" t="s">
        <v>61</v>
      </c>
      <c r="AI85" s="3">
        <v>0</v>
      </c>
      <c r="AJ85" s="3">
        <v>0</v>
      </c>
      <c r="AK85" s="3">
        <v>0</v>
      </c>
      <c r="AL85" s="3">
        <v>0</v>
      </c>
      <c r="AM85" s="3">
        <v>0</v>
      </c>
      <c r="AN85" s="3">
        <v>0</v>
      </c>
      <c r="AO85" s="3">
        <v>0</v>
      </c>
      <c r="AP85" s="3">
        <v>0</v>
      </c>
      <c r="AQ85" s="3">
        <v>0</v>
      </c>
      <c r="AR85" s="561">
        <v>0</v>
      </c>
      <c r="AS85" s="286">
        <f t="shared" ref="AS85:AS96" si="337">$BL$97*DH85</f>
        <v>0</v>
      </c>
      <c r="AT85" s="286">
        <f t="shared" ref="AT85:AT96" si="338">$BM$97*DI85</f>
        <v>0</v>
      </c>
      <c r="AU85" s="74">
        <f t="shared" si="327"/>
        <v>0</v>
      </c>
      <c r="AW85" s="633"/>
      <c r="AX85" s="196" t="s">
        <v>61</v>
      </c>
      <c r="AY85" s="3">
        <v>0</v>
      </c>
      <c r="AZ85" s="3">
        <v>0</v>
      </c>
      <c r="BA85" s="3">
        <v>0</v>
      </c>
      <c r="BB85" s="3">
        <v>0</v>
      </c>
      <c r="BC85" s="3">
        <v>0</v>
      </c>
      <c r="BD85" s="3">
        <v>0</v>
      </c>
      <c r="BE85" s="3">
        <v>0</v>
      </c>
      <c r="BF85" s="3">
        <v>0</v>
      </c>
      <c r="BG85" s="3">
        <v>0</v>
      </c>
      <c r="BH85" s="561">
        <v>0</v>
      </c>
      <c r="BI85" s="286">
        <f t="shared" ref="BI85:BI96" si="339">$BL$97*DX85</f>
        <v>0</v>
      </c>
      <c r="BJ85" s="286">
        <f t="shared" ref="BJ85:BJ96" si="340">$BM$97*DY85</f>
        <v>0</v>
      </c>
      <c r="BK85" s="74">
        <f t="shared" si="328"/>
        <v>0</v>
      </c>
      <c r="BP85" s="633"/>
      <c r="BQ85" s="196" t="s">
        <v>61</v>
      </c>
      <c r="BR85" s="172"/>
      <c r="BS85" s="172"/>
      <c r="BT85" s="172"/>
      <c r="BU85" s="172"/>
      <c r="BV85" s="172"/>
      <c r="BW85" s="172"/>
      <c r="BX85" s="172"/>
      <c r="BY85" s="172"/>
      <c r="BZ85" s="172"/>
      <c r="CA85" s="172"/>
      <c r="CB85" s="525">
        <v>0</v>
      </c>
      <c r="CC85" s="525">
        <v>0</v>
      </c>
      <c r="CD85" s="521">
        <f t="shared" si="329"/>
        <v>0</v>
      </c>
      <c r="CF85" s="633"/>
      <c r="CG85" s="196" t="s">
        <v>61</v>
      </c>
      <c r="CH85" s="172"/>
      <c r="CI85" s="172"/>
      <c r="CJ85" s="172"/>
      <c r="CK85" s="172"/>
      <c r="CL85" s="172"/>
      <c r="CM85" s="172"/>
      <c r="CN85" s="172"/>
      <c r="CO85" s="172"/>
      <c r="CP85" s="172"/>
      <c r="CQ85" s="172"/>
      <c r="CR85" s="525">
        <v>0</v>
      </c>
      <c r="CS85" s="525">
        <v>0</v>
      </c>
      <c r="CT85" s="521">
        <f t="shared" si="330"/>
        <v>0</v>
      </c>
      <c r="CV85" s="633"/>
      <c r="CW85" s="196" t="s">
        <v>61</v>
      </c>
      <c r="CX85" s="172"/>
      <c r="CY85" s="172"/>
      <c r="CZ85" s="172"/>
      <c r="DA85" s="172"/>
      <c r="DB85" s="172"/>
      <c r="DC85" s="172"/>
      <c r="DD85" s="172"/>
      <c r="DE85" s="172"/>
      <c r="DF85" s="172"/>
      <c r="DG85" s="172"/>
      <c r="DH85" s="525">
        <v>0</v>
      </c>
      <c r="DI85" s="525">
        <v>0</v>
      </c>
      <c r="DJ85" s="521">
        <f t="shared" si="331"/>
        <v>0</v>
      </c>
      <c r="DL85" s="633"/>
      <c r="DM85" s="196" t="s">
        <v>61</v>
      </c>
      <c r="DN85" s="172"/>
      <c r="DO85" s="172"/>
      <c r="DP85" s="172"/>
      <c r="DQ85" s="172"/>
      <c r="DR85" s="172"/>
      <c r="DS85" s="172"/>
      <c r="DT85" s="172"/>
      <c r="DU85" s="172"/>
      <c r="DV85" s="172"/>
      <c r="DW85" s="172"/>
      <c r="DX85" s="525">
        <v>0</v>
      </c>
      <c r="DY85" s="525">
        <v>0</v>
      </c>
      <c r="DZ85" s="521">
        <f t="shared" si="332"/>
        <v>0</v>
      </c>
    </row>
    <row r="86" spans="1:132" x14ac:dyDescent="0.35">
      <c r="A86" s="633"/>
      <c r="B86" s="196" t="s">
        <v>60</v>
      </c>
      <c r="C86" s="3">
        <v>0</v>
      </c>
      <c r="D86" s="3">
        <v>0</v>
      </c>
      <c r="E86" s="3">
        <v>0</v>
      </c>
      <c r="F86" s="3">
        <v>0</v>
      </c>
      <c r="G86" s="3">
        <v>0</v>
      </c>
      <c r="H86" s="3">
        <v>0</v>
      </c>
      <c r="I86" s="3">
        <v>0</v>
      </c>
      <c r="J86" s="3">
        <v>0</v>
      </c>
      <c r="K86" s="3">
        <v>0</v>
      </c>
      <c r="L86" s="561">
        <v>0</v>
      </c>
      <c r="M86" s="286">
        <f t="shared" si="333"/>
        <v>0</v>
      </c>
      <c r="N86" s="286">
        <f t="shared" si="334"/>
        <v>0</v>
      </c>
      <c r="O86" s="74">
        <f t="shared" si="325"/>
        <v>0</v>
      </c>
      <c r="Q86" s="633"/>
      <c r="R86" s="196" t="s">
        <v>60</v>
      </c>
      <c r="S86" s="3">
        <v>0</v>
      </c>
      <c r="T86" s="3">
        <v>0</v>
      </c>
      <c r="U86" s="3">
        <v>0</v>
      </c>
      <c r="V86" s="3">
        <v>0</v>
      </c>
      <c r="W86" s="3">
        <v>0</v>
      </c>
      <c r="X86" s="3">
        <v>0</v>
      </c>
      <c r="Y86" s="3">
        <v>0</v>
      </c>
      <c r="Z86" s="3">
        <v>0</v>
      </c>
      <c r="AA86" s="3">
        <v>0</v>
      </c>
      <c r="AB86" s="561">
        <v>62085</v>
      </c>
      <c r="AC86" s="286">
        <f t="shared" si="335"/>
        <v>1645.3570145788287</v>
      </c>
      <c r="AD86" s="286">
        <f t="shared" si="336"/>
        <v>7945.8875238614946</v>
      </c>
      <c r="AE86" s="74">
        <f t="shared" si="326"/>
        <v>71676.244538440325</v>
      </c>
      <c r="AG86" s="633"/>
      <c r="AH86" s="196" t="s">
        <v>60</v>
      </c>
      <c r="AI86" s="3">
        <v>0</v>
      </c>
      <c r="AJ86" s="3">
        <v>0</v>
      </c>
      <c r="AK86" s="3">
        <v>0</v>
      </c>
      <c r="AL86" s="3">
        <v>0</v>
      </c>
      <c r="AM86" s="3">
        <v>0</v>
      </c>
      <c r="AN86" s="3">
        <v>0</v>
      </c>
      <c r="AO86" s="3">
        <v>0</v>
      </c>
      <c r="AP86" s="3">
        <v>0</v>
      </c>
      <c r="AQ86" s="3">
        <v>0</v>
      </c>
      <c r="AR86" s="561">
        <v>0</v>
      </c>
      <c r="AS86" s="286">
        <f t="shared" si="337"/>
        <v>0</v>
      </c>
      <c r="AT86" s="286">
        <f t="shared" si="338"/>
        <v>0</v>
      </c>
      <c r="AU86" s="74">
        <f t="shared" si="327"/>
        <v>0</v>
      </c>
      <c r="AW86" s="633"/>
      <c r="AX86" s="196" t="s">
        <v>60</v>
      </c>
      <c r="AY86" s="3">
        <v>0</v>
      </c>
      <c r="AZ86" s="3">
        <v>0</v>
      </c>
      <c r="BA86" s="3">
        <v>0</v>
      </c>
      <c r="BB86" s="3">
        <v>0</v>
      </c>
      <c r="BC86" s="3">
        <v>0</v>
      </c>
      <c r="BD86" s="3">
        <v>0</v>
      </c>
      <c r="BE86" s="3">
        <v>0</v>
      </c>
      <c r="BF86" s="3">
        <v>0</v>
      </c>
      <c r="BG86" s="3">
        <v>0</v>
      </c>
      <c r="BH86" s="561">
        <v>0</v>
      </c>
      <c r="BI86" s="286">
        <f t="shared" si="339"/>
        <v>0</v>
      </c>
      <c r="BJ86" s="286">
        <f t="shared" si="340"/>
        <v>0</v>
      </c>
      <c r="BK86" s="74">
        <f t="shared" si="328"/>
        <v>0</v>
      </c>
      <c r="BP86" s="633"/>
      <c r="BQ86" s="196" t="s">
        <v>60</v>
      </c>
      <c r="BR86" s="172"/>
      <c r="BS86" s="172"/>
      <c r="BT86" s="172"/>
      <c r="BU86" s="172"/>
      <c r="BV86" s="172"/>
      <c r="BW86" s="172"/>
      <c r="BX86" s="172"/>
      <c r="BY86" s="172"/>
      <c r="BZ86" s="172"/>
      <c r="CA86" s="172"/>
      <c r="CB86" s="525">
        <v>0</v>
      </c>
      <c r="CC86" s="525">
        <v>0</v>
      </c>
      <c r="CD86" s="521">
        <f t="shared" si="329"/>
        <v>0</v>
      </c>
      <c r="CF86" s="633"/>
      <c r="CG86" s="196" t="s">
        <v>60</v>
      </c>
      <c r="CH86" s="172"/>
      <c r="CI86" s="172"/>
      <c r="CJ86" s="172"/>
      <c r="CK86" s="172"/>
      <c r="CL86" s="172"/>
      <c r="CM86" s="172"/>
      <c r="CN86" s="172"/>
      <c r="CO86" s="172"/>
      <c r="CP86" s="172"/>
      <c r="CQ86" s="172"/>
      <c r="CR86" s="525">
        <v>3.71139177155999E-4</v>
      </c>
      <c r="CS86" s="525">
        <v>3.71139177155999E-4</v>
      </c>
      <c r="CT86" s="521">
        <f t="shared" si="330"/>
        <v>7.4227835431199801E-4</v>
      </c>
      <c r="CV86" s="633"/>
      <c r="CW86" s="196" t="s">
        <v>60</v>
      </c>
      <c r="CX86" s="172"/>
      <c r="CY86" s="172"/>
      <c r="CZ86" s="172"/>
      <c r="DA86" s="172"/>
      <c r="DB86" s="172"/>
      <c r="DC86" s="172"/>
      <c r="DD86" s="172"/>
      <c r="DE86" s="172"/>
      <c r="DF86" s="172"/>
      <c r="DG86" s="172"/>
      <c r="DH86" s="525">
        <v>0</v>
      </c>
      <c r="DI86" s="525">
        <v>0</v>
      </c>
      <c r="DJ86" s="521">
        <f t="shared" si="331"/>
        <v>0</v>
      </c>
      <c r="DL86" s="633"/>
      <c r="DM86" s="196" t="s">
        <v>60</v>
      </c>
      <c r="DN86" s="172"/>
      <c r="DO86" s="172"/>
      <c r="DP86" s="172"/>
      <c r="DQ86" s="172"/>
      <c r="DR86" s="172"/>
      <c r="DS86" s="172"/>
      <c r="DT86" s="172"/>
      <c r="DU86" s="172"/>
      <c r="DV86" s="172"/>
      <c r="DW86" s="172"/>
      <c r="DX86" s="525">
        <v>0</v>
      </c>
      <c r="DY86" s="525">
        <v>0</v>
      </c>
      <c r="DZ86" s="521">
        <f t="shared" si="332"/>
        <v>0</v>
      </c>
    </row>
    <row r="87" spans="1:132" x14ac:dyDescent="0.35">
      <c r="A87" s="633"/>
      <c r="B87" s="196" t="s">
        <v>59</v>
      </c>
      <c r="C87" s="3">
        <v>0</v>
      </c>
      <c r="D87" s="3">
        <v>3648</v>
      </c>
      <c r="E87" s="3">
        <v>23332</v>
      </c>
      <c r="F87" s="3">
        <v>40703</v>
      </c>
      <c r="G87" s="3">
        <v>47111</v>
      </c>
      <c r="H87" s="3">
        <v>16368</v>
      </c>
      <c r="I87" s="3">
        <v>2417</v>
      </c>
      <c r="J87" s="3">
        <v>20410</v>
      </c>
      <c r="K87" s="3">
        <v>150618</v>
      </c>
      <c r="L87" s="561">
        <v>15151</v>
      </c>
      <c r="M87" s="286">
        <f t="shared" si="333"/>
        <v>18353.0540017899</v>
      </c>
      <c r="N87" s="286">
        <f t="shared" si="334"/>
        <v>88632.01209550738</v>
      </c>
      <c r="O87" s="74">
        <f t="shared" si="325"/>
        <v>426743.06609729724</v>
      </c>
      <c r="Q87" s="633"/>
      <c r="R87" s="196" t="s">
        <v>59</v>
      </c>
      <c r="S87" s="3">
        <v>0</v>
      </c>
      <c r="T87" s="3">
        <v>0</v>
      </c>
      <c r="U87" s="3">
        <v>212072</v>
      </c>
      <c r="V87" s="3">
        <v>525313</v>
      </c>
      <c r="W87" s="3">
        <v>442377</v>
      </c>
      <c r="X87" s="3">
        <v>252844</v>
      </c>
      <c r="Y87" s="3">
        <v>147898</v>
      </c>
      <c r="Z87" s="3">
        <v>198175</v>
      </c>
      <c r="AA87" s="3">
        <v>346226</v>
      </c>
      <c r="AB87" s="561">
        <v>745256</v>
      </c>
      <c r="AC87" s="286">
        <f t="shared" si="335"/>
        <v>289424.3588547844</v>
      </c>
      <c r="AD87" s="286">
        <f t="shared" si="336"/>
        <v>1397710.8808294223</v>
      </c>
      <c r="AE87" s="74">
        <f t="shared" si="326"/>
        <v>4557296.2396842074</v>
      </c>
      <c r="AG87" s="633"/>
      <c r="AH87" s="196" t="s">
        <v>59</v>
      </c>
      <c r="AI87" s="3">
        <v>0</v>
      </c>
      <c r="AJ87" s="3">
        <v>0</v>
      </c>
      <c r="AK87" s="3">
        <v>0</v>
      </c>
      <c r="AL87" s="3">
        <v>0</v>
      </c>
      <c r="AM87" s="3">
        <v>0</v>
      </c>
      <c r="AN87" s="3">
        <v>0</v>
      </c>
      <c r="AO87" s="3">
        <v>378689</v>
      </c>
      <c r="AP87" s="3">
        <v>0</v>
      </c>
      <c r="AQ87" s="3">
        <v>7937</v>
      </c>
      <c r="AR87" s="561">
        <v>3304</v>
      </c>
      <c r="AS87" s="286">
        <f t="shared" si="337"/>
        <v>46006.741929787648</v>
      </c>
      <c r="AT87" s="286">
        <f t="shared" si="338"/>
        <v>222179.37716513808</v>
      </c>
      <c r="AU87" s="74">
        <f t="shared" si="327"/>
        <v>658116.1190949257</v>
      </c>
      <c r="AW87" s="633"/>
      <c r="AX87" s="196" t="s">
        <v>59</v>
      </c>
      <c r="AY87" s="3">
        <v>0</v>
      </c>
      <c r="AZ87" s="3">
        <v>0</v>
      </c>
      <c r="BA87" s="3">
        <v>0</v>
      </c>
      <c r="BB87" s="3">
        <v>0</v>
      </c>
      <c r="BC87" s="3">
        <v>0</v>
      </c>
      <c r="BD87" s="3">
        <v>0</v>
      </c>
      <c r="BE87" s="3">
        <v>0</v>
      </c>
      <c r="BF87" s="3">
        <v>0</v>
      </c>
      <c r="BG87" s="3">
        <v>0</v>
      </c>
      <c r="BH87" s="561">
        <v>0</v>
      </c>
      <c r="BI87" s="286">
        <f t="shared" si="339"/>
        <v>804.97623179766754</v>
      </c>
      <c r="BJ87" s="286">
        <f t="shared" si="340"/>
        <v>3887.4545406082639</v>
      </c>
      <c r="BK87" s="74">
        <f t="shared" si="328"/>
        <v>4692.4307724059317</v>
      </c>
      <c r="BP87" s="633"/>
      <c r="BQ87" s="196" t="s">
        <v>59</v>
      </c>
      <c r="BR87" s="172"/>
      <c r="BS87" s="172"/>
      <c r="BT87" s="172"/>
      <c r="BU87" s="172"/>
      <c r="BV87" s="172"/>
      <c r="BW87" s="172"/>
      <c r="BX87" s="172"/>
      <c r="BY87" s="172"/>
      <c r="BZ87" s="172"/>
      <c r="CA87" s="172"/>
      <c r="CB87" s="525">
        <v>4.1398537218182438E-3</v>
      </c>
      <c r="CC87" s="525">
        <v>4.1398537218182438E-3</v>
      </c>
      <c r="CD87" s="521">
        <f t="shared" si="329"/>
        <v>8.2797074436364877E-3</v>
      </c>
      <c r="CF87" s="633"/>
      <c r="CG87" s="196" t="s">
        <v>59</v>
      </c>
      <c r="CH87" s="172"/>
      <c r="CI87" s="172"/>
      <c r="CJ87" s="172"/>
      <c r="CK87" s="172"/>
      <c r="CL87" s="172"/>
      <c r="CM87" s="172"/>
      <c r="CN87" s="172"/>
      <c r="CO87" s="172"/>
      <c r="CP87" s="172"/>
      <c r="CQ87" s="172"/>
      <c r="CR87" s="525">
        <v>6.5284748199018264E-2</v>
      </c>
      <c r="CS87" s="525">
        <v>6.5284748199018264E-2</v>
      </c>
      <c r="CT87" s="521">
        <f t="shared" si="330"/>
        <v>0.13056949639803653</v>
      </c>
      <c r="CV87" s="633"/>
      <c r="CW87" s="196" t="s">
        <v>59</v>
      </c>
      <c r="CX87" s="172"/>
      <c r="CY87" s="172"/>
      <c r="CZ87" s="172"/>
      <c r="DA87" s="172"/>
      <c r="DB87" s="172"/>
      <c r="DC87" s="172"/>
      <c r="DD87" s="172"/>
      <c r="DE87" s="172"/>
      <c r="DF87" s="172"/>
      <c r="DG87" s="172"/>
      <c r="DH87" s="525">
        <v>1.0377628801625492E-2</v>
      </c>
      <c r="DI87" s="525">
        <v>1.0377628801625492E-2</v>
      </c>
      <c r="DJ87" s="521">
        <f t="shared" si="331"/>
        <v>2.0755257603250983E-2</v>
      </c>
      <c r="DL87" s="633"/>
      <c r="DM87" s="196" t="s">
        <v>59</v>
      </c>
      <c r="DN87" s="172"/>
      <c r="DO87" s="172"/>
      <c r="DP87" s="172"/>
      <c r="DQ87" s="172"/>
      <c r="DR87" s="172"/>
      <c r="DS87" s="172"/>
      <c r="DT87" s="172"/>
      <c r="DU87" s="172"/>
      <c r="DV87" s="172"/>
      <c r="DW87" s="172"/>
      <c r="DX87" s="525">
        <v>1.8157652938076657E-4</v>
      </c>
      <c r="DY87" s="525">
        <v>1.8157652938076657E-4</v>
      </c>
      <c r="DZ87" s="521">
        <f t="shared" si="332"/>
        <v>3.6315305876153314E-4</v>
      </c>
    </row>
    <row r="88" spans="1:132" x14ac:dyDescent="0.35">
      <c r="A88" s="633"/>
      <c r="B88" s="196" t="s">
        <v>58</v>
      </c>
      <c r="C88" s="3">
        <v>0</v>
      </c>
      <c r="D88" s="3">
        <v>0</v>
      </c>
      <c r="E88" s="3">
        <v>0</v>
      </c>
      <c r="F88" s="3">
        <v>0</v>
      </c>
      <c r="G88" s="3">
        <v>0</v>
      </c>
      <c r="H88" s="3">
        <v>0</v>
      </c>
      <c r="I88" s="3">
        <v>0</v>
      </c>
      <c r="J88" s="3">
        <v>0</v>
      </c>
      <c r="K88" s="3">
        <v>0</v>
      </c>
      <c r="L88" s="561">
        <v>0</v>
      </c>
      <c r="M88" s="286">
        <f t="shared" si="333"/>
        <v>0</v>
      </c>
      <c r="N88" s="286">
        <f t="shared" si="334"/>
        <v>0</v>
      </c>
      <c r="O88" s="74">
        <f t="shared" si="325"/>
        <v>0</v>
      </c>
      <c r="Q88" s="633"/>
      <c r="R88" s="196" t="s">
        <v>58</v>
      </c>
      <c r="S88" s="3">
        <v>0</v>
      </c>
      <c r="T88" s="3">
        <v>0</v>
      </c>
      <c r="U88" s="3">
        <v>0</v>
      </c>
      <c r="V88" s="3">
        <v>0</v>
      </c>
      <c r="W88" s="3">
        <v>0</v>
      </c>
      <c r="X88" s="3">
        <v>0</v>
      </c>
      <c r="Y88" s="3">
        <v>0</v>
      </c>
      <c r="Z88" s="3">
        <v>0</v>
      </c>
      <c r="AA88" s="3">
        <v>0</v>
      </c>
      <c r="AB88" s="561">
        <v>0</v>
      </c>
      <c r="AC88" s="286">
        <f t="shared" si="335"/>
        <v>10312.013257661927</v>
      </c>
      <c r="AD88" s="286">
        <f t="shared" si="336"/>
        <v>49799.58559992184</v>
      </c>
      <c r="AE88" s="74">
        <f t="shared" si="326"/>
        <v>60111.598857583769</v>
      </c>
      <c r="AG88" s="633"/>
      <c r="AH88" s="196" t="s">
        <v>58</v>
      </c>
      <c r="AI88" s="3">
        <v>0</v>
      </c>
      <c r="AJ88" s="3">
        <v>0</v>
      </c>
      <c r="AK88" s="3">
        <v>0</v>
      </c>
      <c r="AL88" s="3">
        <v>0</v>
      </c>
      <c r="AM88" s="3">
        <v>0</v>
      </c>
      <c r="AN88" s="3">
        <v>0</v>
      </c>
      <c r="AO88" s="3">
        <v>0</v>
      </c>
      <c r="AP88" s="3">
        <v>0</v>
      </c>
      <c r="AQ88" s="3">
        <v>0</v>
      </c>
      <c r="AR88" s="561">
        <v>0</v>
      </c>
      <c r="AS88" s="286">
        <f t="shared" si="337"/>
        <v>0</v>
      </c>
      <c r="AT88" s="286">
        <f t="shared" si="338"/>
        <v>0</v>
      </c>
      <c r="AU88" s="74">
        <f t="shared" si="327"/>
        <v>0</v>
      </c>
      <c r="AW88" s="633"/>
      <c r="AX88" s="196" t="s">
        <v>58</v>
      </c>
      <c r="AY88" s="3">
        <v>0</v>
      </c>
      <c r="AZ88" s="3">
        <v>0</v>
      </c>
      <c r="BA88" s="3">
        <v>0</v>
      </c>
      <c r="BB88" s="3">
        <v>0</v>
      </c>
      <c r="BC88" s="3">
        <v>0</v>
      </c>
      <c r="BD88" s="3">
        <v>0</v>
      </c>
      <c r="BE88" s="3">
        <v>0</v>
      </c>
      <c r="BF88" s="3">
        <v>0</v>
      </c>
      <c r="BG88" s="3">
        <v>0</v>
      </c>
      <c r="BH88" s="561">
        <v>0</v>
      </c>
      <c r="BI88" s="286">
        <f t="shared" si="339"/>
        <v>0</v>
      </c>
      <c r="BJ88" s="286">
        <f t="shared" si="340"/>
        <v>0</v>
      </c>
      <c r="BK88" s="74">
        <f t="shared" si="328"/>
        <v>0</v>
      </c>
      <c r="BP88" s="633"/>
      <c r="BQ88" s="196" t="s">
        <v>58</v>
      </c>
      <c r="BR88" s="172"/>
      <c r="BS88" s="172"/>
      <c r="BT88" s="172"/>
      <c r="BU88" s="172"/>
      <c r="BV88" s="172"/>
      <c r="BW88" s="172"/>
      <c r="BX88" s="172"/>
      <c r="BY88" s="172"/>
      <c r="BZ88" s="172"/>
      <c r="CA88" s="172"/>
      <c r="CB88" s="525">
        <v>0</v>
      </c>
      <c r="CC88" s="525">
        <v>0</v>
      </c>
      <c r="CD88" s="521">
        <f t="shared" si="329"/>
        <v>0</v>
      </c>
      <c r="CF88" s="633"/>
      <c r="CG88" s="196" t="s">
        <v>58</v>
      </c>
      <c r="CH88" s="172"/>
      <c r="CI88" s="172"/>
      <c r="CJ88" s="172"/>
      <c r="CK88" s="172"/>
      <c r="CL88" s="172"/>
      <c r="CM88" s="172"/>
      <c r="CN88" s="172"/>
      <c r="CO88" s="172"/>
      <c r="CP88" s="172"/>
      <c r="CQ88" s="172"/>
      <c r="CR88" s="525">
        <v>2.3260557321962542E-3</v>
      </c>
      <c r="CS88" s="525">
        <v>2.3260557321962542E-3</v>
      </c>
      <c r="CT88" s="521">
        <f t="shared" si="330"/>
        <v>4.6521114643925084E-3</v>
      </c>
      <c r="CV88" s="633"/>
      <c r="CW88" s="196" t="s">
        <v>58</v>
      </c>
      <c r="CX88" s="172"/>
      <c r="CY88" s="172"/>
      <c r="CZ88" s="172"/>
      <c r="DA88" s="172"/>
      <c r="DB88" s="172"/>
      <c r="DC88" s="172"/>
      <c r="DD88" s="172"/>
      <c r="DE88" s="172"/>
      <c r="DF88" s="172"/>
      <c r="DG88" s="172"/>
      <c r="DH88" s="525">
        <v>0</v>
      </c>
      <c r="DI88" s="525">
        <v>0</v>
      </c>
      <c r="DJ88" s="521">
        <f t="shared" si="331"/>
        <v>0</v>
      </c>
      <c r="DL88" s="633"/>
      <c r="DM88" s="196" t="s">
        <v>58</v>
      </c>
      <c r="DN88" s="172"/>
      <c r="DO88" s="172"/>
      <c r="DP88" s="172"/>
      <c r="DQ88" s="172"/>
      <c r="DR88" s="172"/>
      <c r="DS88" s="172"/>
      <c r="DT88" s="172"/>
      <c r="DU88" s="172"/>
      <c r="DV88" s="172"/>
      <c r="DW88" s="172"/>
      <c r="DX88" s="525">
        <v>0</v>
      </c>
      <c r="DY88" s="525">
        <v>0</v>
      </c>
      <c r="DZ88" s="521">
        <f t="shared" si="332"/>
        <v>0</v>
      </c>
    </row>
    <row r="89" spans="1:132" x14ac:dyDescent="0.35">
      <c r="A89" s="633"/>
      <c r="B89" s="196" t="s">
        <v>57</v>
      </c>
      <c r="C89" s="3">
        <v>0</v>
      </c>
      <c r="D89" s="3">
        <v>0</v>
      </c>
      <c r="E89" s="3">
        <v>0</v>
      </c>
      <c r="F89" s="3">
        <v>0</v>
      </c>
      <c r="G89" s="3">
        <v>0</v>
      </c>
      <c r="H89" s="3">
        <v>0</v>
      </c>
      <c r="I89" s="3">
        <v>0</v>
      </c>
      <c r="J89" s="3">
        <v>0</v>
      </c>
      <c r="K89" s="3">
        <v>0</v>
      </c>
      <c r="L89" s="561">
        <v>0</v>
      </c>
      <c r="M89" s="286">
        <f t="shared" si="333"/>
        <v>0</v>
      </c>
      <c r="N89" s="286">
        <f t="shared" si="334"/>
        <v>0</v>
      </c>
      <c r="O89" s="74">
        <f t="shared" si="325"/>
        <v>0</v>
      </c>
      <c r="Q89" s="633"/>
      <c r="R89" s="196" t="s">
        <v>57</v>
      </c>
      <c r="S89" s="3">
        <v>0</v>
      </c>
      <c r="T89" s="3">
        <v>0</v>
      </c>
      <c r="U89" s="3">
        <v>0</v>
      </c>
      <c r="V89" s="3">
        <v>0</v>
      </c>
      <c r="W89" s="3">
        <v>0</v>
      </c>
      <c r="X89" s="3">
        <v>0</v>
      </c>
      <c r="Y89" s="3">
        <v>0</v>
      </c>
      <c r="Z89" s="3">
        <v>0</v>
      </c>
      <c r="AA89" s="3">
        <v>0</v>
      </c>
      <c r="AB89" s="561">
        <v>0</v>
      </c>
      <c r="AC89" s="286">
        <f t="shared" si="335"/>
        <v>0</v>
      </c>
      <c r="AD89" s="286">
        <f t="shared" si="336"/>
        <v>0</v>
      </c>
      <c r="AE89" s="74">
        <f t="shared" si="326"/>
        <v>0</v>
      </c>
      <c r="AG89" s="633"/>
      <c r="AH89" s="196" t="s">
        <v>57</v>
      </c>
      <c r="AI89" s="3">
        <v>0</v>
      </c>
      <c r="AJ89" s="3">
        <v>0</v>
      </c>
      <c r="AK89" s="3">
        <v>0</v>
      </c>
      <c r="AL89" s="3">
        <v>0</v>
      </c>
      <c r="AM89" s="3">
        <v>0</v>
      </c>
      <c r="AN89" s="3">
        <v>0</v>
      </c>
      <c r="AO89" s="3">
        <v>0</v>
      </c>
      <c r="AP89" s="3">
        <v>0</v>
      </c>
      <c r="AQ89" s="3">
        <v>0</v>
      </c>
      <c r="AR89" s="561">
        <v>0</v>
      </c>
      <c r="AS89" s="286">
        <f t="shared" si="337"/>
        <v>0</v>
      </c>
      <c r="AT89" s="286">
        <f t="shared" si="338"/>
        <v>0</v>
      </c>
      <c r="AU89" s="74">
        <f t="shared" si="327"/>
        <v>0</v>
      </c>
      <c r="AW89" s="633"/>
      <c r="AX89" s="196" t="s">
        <v>57</v>
      </c>
      <c r="AY89" s="3">
        <v>0</v>
      </c>
      <c r="AZ89" s="3">
        <v>0</v>
      </c>
      <c r="BA89" s="3">
        <v>0</v>
      </c>
      <c r="BB89" s="3">
        <v>0</v>
      </c>
      <c r="BC89" s="3">
        <v>0</v>
      </c>
      <c r="BD89" s="3">
        <v>0</v>
      </c>
      <c r="BE89" s="3">
        <v>0</v>
      </c>
      <c r="BF89" s="3">
        <v>0</v>
      </c>
      <c r="BG89" s="3">
        <v>0</v>
      </c>
      <c r="BH89" s="561">
        <v>0</v>
      </c>
      <c r="BI89" s="286">
        <f t="shared" si="339"/>
        <v>0</v>
      </c>
      <c r="BJ89" s="286">
        <f t="shared" si="340"/>
        <v>0</v>
      </c>
      <c r="BK89" s="74">
        <f t="shared" si="328"/>
        <v>0</v>
      </c>
      <c r="BP89" s="633"/>
      <c r="BQ89" s="196" t="s">
        <v>57</v>
      </c>
      <c r="BR89" s="172"/>
      <c r="BS89" s="172"/>
      <c r="BT89" s="172"/>
      <c r="BU89" s="172"/>
      <c r="BV89" s="172"/>
      <c r="BW89" s="172"/>
      <c r="BX89" s="172"/>
      <c r="BY89" s="172"/>
      <c r="BZ89" s="172"/>
      <c r="CA89" s="172"/>
      <c r="CB89" s="525">
        <v>0</v>
      </c>
      <c r="CC89" s="525">
        <v>0</v>
      </c>
      <c r="CD89" s="521">
        <f t="shared" si="329"/>
        <v>0</v>
      </c>
      <c r="CF89" s="633"/>
      <c r="CG89" s="196" t="s">
        <v>57</v>
      </c>
      <c r="CH89" s="172"/>
      <c r="CI89" s="172"/>
      <c r="CJ89" s="172"/>
      <c r="CK89" s="172"/>
      <c r="CL89" s="172"/>
      <c r="CM89" s="172"/>
      <c r="CN89" s="172"/>
      <c r="CO89" s="172"/>
      <c r="CP89" s="172"/>
      <c r="CQ89" s="172"/>
      <c r="CR89" s="525">
        <v>0</v>
      </c>
      <c r="CS89" s="525">
        <v>0</v>
      </c>
      <c r="CT89" s="521">
        <f t="shared" si="330"/>
        <v>0</v>
      </c>
      <c r="CV89" s="633"/>
      <c r="CW89" s="196" t="s">
        <v>57</v>
      </c>
      <c r="CX89" s="172"/>
      <c r="CY89" s="172"/>
      <c r="CZ89" s="172"/>
      <c r="DA89" s="172"/>
      <c r="DB89" s="172"/>
      <c r="DC89" s="172"/>
      <c r="DD89" s="172"/>
      <c r="DE89" s="172"/>
      <c r="DF89" s="172"/>
      <c r="DG89" s="172"/>
      <c r="DH89" s="525">
        <v>0</v>
      </c>
      <c r="DI89" s="525">
        <v>0</v>
      </c>
      <c r="DJ89" s="521">
        <f t="shared" si="331"/>
        <v>0</v>
      </c>
      <c r="DL89" s="633"/>
      <c r="DM89" s="196" t="s">
        <v>57</v>
      </c>
      <c r="DN89" s="172"/>
      <c r="DO89" s="172"/>
      <c r="DP89" s="172"/>
      <c r="DQ89" s="172"/>
      <c r="DR89" s="172"/>
      <c r="DS89" s="172"/>
      <c r="DT89" s="172"/>
      <c r="DU89" s="172"/>
      <c r="DV89" s="172"/>
      <c r="DW89" s="172"/>
      <c r="DX89" s="525">
        <v>0</v>
      </c>
      <c r="DY89" s="525">
        <v>0</v>
      </c>
      <c r="DZ89" s="521">
        <f t="shared" si="332"/>
        <v>0</v>
      </c>
    </row>
    <row r="90" spans="1:132" x14ac:dyDescent="0.35">
      <c r="A90" s="633"/>
      <c r="B90" s="196" t="s">
        <v>56</v>
      </c>
      <c r="C90" s="3">
        <v>0</v>
      </c>
      <c r="D90" s="3">
        <v>0</v>
      </c>
      <c r="E90" s="3">
        <v>0</v>
      </c>
      <c r="F90" s="3">
        <v>0</v>
      </c>
      <c r="G90" s="3">
        <v>0</v>
      </c>
      <c r="H90" s="3">
        <v>0</v>
      </c>
      <c r="I90" s="3">
        <v>0</v>
      </c>
      <c r="J90" s="3">
        <v>0</v>
      </c>
      <c r="K90" s="3">
        <v>0</v>
      </c>
      <c r="L90" s="561">
        <v>0</v>
      </c>
      <c r="M90" s="286">
        <f t="shared" si="333"/>
        <v>11199.978587239999</v>
      </c>
      <c r="N90" s="286">
        <f t="shared" si="334"/>
        <v>54087.817619719717</v>
      </c>
      <c r="O90" s="74">
        <f t="shared" si="325"/>
        <v>65287.796206959712</v>
      </c>
      <c r="Q90" s="633"/>
      <c r="R90" s="196" t="s">
        <v>56</v>
      </c>
      <c r="S90" s="3">
        <v>0</v>
      </c>
      <c r="T90" s="3">
        <v>0</v>
      </c>
      <c r="U90" s="3">
        <v>0</v>
      </c>
      <c r="V90" s="3">
        <v>97730</v>
      </c>
      <c r="W90" s="3">
        <v>56961</v>
      </c>
      <c r="X90" s="3">
        <v>0</v>
      </c>
      <c r="Y90" s="3">
        <v>0</v>
      </c>
      <c r="Z90" s="3">
        <v>0</v>
      </c>
      <c r="AA90" s="3">
        <v>60890</v>
      </c>
      <c r="AB90" s="561">
        <v>14148</v>
      </c>
      <c r="AC90" s="286">
        <f t="shared" si="335"/>
        <v>78570.31403534647</v>
      </c>
      <c r="AD90" s="286">
        <f t="shared" si="336"/>
        <v>379437.94113227614</v>
      </c>
      <c r="AE90" s="74">
        <f t="shared" si="326"/>
        <v>687737.25516762258</v>
      </c>
      <c r="AG90" s="633"/>
      <c r="AH90" s="196" t="s">
        <v>56</v>
      </c>
      <c r="AI90" s="3">
        <v>0</v>
      </c>
      <c r="AJ90" s="3">
        <v>0</v>
      </c>
      <c r="AK90" s="3">
        <v>0</v>
      </c>
      <c r="AL90" s="3">
        <v>0</v>
      </c>
      <c r="AM90" s="3">
        <v>23493</v>
      </c>
      <c r="AN90" s="3">
        <v>0</v>
      </c>
      <c r="AO90" s="3">
        <v>0</v>
      </c>
      <c r="AP90" s="3">
        <v>0</v>
      </c>
      <c r="AQ90" s="3">
        <v>163663</v>
      </c>
      <c r="AR90" s="561">
        <v>0</v>
      </c>
      <c r="AS90" s="286">
        <f t="shared" si="337"/>
        <v>6462.7046948397847</v>
      </c>
      <c r="AT90" s="286">
        <f t="shared" si="338"/>
        <v>31210.201889389577</v>
      </c>
      <c r="AU90" s="74">
        <f t="shared" si="327"/>
        <v>224828.90658422935</v>
      </c>
      <c r="AW90" s="633"/>
      <c r="AX90" s="196" t="s">
        <v>56</v>
      </c>
      <c r="AY90" s="3">
        <v>0</v>
      </c>
      <c r="AZ90" s="3">
        <v>0</v>
      </c>
      <c r="BA90" s="3">
        <v>0</v>
      </c>
      <c r="BB90" s="3">
        <v>0</v>
      </c>
      <c r="BC90" s="3">
        <v>0</v>
      </c>
      <c r="BD90" s="3">
        <v>0</v>
      </c>
      <c r="BE90" s="3">
        <v>0</v>
      </c>
      <c r="BF90" s="3">
        <v>0</v>
      </c>
      <c r="BG90" s="3">
        <v>0</v>
      </c>
      <c r="BH90" s="561">
        <v>0</v>
      </c>
      <c r="BI90" s="286">
        <f t="shared" si="339"/>
        <v>7403.4394266543877</v>
      </c>
      <c r="BJ90" s="286">
        <f t="shared" si="340"/>
        <v>35753.272057478447</v>
      </c>
      <c r="BK90" s="74">
        <f t="shared" si="328"/>
        <v>43156.711484132837</v>
      </c>
      <c r="BP90" s="633"/>
      <c r="BQ90" s="196" t="s">
        <v>56</v>
      </c>
      <c r="BR90" s="172"/>
      <c r="BS90" s="172"/>
      <c r="BT90" s="172"/>
      <c r="BU90" s="172"/>
      <c r="BV90" s="172"/>
      <c r="BW90" s="172"/>
      <c r="BX90" s="172"/>
      <c r="BY90" s="172"/>
      <c r="BZ90" s="172"/>
      <c r="CA90" s="172"/>
      <c r="CB90" s="525">
        <v>2.5263519103767814E-3</v>
      </c>
      <c r="CC90" s="525">
        <v>2.5263519103767814E-3</v>
      </c>
      <c r="CD90" s="521">
        <f t="shared" si="329"/>
        <v>5.0527038207535627E-3</v>
      </c>
      <c r="CF90" s="633"/>
      <c r="CG90" s="196" t="s">
        <v>56</v>
      </c>
      <c r="CH90" s="172"/>
      <c r="CI90" s="172"/>
      <c r="CJ90" s="172"/>
      <c r="CK90" s="172"/>
      <c r="CL90" s="172"/>
      <c r="CM90" s="172"/>
      <c r="CN90" s="172"/>
      <c r="CO90" s="172"/>
      <c r="CP90" s="172"/>
      <c r="CQ90" s="172"/>
      <c r="CR90" s="525">
        <v>1.7722914505233573E-2</v>
      </c>
      <c r="CS90" s="525">
        <v>1.7722914505233573E-2</v>
      </c>
      <c r="CT90" s="521">
        <f t="shared" si="330"/>
        <v>3.5445829010467146E-2</v>
      </c>
      <c r="CV90" s="633"/>
      <c r="CW90" s="196" t="s">
        <v>56</v>
      </c>
      <c r="CX90" s="172"/>
      <c r="CY90" s="172"/>
      <c r="CZ90" s="172"/>
      <c r="DA90" s="172"/>
      <c r="DB90" s="172"/>
      <c r="DC90" s="172"/>
      <c r="DD90" s="172"/>
      <c r="DE90" s="172"/>
      <c r="DF90" s="172"/>
      <c r="DG90" s="172"/>
      <c r="DH90" s="525">
        <v>1.4577765684847571E-3</v>
      </c>
      <c r="DI90" s="525">
        <v>1.4577765684847571E-3</v>
      </c>
      <c r="DJ90" s="521">
        <f t="shared" si="331"/>
        <v>2.9155531369695143E-3</v>
      </c>
      <c r="DL90" s="633"/>
      <c r="DM90" s="196" t="s">
        <v>56</v>
      </c>
      <c r="DN90" s="172"/>
      <c r="DO90" s="172"/>
      <c r="DP90" s="172"/>
      <c r="DQ90" s="172"/>
      <c r="DR90" s="172"/>
      <c r="DS90" s="172"/>
      <c r="DT90" s="172"/>
      <c r="DU90" s="172"/>
      <c r="DV90" s="172"/>
      <c r="DW90" s="172"/>
      <c r="DX90" s="525">
        <v>1.6699758122927118E-3</v>
      </c>
      <c r="DY90" s="525">
        <v>1.6699758122927118E-3</v>
      </c>
      <c r="DZ90" s="521">
        <f t="shared" si="332"/>
        <v>3.3399516245854236E-3</v>
      </c>
    </row>
    <row r="91" spans="1:132" x14ac:dyDescent="0.35">
      <c r="A91" s="633"/>
      <c r="B91" s="196" t="s">
        <v>55</v>
      </c>
      <c r="C91" s="3">
        <v>0</v>
      </c>
      <c r="D91" s="3">
        <v>275936</v>
      </c>
      <c r="E91" s="3">
        <v>679985</v>
      </c>
      <c r="F91" s="3">
        <v>572431</v>
      </c>
      <c r="G91" s="3">
        <v>614418</v>
      </c>
      <c r="H91" s="3">
        <v>1270660</v>
      </c>
      <c r="I91" s="3">
        <v>351672</v>
      </c>
      <c r="J91" s="3">
        <v>383347</v>
      </c>
      <c r="K91" s="3">
        <v>360430</v>
      </c>
      <c r="L91" s="561">
        <v>792660</v>
      </c>
      <c r="M91" s="286">
        <f t="shared" si="333"/>
        <v>614724.30914090131</v>
      </c>
      <c r="N91" s="286">
        <f t="shared" si="334"/>
        <v>2968674.9898880669</v>
      </c>
      <c r="O91" s="74">
        <f t="shared" si="325"/>
        <v>8884938.2990289684</v>
      </c>
      <c r="Q91" s="633"/>
      <c r="R91" s="196" t="s">
        <v>55</v>
      </c>
      <c r="S91" s="3">
        <v>0</v>
      </c>
      <c r="T91" s="3">
        <v>213932</v>
      </c>
      <c r="U91" s="3">
        <v>1754687</v>
      </c>
      <c r="V91" s="3">
        <v>1938830</v>
      </c>
      <c r="W91" s="3">
        <v>2410587</v>
      </c>
      <c r="X91" s="3">
        <v>1485750</v>
      </c>
      <c r="Y91" s="3">
        <v>1883819</v>
      </c>
      <c r="Z91" s="3">
        <v>1283298</v>
      </c>
      <c r="AA91" s="3">
        <v>1950718</v>
      </c>
      <c r="AB91" s="561">
        <v>2601188</v>
      </c>
      <c r="AC91" s="286">
        <f t="shared" si="335"/>
        <v>2502607.0670078932</v>
      </c>
      <c r="AD91" s="286">
        <f t="shared" si="336"/>
        <v>12085786.911089212</v>
      </c>
      <c r="AE91" s="74">
        <f t="shared" si="326"/>
        <v>30111202.978097104</v>
      </c>
      <c r="AG91" s="633"/>
      <c r="AH91" s="196" t="s">
        <v>55</v>
      </c>
      <c r="AI91" s="3">
        <v>0</v>
      </c>
      <c r="AJ91" s="3">
        <v>42774</v>
      </c>
      <c r="AK91" s="3">
        <v>33885</v>
      </c>
      <c r="AL91" s="3">
        <v>362780</v>
      </c>
      <c r="AM91" s="3">
        <v>593630</v>
      </c>
      <c r="AN91" s="3">
        <v>400762</v>
      </c>
      <c r="AO91" s="3">
        <v>127822</v>
      </c>
      <c r="AP91" s="3">
        <v>508600</v>
      </c>
      <c r="AQ91" s="3">
        <v>43567</v>
      </c>
      <c r="AR91" s="561">
        <v>500086</v>
      </c>
      <c r="AS91" s="286">
        <f t="shared" si="337"/>
        <v>471040.26486017555</v>
      </c>
      <c r="AT91" s="286">
        <f t="shared" si="338"/>
        <v>2274784.7006000439</v>
      </c>
      <c r="AU91" s="74">
        <f t="shared" si="327"/>
        <v>5359730.9654602194</v>
      </c>
      <c r="AW91" s="633"/>
      <c r="AX91" s="196" t="s">
        <v>55</v>
      </c>
      <c r="AY91" s="3">
        <v>0</v>
      </c>
      <c r="AZ91" s="3">
        <v>0</v>
      </c>
      <c r="BA91" s="3">
        <v>113998</v>
      </c>
      <c r="BB91" s="3">
        <v>0</v>
      </c>
      <c r="BC91" s="3">
        <v>50615</v>
      </c>
      <c r="BD91" s="3">
        <v>0</v>
      </c>
      <c r="BE91" s="3">
        <v>2260</v>
      </c>
      <c r="BF91" s="3">
        <v>174732</v>
      </c>
      <c r="BG91" s="3">
        <v>267298</v>
      </c>
      <c r="BH91" s="561">
        <v>30116</v>
      </c>
      <c r="BI91" s="286">
        <f t="shared" si="339"/>
        <v>26629.751413823706</v>
      </c>
      <c r="BJ91" s="286">
        <f t="shared" si="340"/>
        <v>128602.49030925271</v>
      </c>
      <c r="BK91" s="74">
        <f t="shared" si="328"/>
        <v>794251.24172307644</v>
      </c>
      <c r="BP91" s="633"/>
      <c r="BQ91" s="196" t="s">
        <v>55</v>
      </c>
      <c r="BR91" s="172"/>
      <c r="BS91" s="172"/>
      <c r="BT91" s="172"/>
      <c r="BU91" s="172"/>
      <c r="BV91" s="172"/>
      <c r="BW91" s="172"/>
      <c r="BX91" s="172"/>
      <c r="BY91" s="172"/>
      <c r="BZ91" s="172"/>
      <c r="CA91" s="172"/>
      <c r="CB91" s="525">
        <v>0.13866186623985949</v>
      </c>
      <c r="CC91" s="525">
        <v>0.13866186623985949</v>
      </c>
      <c r="CD91" s="521">
        <f t="shared" si="329"/>
        <v>0.27732373247971898</v>
      </c>
      <c r="CF91" s="633"/>
      <c r="CG91" s="196" t="s">
        <v>55</v>
      </c>
      <c r="CH91" s="172"/>
      <c r="CI91" s="172"/>
      <c r="CJ91" s="172"/>
      <c r="CK91" s="172"/>
      <c r="CL91" s="172"/>
      <c r="CM91" s="172"/>
      <c r="CN91" s="172"/>
      <c r="CO91" s="172"/>
      <c r="CP91" s="172"/>
      <c r="CQ91" s="172"/>
      <c r="CR91" s="525">
        <v>0.56450698502771557</v>
      </c>
      <c r="CS91" s="525">
        <v>0.56450698502771557</v>
      </c>
      <c r="CT91" s="521">
        <f t="shared" si="330"/>
        <v>1.1290139700554311</v>
      </c>
      <c r="CV91" s="633"/>
      <c r="CW91" s="196" t="s">
        <v>55</v>
      </c>
      <c r="CX91" s="172"/>
      <c r="CY91" s="172"/>
      <c r="CZ91" s="172"/>
      <c r="DA91" s="172"/>
      <c r="DB91" s="172"/>
      <c r="DC91" s="172"/>
      <c r="DD91" s="172"/>
      <c r="DE91" s="172"/>
      <c r="DF91" s="172"/>
      <c r="DG91" s="172"/>
      <c r="DH91" s="525">
        <v>0.1062514060830132</v>
      </c>
      <c r="DI91" s="525">
        <v>0.1062514060830132</v>
      </c>
      <c r="DJ91" s="521">
        <f t="shared" si="331"/>
        <v>0.2125028121660264</v>
      </c>
      <c r="DL91" s="633"/>
      <c r="DM91" s="196" t="s">
        <v>55</v>
      </c>
      <c r="DN91" s="172"/>
      <c r="DO91" s="172"/>
      <c r="DP91" s="172"/>
      <c r="DQ91" s="172"/>
      <c r="DR91" s="172"/>
      <c r="DS91" s="172"/>
      <c r="DT91" s="172"/>
      <c r="DU91" s="172"/>
      <c r="DV91" s="172"/>
      <c r="DW91" s="172"/>
      <c r="DX91" s="525">
        <v>6.0068082124566909E-3</v>
      </c>
      <c r="DY91" s="525">
        <v>6.0068082124566909E-3</v>
      </c>
      <c r="DZ91" s="521">
        <f t="shared" si="332"/>
        <v>1.2013616424913382E-2</v>
      </c>
    </row>
    <row r="92" spans="1:132" x14ac:dyDescent="0.35">
      <c r="A92" s="633"/>
      <c r="B92" s="196" t="s">
        <v>54</v>
      </c>
      <c r="C92" s="3">
        <v>0</v>
      </c>
      <c r="D92" s="3">
        <v>0</v>
      </c>
      <c r="E92" s="3">
        <v>0</v>
      </c>
      <c r="F92" s="3">
        <v>0</v>
      </c>
      <c r="G92" s="3">
        <v>0</v>
      </c>
      <c r="H92" s="3">
        <v>0</v>
      </c>
      <c r="I92" s="3">
        <v>4227</v>
      </c>
      <c r="J92" s="3">
        <v>0</v>
      </c>
      <c r="K92" s="3">
        <v>0</v>
      </c>
      <c r="L92" s="561">
        <v>0</v>
      </c>
      <c r="M92" s="286">
        <f t="shared" si="333"/>
        <v>24905.511985190667</v>
      </c>
      <c r="N92" s="286">
        <f t="shared" si="334"/>
        <v>120275.65762629705</v>
      </c>
      <c r="O92" s="74">
        <f t="shared" si="325"/>
        <v>149408.16961148771</v>
      </c>
      <c r="Q92" s="633"/>
      <c r="R92" s="196" t="s">
        <v>54</v>
      </c>
      <c r="S92" s="3">
        <v>0</v>
      </c>
      <c r="T92" s="3">
        <v>0</v>
      </c>
      <c r="U92" s="3">
        <v>95812</v>
      </c>
      <c r="V92" s="3">
        <v>0</v>
      </c>
      <c r="W92" s="3">
        <v>0</v>
      </c>
      <c r="X92" s="3">
        <v>0</v>
      </c>
      <c r="Y92" s="3">
        <v>32407</v>
      </c>
      <c r="Z92" s="3">
        <v>0</v>
      </c>
      <c r="AA92" s="3">
        <v>0</v>
      </c>
      <c r="AB92" s="561">
        <v>5636</v>
      </c>
      <c r="AC92" s="286">
        <f t="shared" si="335"/>
        <v>119912.93528587288</v>
      </c>
      <c r="AD92" s="286">
        <f t="shared" si="336"/>
        <v>579092.97981844109</v>
      </c>
      <c r="AE92" s="74">
        <f t="shared" si="326"/>
        <v>832860.91510431399</v>
      </c>
      <c r="AG92" s="633"/>
      <c r="AH92" s="196" t="s">
        <v>54</v>
      </c>
      <c r="AI92" s="3">
        <v>0</v>
      </c>
      <c r="AJ92" s="3">
        <v>0</v>
      </c>
      <c r="AK92" s="3">
        <v>0</v>
      </c>
      <c r="AL92" s="3">
        <v>0</v>
      </c>
      <c r="AM92" s="3">
        <v>0</v>
      </c>
      <c r="AN92" s="3">
        <v>0</v>
      </c>
      <c r="AO92" s="3">
        <v>0</v>
      </c>
      <c r="AP92" s="3">
        <v>0</v>
      </c>
      <c r="AQ92" s="3">
        <v>0</v>
      </c>
      <c r="AR92" s="561">
        <v>0</v>
      </c>
      <c r="AS92" s="286">
        <f t="shared" si="337"/>
        <v>177514.78796071632</v>
      </c>
      <c r="AT92" s="286">
        <f t="shared" si="338"/>
        <v>857268.37790218508</v>
      </c>
      <c r="AU92" s="74">
        <f t="shared" si="327"/>
        <v>1034783.1658629014</v>
      </c>
      <c r="AW92" s="633"/>
      <c r="AX92" s="196" t="s">
        <v>54</v>
      </c>
      <c r="AY92" s="3">
        <v>0</v>
      </c>
      <c r="AZ92" s="3">
        <v>0</v>
      </c>
      <c r="BA92" s="3">
        <v>0</v>
      </c>
      <c r="BB92" s="3">
        <v>0</v>
      </c>
      <c r="BC92" s="3">
        <v>0</v>
      </c>
      <c r="BD92" s="3">
        <v>0</v>
      </c>
      <c r="BE92" s="3">
        <v>0</v>
      </c>
      <c r="BF92" s="3">
        <v>0</v>
      </c>
      <c r="BG92" s="3">
        <v>0</v>
      </c>
      <c r="BH92" s="561">
        <v>0</v>
      </c>
      <c r="BI92" s="286">
        <f t="shared" si="339"/>
        <v>11143.98372557949</v>
      </c>
      <c r="BJ92" s="286">
        <f t="shared" si="340"/>
        <v>53817.402829053462</v>
      </c>
      <c r="BK92" s="74">
        <f t="shared" si="328"/>
        <v>64961.386554632954</v>
      </c>
      <c r="BP92" s="633"/>
      <c r="BQ92" s="196" t="s">
        <v>54</v>
      </c>
      <c r="BR92" s="172"/>
      <c r="BS92" s="172"/>
      <c r="BT92" s="172"/>
      <c r="BU92" s="172"/>
      <c r="BV92" s="172"/>
      <c r="BW92" s="172"/>
      <c r="BX92" s="172"/>
      <c r="BY92" s="172"/>
      <c r="BZ92" s="172"/>
      <c r="CA92" s="172"/>
      <c r="CB92" s="525">
        <v>5.6178757211538212E-3</v>
      </c>
      <c r="CC92" s="525">
        <v>5.6178757211538212E-3</v>
      </c>
      <c r="CD92" s="521">
        <f t="shared" si="329"/>
        <v>1.1235751442307642E-2</v>
      </c>
      <c r="CF92" s="633"/>
      <c r="CG92" s="196" t="s">
        <v>54</v>
      </c>
      <c r="CH92" s="172"/>
      <c r="CI92" s="172"/>
      <c r="CJ92" s="172"/>
      <c r="CK92" s="172"/>
      <c r="CL92" s="172"/>
      <c r="CM92" s="172"/>
      <c r="CN92" s="172"/>
      <c r="CO92" s="172"/>
      <c r="CP92" s="172"/>
      <c r="CQ92" s="172"/>
      <c r="CR92" s="525">
        <v>2.7048468957207722E-2</v>
      </c>
      <c r="CS92" s="525">
        <v>2.7048468957207722E-2</v>
      </c>
      <c r="CT92" s="521">
        <f t="shared" si="330"/>
        <v>5.4096937914415444E-2</v>
      </c>
      <c r="CV92" s="633"/>
      <c r="CW92" s="196" t="s">
        <v>54</v>
      </c>
      <c r="CX92" s="172"/>
      <c r="CY92" s="172"/>
      <c r="CZ92" s="172"/>
      <c r="DA92" s="172"/>
      <c r="DB92" s="172"/>
      <c r="DC92" s="172"/>
      <c r="DD92" s="172"/>
      <c r="DE92" s="172"/>
      <c r="DF92" s="172"/>
      <c r="DG92" s="172"/>
      <c r="DH92" s="525">
        <v>4.0041578668339198E-2</v>
      </c>
      <c r="DI92" s="525">
        <v>4.0041578668339198E-2</v>
      </c>
      <c r="DJ92" s="521">
        <f t="shared" si="331"/>
        <v>8.0083157336678396E-2</v>
      </c>
      <c r="DL92" s="633"/>
      <c r="DM92" s="196" t="s">
        <v>54</v>
      </c>
      <c r="DN92" s="172"/>
      <c r="DO92" s="172"/>
      <c r="DP92" s="172"/>
      <c r="DQ92" s="172"/>
      <c r="DR92" s="172"/>
      <c r="DS92" s="172"/>
      <c r="DT92" s="172"/>
      <c r="DU92" s="172"/>
      <c r="DV92" s="172"/>
      <c r="DW92" s="172"/>
      <c r="DX92" s="525">
        <v>2.5137212857175096E-3</v>
      </c>
      <c r="DY92" s="525">
        <v>2.5137212857175096E-3</v>
      </c>
      <c r="DZ92" s="521">
        <f t="shared" si="332"/>
        <v>5.0274425714350191E-3</v>
      </c>
    </row>
    <row r="93" spans="1:132" x14ac:dyDescent="0.35">
      <c r="A93" s="633"/>
      <c r="B93" s="196" t="s">
        <v>53</v>
      </c>
      <c r="C93" s="3">
        <v>0</v>
      </c>
      <c r="D93" s="3">
        <v>0</v>
      </c>
      <c r="E93" s="3">
        <v>0</v>
      </c>
      <c r="F93" s="3">
        <v>0</v>
      </c>
      <c r="G93" s="3">
        <v>0</v>
      </c>
      <c r="H93" s="3">
        <v>0</v>
      </c>
      <c r="I93" s="3">
        <v>0</v>
      </c>
      <c r="J93" s="3">
        <v>0</v>
      </c>
      <c r="K93" s="3">
        <v>0</v>
      </c>
      <c r="L93" s="561">
        <v>0</v>
      </c>
      <c r="M93" s="286">
        <f t="shared" si="333"/>
        <v>0</v>
      </c>
      <c r="N93" s="286">
        <f t="shared" si="334"/>
        <v>0</v>
      </c>
      <c r="O93" s="74">
        <f t="shared" si="325"/>
        <v>0</v>
      </c>
      <c r="Q93" s="633"/>
      <c r="R93" s="196" t="s">
        <v>53</v>
      </c>
      <c r="S93" s="3">
        <v>0</v>
      </c>
      <c r="T93" s="3">
        <v>0</v>
      </c>
      <c r="U93" s="3">
        <v>0</v>
      </c>
      <c r="V93" s="3">
        <v>0</v>
      </c>
      <c r="W93" s="3">
        <v>0</v>
      </c>
      <c r="X93" s="3">
        <v>0</v>
      </c>
      <c r="Y93" s="3">
        <v>0</v>
      </c>
      <c r="Z93" s="3">
        <v>0</v>
      </c>
      <c r="AA93" s="3">
        <v>0</v>
      </c>
      <c r="AB93" s="561">
        <v>0</v>
      </c>
      <c r="AC93" s="286">
        <f t="shared" si="335"/>
        <v>0</v>
      </c>
      <c r="AD93" s="286">
        <f t="shared" si="336"/>
        <v>0</v>
      </c>
      <c r="AE93" s="74">
        <f t="shared" si="326"/>
        <v>0</v>
      </c>
      <c r="AG93" s="633"/>
      <c r="AH93" s="196" t="s">
        <v>53</v>
      </c>
      <c r="AI93" s="3">
        <v>0</v>
      </c>
      <c r="AJ93" s="3">
        <v>0</v>
      </c>
      <c r="AK93" s="3">
        <v>0</v>
      </c>
      <c r="AL93" s="3">
        <v>0</v>
      </c>
      <c r="AM93" s="3">
        <v>0</v>
      </c>
      <c r="AN93" s="3">
        <v>0</v>
      </c>
      <c r="AO93" s="3">
        <v>0</v>
      </c>
      <c r="AP93" s="3">
        <v>0</v>
      </c>
      <c r="AQ93" s="3">
        <v>0</v>
      </c>
      <c r="AR93" s="561">
        <v>0</v>
      </c>
      <c r="AS93" s="286">
        <f t="shared" si="337"/>
        <v>0</v>
      </c>
      <c r="AT93" s="286">
        <f t="shared" si="338"/>
        <v>0</v>
      </c>
      <c r="AU93" s="74">
        <f t="shared" si="327"/>
        <v>0</v>
      </c>
      <c r="AW93" s="633"/>
      <c r="AX93" s="196" t="s">
        <v>53</v>
      </c>
      <c r="AY93" s="3">
        <v>0</v>
      </c>
      <c r="AZ93" s="3">
        <v>0</v>
      </c>
      <c r="BA93" s="3">
        <v>0</v>
      </c>
      <c r="BB93" s="3">
        <v>0</v>
      </c>
      <c r="BC93" s="3">
        <v>0</v>
      </c>
      <c r="BD93" s="3">
        <v>0</v>
      </c>
      <c r="BE93" s="3">
        <v>0</v>
      </c>
      <c r="BF93" s="3">
        <v>0</v>
      </c>
      <c r="BG93" s="3">
        <v>0</v>
      </c>
      <c r="BH93" s="561">
        <v>0</v>
      </c>
      <c r="BI93" s="286">
        <f t="shared" si="339"/>
        <v>0</v>
      </c>
      <c r="BJ93" s="286">
        <f t="shared" si="340"/>
        <v>0</v>
      </c>
      <c r="BK93" s="74">
        <f t="shared" si="328"/>
        <v>0</v>
      </c>
      <c r="BP93" s="633"/>
      <c r="BQ93" s="196" t="s">
        <v>53</v>
      </c>
      <c r="BR93" s="172"/>
      <c r="BS93" s="172"/>
      <c r="BT93" s="172"/>
      <c r="BU93" s="172"/>
      <c r="BV93" s="172"/>
      <c r="BW93" s="172"/>
      <c r="BX93" s="172"/>
      <c r="BY93" s="172"/>
      <c r="BZ93" s="172"/>
      <c r="CA93" s="172"/>
      <c r="CB93" s="525">
        <v>0</v>
      </c>
      <c r="CC93" s="525">
        <v>0</v>
      </c>
      <c r="CD93" s="521">
        <f t="shared" si="329"/>
        <v>0</v>
      </c>
      <c r="CF93" s="633"/>
      <c r="CG93" s="196" t="s">
        <v>53</v>
      </c>
      <c r="CH93" s="172"/>
      <c r="CI93" s="172"/>
      <c r="CJ93" s="172"/>
      <c r="CK93" s="172"/>
      <c r="CL93" s="172"/>
      <c r="CM93" s="172"/>
      <c r="CN93" s="172"/>
      <c r="CO93" s="172"/>
      <c r="CP93" s="172"/>
      <c r="CQ93" s="172"/>
      <c r="CR93" s="525">
        <v>0</v>
      </c>
      <c r="CS93" s="525">
        <v>0</v>
      </c>
      <c r="CT93" s="521">
        <f t="shared" si="330"/>
        <v>0</v>
      </c>
      <c r="CV93" s="633"/>
      <c r="CW93" s="196" t="s">
        <v>53</v>
      </c>
      <c r="CX93" s="172"/>
      <c r="CY93" s="172"/>
      <c r="CZ93" s="172"/>
      <c r="DA93" s="172"/>
      <c r="DB93" s="172"/>
      <c r="DC93" s="172"/>
      <c r="DD93" s="172"/>
      <c r="DE93" s="172"/>
      <c r="DF93" s="172"/>
      <c r="DG93" s="172"/>
      <c r="DH93" s="525">
        <v>0</v>
      </c>
      <c r="DI93" s="525">
        <v>0</v>
      </c>
      <c r="DJ93" s="521">
        <f t="shared" si="331"/>
        <v>0</v>
      </c>
      <c r="DL93" s="633"/>
      <c r="DM93" s="196" t="s">
        <v>53</v>
      </c>
      <c r="DN93" s="172"/>
      <c r="DO93" s="172"/>
      <c r="DP93" s="172"/>
      <c r="DQ93" s="172"/>
      <c r="DR93" s="172"/>
      <c r="DS93" s="172"/>
      <c r="DT93" s="172"/>
      <c r="DU93" s="172"/>
      <c r="DV93" s="172"/>
      <c r="DW93" s="172"/>
      <c r="DX93" s="525">
        <v>0</v>
      </c>
      <c r="DY93" s="525">
        <v>0</v>
      </c>
      <c r="DZ93" s="521">
        <f t="shared" si="332"/>
        <v>0</v>
      </c>
    </row>
    <row r="94" spans="1:132" x14ac:dyDescent="0.35">
      <c r="A94" s="633"/>
      <c r="B94" s="196" t="s">
        <v>52</v>
      </c>
      <c r="C94" s="3">
        <v>0</v>
      </c>
      <c r="D94" s="3">
        <v>0</v>
      </c>
      <c r="E94" s="3">
        <v>0</v>
      </c>
      <c r="F94" s="3">
        <v>0</v>
      </c>
      <c r="G94" s="3">
        <v>0</v>
      </c>
      <c r="H94" s="3">
        <v>0</v>
      </c>
      <c r="I94" s="3">
        <v>0</v>
      </c>
      <c r="J94" s="3">
        <v>0</v>
      </c>
      <c r="K94" s="3">
        <v>0</v>
      </c>
      <c r="L94" s="561">
        <v>0</v>
      </c>
      <c r="M94" s="286">
        <f t="shared" si="333"/>
        <v>0</v>
      </c>
      <c r="N94" s="286">
        <f t="shared" si="334"/>
        <v>0</v>
      </c>
      <c r="O94" s="74">
        <f t="shared" si="325"/>
        <v>0</v>
      </c>
      <c r="Q94" s="633"/>
      <c r="R94" s="196" t="s">
        <v>52</v>
      </c>
      <c r="S94" s="3">
        <v>0</v>
      </c>
      <c r="T94" s="3">
        <v>0</v>
      </c>
      <c r="U94" s="3">
        <v>0</v>
      </c>
      <c r="V94" s="3">
        <v>0</v>
      </c>
      <c r="W94" s="3">
        <v>0</v>
      </c>
      <c r="X94" s="3">
        <v>0</v>
      </c>
      <c r="Y94" s="3">
        <v>0</v>
      </c>
      <c r="Z94" s="3">
        <v>0</v>
      </c>
      <c r="AA94" s="3">
        <v>0</v>
      </c>
      <c r="AB94" s="561">
        <v>0</v>
      </c>
      <c r="AC94" s="286">
        <f t="shared" si="335"/>
        <v>0</v>
      </c>
      <c r="AD94" s="286">
        <f t="shared" si="336"/>
        <v>0</v>
      </c>
      <c r="AE94" s="74">
        <f t="shared" si="326"/>
        <v>0</v>
      </c>
      <c r="AG94" s="633"/>
      <c r="AH94" s="196" t="s">
        <v>52</v>
      </c>
      <c r="AI94" s="3">
        <v>0</v>
      </c>
      <c r="AJ94" s="3">
        <v>0</v>
      </c>
      <c r="AK94" s="3">
        <v>0</v>
      </c>
      <c r="AL94" s="3">
        <v>0</v>
      </c>
      <c r="AM94" s="3">
        <v>0</v>
      </c>
      <c r="AN94" s="3">
        <v>0</v>
      </c>
      <c r="AO94" s="3">
        <v>0</v>
      </c>
      <c r="AP94" s="3">
        <v>0</v>
      </c>
      <c r="AQ94" s="3">
        <v>0</v>
      </c>
      <c r="AR94" s="561">
        <v>0</v>
      </c>
      <c r="AS94" s="286">
        <f t="shared" si="337"/>
        <v>0</v>
      </c>
      <c r="AT94" s="286">
        <f t="shared" si="338"/>
        <v>0</v>
      </c>
      <c r="AU94" s="74">
        <f t="shared" si="327"/>
        <v>0</v>
      </c>
      <c r="AW94" s="633"/>
      <c r="AX94" s="196" t="s">
        <v>52</v>
      </c>
      <c r="AY94" s="3">
        <v>0</v>
      </c>
      <c r="AZ94" s="3">
        <v>0</v>
      </c>
      <c r="BA94" s="3">
        <v>0</v>
      </c>
      <c r="BB94" s="3">
        <v>0</v>
      </c>
      <c r="BC94" s="3">
        <v>0</v>
      </c>
      <c r="BD94" s="3">
        <v>0</v>
      </c>
      <c r="BE94" s="3">
        <v>0</v>
      </c>
      <c r="BF94" s="3">
        <v>0</v>
      </c>
      <c r="BG94" s="3">
        <v>0</v>
      </c>
      <c r="BH94" s="561">
        <v>0</v>
      </c>
      <c r="BI94" s="286">
        <f t="shared" si="339"/>
        <v>0</v>
      </c>
      <c r="BJ94" s="286">
        <f t="shared" si="340"/>
        <v>0</v>
      </c>
      <c r="BK94" s="74">
        <f t="shared" si="328"/>
        <v>0</v>
      </c>
      <c r="BP94" s="633"/>
      <c r="BQ94" s="196" t="s">
        <v>52</v>
      </c>
      <c r="BR94" s="172"/>
      <c r="BS94" s="172"/>
      <c r="BT94" s="172"/>
      <c r="BU94" s="172"/>
      <c r="BV94" s="172"/>
      <c r="BW94" s="172"/>
      <c r="BX94" s="172"/>
      <c r="BY94" s="172"/>
      <c r="BZ94" s="172"/>
      <c r="CA94" s="172"/>
      <c r="CB94" s="525">
        <v>0</v>
      </c>
      <c r="CC94" s="525">
        <v>0</v>
      </c>
      <c r="CD94" s="521">
        <f t="shared" si="329"/>
        <v>0</v>
      </c>
      <c r="CF94" s="633"/>
      <c r="CG94" s="196" t="s">
        <v>52</v>
      </c>
      <c r="CH94" s="172"/>
      <c r="CI94" s="172"/>
      <c r="CJ94" s="172"/>
      <c r="CK94" s="172"/>
      <c r="CL94" s="172"/>
      <c r="CM94" s="172"/>
      <c r="CN94" s="172"/>
      <c r="CO94" s="172"/>
      <c r="CP94" s="172"/>
      <c r="CQ94" s="172"/>
      <c r="CR94" s="525">
        <v>0</v>
      </c>
      <c r="CS94" s="525">
        <v>0</v>
      </c>
      <c r="CT94" s="521">
        <f t="shared" si="330"/>
        <v>0</v>
      </c>
      <c r="CV94" s="633"/>
      <c r="CW94" s="196" t="s">
        <v>52</v>
      </c>
      <c r="CX94" s="172"/>
      <c r="CY94" s="172"/>
      <c r="CZ94" s="172"/>
      <c r="DA94" s="172"/>
      <c r="DB94" s="172"/>
      <c r="DC94" s="172"/>
      <c r="DD94" s="172"/>
      <c r="DE94" s="172"/>
      <c r="DF94" s="172"/>
      <c r="DG94" s="172"/>
      <c r="DH94" s="525">
        <v>0</v>
      </c>
      <c r="DI94" s="525">
        <v>0</v>
      </c>
      <c r="DJ94" s="521">
        <f t="shared" si="331"/>
        <v>0</v>
      </c>
      <c r="DL94" s="633"/>
      <c r="DM94" s="196" t="s">
        <v>52</v>
      </c>
      <c r="DN94" s="172"/>
      <c r="DO94" s="172"/>
      <c r="DP94" s="172"/>
      <c r="DQ94" s="172"/>
      <c r="DR94" s="172"/>
      <c r="DS94" s="172"/>
      <c r="DT94" s="172"/>
      <c r="DU94" s="172"/>
      <c r="DV94" s="172"/>
      <c r="DW94" s="172"/>
      <c r="DX94" s="525">
        <v>0</v>
      </c>
      <c r="DY94" s="525">
        <v>0</v>
      </c>
      <c r="DZ94" s="521">
        <f t="shared" si="332"/>
        <v>0</v>
      </c>
    </row>
    <row r="95" spans="1:132" x14ac:dyDescent="0.35">
      <c r="A95" s="633"/>
      <c r="B95" s="196" t="s">
        <v>51</v>
      </c>
      <c r="C95" s="3">
        <v>0</v>
      </c>
      <c r="D95" s="3">
        <v>0</v>
      </c>
      <c r="E95" s="3">
        <v>2403</v>
      </c>
      <c r="F95" s="3">
        <v>0</v>
      </c>
      <c r="G95" s="3">
        <v>1220</v>
      </c>
      <c r="H95" s="3">
        <v>0</v>
      </c>
      <c r="I95" s="3">
        <v>0</v>
      </c>
      <c r="J95" s="3">
        <v>0</v>
      </c>
      <c r="K95" s="3">
        <v>2878</v>
      </c>
      <c r="L95" s="561">
        <v>211833</v>
      </c>
      <c r="M95" s="286">
        <f t="shared" si="333"/>
        <v>529.86695496883544</v>
      </c>
      <c r="N95" s="286">
        <f t="shared" si="334"/>
        <v>2558.8751799688134</v>
      </c>
      <c r="O95" s="74">
        <f t="shared" si="325"/>
        <v>221422.74213493764</v>
      </c>
      <c r="Q95" s="633"/>
      <c r="R95" s="196" t="s">
        <v>51</v>
      </c>
      <c r="S95" s="3">
        <v>0</v>
      </c>
      <c r="T95" s="3">
        <v>0</v>
      </c>
      <c r="U95" s="3">
        <v>2878</v>
      </c>
      <c r="V95" s="3">
        <v>0</v>
      </c>
      <c r="W95" s="3">
        <v>0</v>
      </c>
      <c r="X95" s="3">
        <v>5150</v>
      </c>
      <c r="Y95" s="3">
        <v>0</v>
      </c>
      <c r="Z95" s="3">
        <v>0</v>
      </c>
      <c r="AA95" s="3">
        <v>2878</v>
      </c>
      <c r="AB95" s="561">
        <v>41242</v>
      </c>
      <c r="AC95" s="286">
        <f t="shared" si="335"/>
        <v>5704.5698927181929</v>
      </c>
      <c r="AD95" s="286">
        <f t="shared" si="336"/>
        <v>27548.957665670041</v>
      </c>
      <c r="AE95" s="74">
        <f t="shared" si="326"/>
        <v>85401.527558388232</v>
      </c>
      <c r="AG95" s="633"/>
      <c r="AH95" s="196" t="s">
        <v>51</v>
      </c>
      <c r="AI95" s="3">
        <v>0</v>
      </c>
      <c r="AJ95" s="3">
        <v>0</v>
      </c>
      <c r="AK95" s="3">
        <v>0</v>
      </c>
      <c r="AL95" s="3">
        <v>0</v>
      </c>
      <c r="AM95" s="3">
        <v>0</v>
      </c>
      <c r="AN95" s="3">
        <v>0</v>
      </c>
      <c r="AO95" s="3">
        <v>0</v>
      </c>
      <c r="AP95" s="3">
        <v>0</v>
      </c>
      <c r="AQ95" s="3">
        <v>0</v>
      </c>
      <c r="AR95" s="561">
        <v>0</v>
      </c>
      <c r="AS95" s="286">
        <f t="shared" si="337"/>
        <v>0</v>
      </c>
      <c r="AT95" s="286">
        <f t="shared" si="338"/>
        <v>0</v>
      </c>
      <c r="AU95" s="74">
        <f t="shared" si="327"/>
        <v>0</v>
      </c>
      <c r="AW95" s="633"/>
      <c r="AX95" s="196" t="s">
        <v>51</v>
      </c>
      <c r="AY95" s="3">
        <v>0</v>
      </c>
      <c r="AZ95" s="3">
        <v>0</v>
      </c>
      <c r="BA95" s="3">
        <v>0</v>
      </c>
      <c r="BB95" s="3">
        <v>0</v>
      </c>
      <c r="BC95" s="3">
        <v>0</v>
      </c>
      <c r="BD95" s="3">
        <v>0</v>
      </c>
      <c r="BE95" s="3">
        <v>0</v>
      </c>
      <c r="BF95" s="3">
        <v>0</v>
      </c>
      <c r="BG95" s="3">
        <v>0</v>
      </c>
      <c r="BH95" s="561">
        <v>0</v>
      </c>
      <c r="BI95" s="286">
        <f t="shared" si="339"/>
        <v>0</v>
      </c>
      <c r="BJ95" s="286">
        <f t="shared" si="340"/>
        <v>0</v>
      </c>
      <c r="BK95" s="74">
        <f t="shared" si="328"/>
        <v>0</v>
      </c>
      <c r="BP95" s="633"/>
      <c r="BQ95" s="196" t="s">
        <v>51</v>
      </c>
      <c r="BR95" s="172"/>
      <c r="BS95" s="172"/>
      <c r="BT95" s="172"/>
      <c r="BU95" s="172"/>
      <c r="BV95" s="172"/>
      <c r="BW95" s="172"/>
      <c r="BX95" s="172"/>
      <c r="BY95" s="172"/>
      <c r="BZ95" s="172"/>
      <c r="CA95" s="172"/>
      <c r="CB95" s="525">
        <v>1.1952079939296767E-4</v>
      </c>
      <c r="CC95" s="525">
        <v>1.1952079939296767E-4</v>
      </c>
      <c r="CD95" s="521">
        <f t="shared" si="329"/>
        <v>2.3904159878593534E-4</v>
      </c>
      <c r="CF95" s="633"/>
      <c r="CG95" s="196" t="s">
        <v>51</v>
      </c>
      <c r="CH95" s="172"/>
      <c r="CI95" s="172"/>
      <c r="CJ95" s="172"/>
      <c r="CK95" s="172"/>
      <c r="CL95" s="172"/>
      <c r="CM95" s="172"/>
      <c r="CN95" s="172"/>
      <c r="CO95" s="172"/>
      <c r="CP95" s="172"/>
      <c r="CQ95" s="172"/>
      <c r="CR95" s="525">
        <v>1.2867659463890058E-3</v>
      </c>
      <c r="CS95" s="525">
        <v>1.2867659463890058E-3</v>
      </c>
      <c r="CT95" s="521">
        <f t="shared" si="330"/>
        <v>2.5735318927780117E-3</v>
      </c>
      <c r="CV95" s="633"/>
      <c r="CW95" s="196" t="s">
        <v>51</v>
      </c>
      <c r="CX95" s="172"/>
      <c r="CY95" s="172"/>
      <c r="CZ95" s="172"/>
      <c r="DA95" s="172"/>
      <c r="DB95" s="172"/>
      <c r="DC95" s="172"/>
      <c r="DD95" s="172"/>
      <c r="DE95" s="172"/>
      <c r="DF95" s="172"/>
      <c r="DG95" s="172"/>
      <c r="DH95" s="525">
        <v>0</v>
      </c>
      <c r="DI95" s="525">
        <v>0</v>
      </c>
      <c r="DJ95" s="521">
        <f t="shared" si="331"/>
        <v>0</v>
      </c>
      <c r="DL95" s="633"/>
      <c r="DM95" s="196" t="s">
        <v>51</v>
      </c>
      <c r="DN95" s="172"/>
      <c r="DO95" s="172"/>
      <c r="DP95" s="172"/>
      <c r="DQ95" s="172"/>
      <c r="DR95" s="172"/>
      <c r="DS95" s="172"/>
      <c r="DT95" s="172"/>
      <c r="DU95" s="172"/>
      <c r="DV95" s="172"/>
      <c r="DW95" s="172"/>
      <c r="DX95" s="525">
        <v>0</v>
      </c>
      <c r="DY95" s="525">
        <v>0</v>
      </c>
      <c r="DZ95" s="521">
        <f t="shared" si="332"/>
        <v>0</v>
      </c>
    </row>
    <row r="96" spans="1:132" ht="15" thickBot="1" x14ac:dyDescent="0.4">
      <c r="A96" s="634"/>
      <c r="B96" s="196" t="s">
        <v>50</v>
      </c>
      <c r="C96" s="3">
        <v>0</v>
      </c>
      <c r="D96" s="3">
        <v>0</v>
      </c>
      <c r="E96" s="3">
        <v>0</v>
      </c>
      <c r="F96" s="3">
        <v>0</v>
      </c>
      <c r="G96" s="3">
        <v>0</v>
      </c>
      <c r="H96" s="3">
        <v>0</v>
      </c>
      <c r="I96" s="3">
        <v>21156</v>
      </c>
      <c r="J96" s="3">
        <v>0</v>
      </c>
      <c r="K96" s="3">
        <v>0</v>
      </c>
      <c r="L96" s="561">
        <v>0</v>
      </c>
      <c r="M96" s="286">
        <f t="shared" si="333"/>
        <v>0</v>
      </c>
      <c r="N96" s="286">
        <f t="shared" si="334"/>
        <v>0</v>
      </c>
      <c r="O96" s="74">
        <f t="shared" si="325"/>
        <v>21156</v>
      </c>
      <c r="Q96" s="634"/>
      <c r="R96" s="196" t="s">
        <v>50</v>
      </c>
      <c r="S96" s="3">
        <v>0</v>
      </c>
      <c r="T96" s="3">
        <v>0</v>
      </c>
      <c r="U96" s="3">
        <v>0</v>
      </c>
      <c r="V96" s="3">
        <v>0</v>
      </c>
      <c r="W96" s="3">
        <v>0</v>
      </c>
      <c r="X96" s="3">
        <v>0</v>
      </c>
      <c r="Y96" s="3">
        <v>0</v>
      </c>
      <c r="Z96" s="3">
        <v>0</v>
      </c>
      <c r="AA96" s="3">
        <v>0</v>
      </c>
      <c r="AB96" s="561">
        <v>0</v>
      </c>
      <c r="AC96" s="286">
        <f t="shared" si="335"/>
        <v>0</v>
      </c>
      <c r="AD96" s="286">
        <f t="shared" si="336"/>
        <v>0</v>
      </c>
      <c r="AE96" s="74">
        <f t="shared" si="326"/>
        <v>0</v>
      </c>
      <c r="AG96" s="634"/>
      <c r="AH96" s="196" t="s">
        <v>50</v>
      </c>
      <c r="AI96" s="3">
        <v>0</v>
      </c>
      <c r="AJ96" s="3">
        <v>0</v>
      </c>
      <c r="AK96" s="3">
        <v>0</v>
      </c>
      <c r="AL96" s="3">
        <v>0</v>
      </c>
      <c r="AM96" s="3">
        <v>0</v>
      </c>
      <c r="AN96" s="3">
        <v>0</v>
      </c>
      <c r="AO96" s="3">
        <v>0</v>
      </c>
      <c r="AP96" s="3">
        <v>0</v>
      </c>
      <c r="AQ96" s="3">
        <v>0</v>
      </c>
      <c r="AR96" s="561">
        <v>0</v>
      </c>
      <c r="AS96" s="286">
        <f t="shared" si="337"/>
        <v>0</v>
      </c>
      <c r="AT96" s="286">
        <f t="shared" si="338"/>
        <v>0</v>
      </c>
      <c r="AU96" s="74">
        <f t="shared" si="327"/>
        <v>0</v>
      </c>
      <c r="AW96" s="634"/>
      <c r="AX96" s="196" t="s">
        <v>50</v>
      </c>
      <c r="AY96" s="3">
        <v>0</v>
      </c>
      <c r="AZ96" s="3">
        <v>0</v>
      </c>
      <c r="BA96" s="3">
        <v>0</v>
      </c>
      <c r="BB96" s="3">
        <v>0</v>
      </c>
      <c r="BC96" s="3">
        <v>0</v>
      </c>
      <c r="BD96" s="3">
        <v>0</v>
      </c>
      <c r="BE96" s="3">
        <v>0</v>
      </c>
      <c r="BF96" s="3">
        <v>0</v>
      </c>
      <c r="BG96" s="3">
        <v>0</v>
      </c>
      <c r="BH96" s="561">
        <v>0</v>
      </c>
      <c r="BI96" s="286">
        <f t="shared" si="339"/>
        <v>0</v>
      </c>
      <c r="BJ96" s="286">
        <f t="shared" si="340"/>
        <v>0</v>
      </c>
      <c r="BK96" s="74">
        <f t="shared" si="328"/>
        <v>0</v>
      </c>
      <c r="BP96" s="634"/>
      <c r="BQ96" s="196" t="s">
        <v>50</v>
      </c>
      <c r="BR96" s="172"/>
      <c r="BS96" s="172"/>
      <c r="BT96" s="172"/>
      <c r="BU96" s="172"/>
      <c r="BV96" s="172"/>
      <c r="BW96" s="172"/>
      <c r="BX96" s="172"/>
      <c r="BY96" s="172"/>
      <c r="BZ96" s="172"/>
      <c r="CA96" s="172"/>
      <c r="CB96" s="525">
        <v>0</v>
      </c>
      <c r="CC96" s="525">
        <v>0</v>
      </c>
      <c r="CD96" s="521">
        <f t="shared" si="329"/>
        <v>0</v>
      </c>
      <c r="CF96" s="634"/>
      <c r="CG96" s="196" t="s">
        <v>50</v>
      </c>
      <c r="CH96" s="172"/>
      <c r="CI96" s="172"/>
      <c r="CJ96" s="172"/>
      <c r="CK96" s="172"/>
      <c r="CL96" s="172"/>
      <c r="CM96" s="172"/>
      <c r="CN96" s="172"/>
      <c r="CO96" s="172"/>
      <c r="CP96" s="172"/>
      <c r="CQ96" s="172"/>
      <c r="CR96" s="525">
        <v>0</v>
      </c>
      <c r="CS96" s="525">
        <v>0</v>
      </c>
      <c r="CT96" s="521">
        <f t="shared" si="330"/>
        <v>0</v>
      </c>
      <c r="CV96" s="634"/>
      <c r="CW96" s="196" t="s">
        <v>50</v>
      </c>
      <c r="CX96" s="172"/>
      <c r="CY96" s="172"/>
      <c r="CZ96" s="172"/>
      <c r="DA96" s="172"/>
      <c r="DB96" s="172"/>
      <c r="DC96" s="172"/>
      <c r="DD96" s="172"/>
      <c r="DE96" s="172"/>
      <c r="DF96" s="172"/>
      <c r="DG96" s="172"/>
      <c r="DH96" s="525">
        <v>0</v>
      </c>
      <c r="DI96" s="525">
        <v>0</v>
      </c>
      <c r="DJ96" s="521">
        <f t="shared" si="331"/>
        <v>0</v>
      </c>
      <c r="DL96" s="634"/>
      <c r="DM96" s="196" t="s">
        <v>50</v>
      </c>
      <c r="DN96" s="172"/>
      <c r="DO96" s="172"/>
      <c r="DP96" s="172"/>
      <c r="DQ96" s="172"/>
      <c r="DR96" s="172"/>
      <c r="DS96" s="172"/>
      <c r="DT96" s="172"/>
      <c r="DU96" s="172"/>
      <c r="DV96" s="172"/>
      <c r="DW96" s="172"/>
      <c r="DX96" s="525">
        <v>0</v>
      </c>
      <c r="DY96" s="525">
        <v>0</v>
      </c>
      <c r="DZ96" s="521">
        <f t="shared" si="332"/>
        <v>0</v>
      </c>
    </row>
    <row r="97" spans="1:132" ht="15" thickBot="1" x14ac:dyDescent="0.4">
      <c r="B97" s="197" t="s">
        <v>43</v>
      </c>
      <c r="C97" s="189">
        <f>SUM(C84:C96)</f>
        <v>0</v>
      </c>
      <c r="D97" s="189">
        <f t="shared" ref="D97" si="341">SUM(D84:D96)</f>
        <v>279584</v>
      </c>
      <c r="E97" s="189">
        <f t="shared" ref="E97" si="342">SUM(E84:E96)</f>
        <v>705720</v>
      </c>
      <c r="F97" s="189">
        <f t="shared" ref="F97" si="343">SUM(F84:F96)</f>
        <v>613134</v>
      </c>
      <c r="G97" s="189">
        <f t="shared" ref="G97" si="344">SUM(G84:G96)</f>
        <v>662749</v>
      </c>
      <c r="H97" s="189">
        <f t="shared" ref="H97" si="345">SUM(H84:H96)</f>
        <v>1287028</v>
      </c>
      <c r="I97" s="189">
        <f t="shared" ref="I97" si="346">SUM(I84:I96)</f>
        <v>379472</v>
      </c>
      <c r="J97" s="189">
        <f t="shared" ref="J97" si="347">SUM(J84:J96)</f>
        <v>403757</v>
      </c>
      <c r="K97" s="189">
        <f t="shared" ref="K97" si="348">SUM(K84:K96)</f>
        <v>513926</v>
      </c>
      <c r="L97" s="189">
        <f t="shared" ref="L97" si="349">SUM(L84:L96)</f>
        <v>1019644</v>
      </c>
      <c r="M97" s="549">
        <f t="shared" ref="M97" si="350">SUM(M84:M96)</f>
        <v>669712.72067009076</v>
      </c>
      <c r="N97" s="549">
        <f t="shared" ref="N97" si="351">SUM(N84:N96)</f>
        <v>3234229.3524095598</v>
      </c>
      <c r="O97" s="77">
        <f t="shared" si="325"/>
        <v>9768956.0730796512</v>
      </c>
      <c r="Q97" s="78"/>
      <c r="R97" s="197" t="s">
        <v>43</v>
      </c>
      <c r="S97" s="189">
        <f>SUM(S84:S96)</f>
        <v>0</v>
      </c>
      <c r="T97" s="189">
        <f t="shared" ref="T97" si="352">SUM(T84:T96)</f>
        <v>213932</v>
      </c>
      <c r="U97" s="189">
        <f t="shared" ref="U97" si="353">SUM(U84:U96)</f>
        <v>2065449</v>
      </c>
      <c r="V97" s="189">
        <f t="shared" ref="V97" si="354">SUM(V84:V96)</f>
        <v>2561873</v>
      </c>
      <c r="W97" s="189">
        <f t="shared" ref="W97" si="355">SUM(W84:W96)</f>
        <v>2933120</v>
      </c>
      <c r="X97" s="189">
        <f t="shared" ref="X97" si="356">SUM(X84:X96)</f>
        <v>1807899</v>
      </c>
      <c r="Y97" s="189">
        <f t="shared" ref="Y97" si="357">SUM(Y84:Y96)</f>
        <v>2064124</v>
      </c>
      <c r="Z97" s="189">
        <f t="shared" ref="Z97" si="358">SUM(Z84:Z96)</f>
        <v>1500029</v>
      </c>
      <c r="AA97" s="189">
        <f t="shared" ref="AA97" si="359">SUM(AA84:AA96)</f>
        <v>2414997</v>
      </c>
      <c r="AB97" s="189">
        <f t="shared" ref="AB97" si="360">SUM(AB84:AB96)</f>
        <v>3469555</v>
      </c>
      <c r="AC97" s="549">
        <f t="shared" ref="AC97" si="361">SUM(AC84:AC96)</f>
        <v>3016542.1003950299</v>
      </c>
      <c r="AD97" s="549">
        <f t="shared" ref="AD97" si="362">SUM(AD84:AD96)</f>
        <v>14567722.402099662</v>
      </c>
      <c r="AE97" s="77">
        <f t="shared" si="326"/>
        <v>36615242.502494693</v>
      </c>
      <c r="AG97" s="78"/>
      <c r="AH97" s="197" t="s">
        <v>43</v>
      </c>
      <c r="AI97" s="189">
        <f>SUM(AI84:AI96)</f>
        <v>0</v>
      </c>
      <c r="AJ97" s="189">
        <f t="shared" ref="AJ97" si="363">SUM(AJ84:AJ96)</f>
        <v>42774</v>
      </c>
      <c r="AK97" s="189">
        <f t="shared" ref="AK97" si="364">SUM(AK84:AK96)</f>
        <v>33885</v>
      </c>
      <c r="AL97" s="189">
        <f t="shared" ref="AL97" si="365">SUM(AL84:AL96)</f>
        <v>362780</v>
      </c>
      <c r="AM97" s="189">
        <f t="shared" ref="AM97" si="366">SUM(AM84:AM96)</f>
        <v>617123</v>
      </c>
      <c r="AN97" s="189">
        <f t="shared" ref="AN97" si="367">SUM(AN84:AN96)</f>
        <v>400762</v>
      </c>
      <c r="AO97" s="189">
        <f t="shared" ref="AO97" si="368">SUM(AO84:AO96)</f>
        <v>506511</v>
      </c>
      <c r="AP97" s="189">
        <f t="shared" ref="AP97" si="369">SUM(AP84:AP96)</f>
        <v>508600</v>
      </c>
      <c r="AQ97" s="189">
        <f t="shared" ref="AQ97" si="370">SUM(AQ84:AQ96)</f>
        <v>215167</v>
      </c>
      <c r="AR97" s="189">
        <f t="shared" ref="AR97" si="371">SUM(AR84:AR96)</f>
        <v>503390</v>
      </c>
      <c r="AS97" s="549">
        <f t="shared" ref="AS97" si="372">SUM(AS84:AS96)</f>
        <v>701024.49944551929</v>
      </c>
      <c r="AT97" s="549">
        <f t="shared" ref="AT97" si="373">SUM(AT84:AT96)</f>
        <v>3385442.6575567564</v>
      </c>
      <c r="AU97" s="77">
        <f t="shared" si="327"/>
        <v>7277459.1570022758</v>
      </c>
      <c r="AW97" s="78"/>
      <c r="AX97" s="197" t="s">
        <v>43</v>
      </c>
      <c r="AY97" s="189">
        <f>SUM(AY84:AY96)</f>
        <v>0</v>
      </c>
      <c r="AZ97" s="189">
        <f t="shared" ref="AZ97" si="374">SUM(AZ84:AZ96)</f>
        <v>0</v>
      </c>
      <c r="BA97" s="189">
        <f t="shared" ref="BA97" si="375">SUM(BA84:BA96)</f>
        <v>113998</v>
      </c>
      <c r="BB97" s="189">
        <f t="shared" ref="BB97" si="376">SUM(BB84:BB96)</f>
        <v>0</v>
      </c>
      <c r="BC97" s="189">
        <f t="shared" ref="BC97" si="377">SUM(BC84:BC96)</f>
        <v>50615</v>
      </c>
      <c r="BD97" s="189">
        <f t="shared" ref="BD97" si="378">SUM(BD84:BD96)</f>
        <v>0</v>
      </c>
      <c r="BE97" s="189">
        <f t="shared" ref="BE97" si="379">SUM(BE84:BE96)</f>
        <v>2260</v>
      </c>
      <c r="BF97" s="189">
        <f t="shared" ref="BF97" si="380">SUM(BF84:BF96)</f>
        <v>174732</v>
      </c>
      <c r="BG97" s="189">
        <f t="shared" ref="BG97" si="381">SUM(BG84:BG96)</f>
        <v>267298</v>
      </c>
      <c r="BH97" s="189">
        <f t="shared" ref="BH97" si="382">SUM(BH84:BH96)</f>
        <v>30116</v>
      </c>
      <c r="BI97" s="549">
        <f t="shared" ref="BI97" si="383">SUM(BI84:BI96)</f>
        <v>45982.150797855254</v>
      </c>
      <c r="BJ97" s="549">
        <f t="shared" ref="BJ97" si="384">SUM(BJ84:BJ96)</f>
        <v>222060.61973639287</v>
      </c>
      <c r="BK97" s="77">
        <f t="shared" si="328"/>
        <v>907061.77053424809</v>
      </c>
      <c r="BL97" s="513">
        <f>'FORECAST OVERVIEW'!M23</f>
        <v>4433261.4713084958</v>
      </c>
      <c r="BM97" s="514">
        <f>'FORECAST OVERVIEW'!N23</f>
        <v>21409455.031802371</v>
      </c>
      <c r="BQ97" s="197" t="s">
        <v>43</v>
      </c>
      <c r="BR97" s="522">
        <f>SUM(BR84:BR96)</f>
        <v>0</v>
      </c>
      <c r="BS97" s="522">
        <f t="shared" ref="BS97:CC97" si="385">SUM(BS84:BS96)</f>
        <v>0</v>
      </c>
      <c r="BT97" s="522">
        <f t="shared" si="385"/>
        <v>0</v>
      </c>
      <c r="BU97" s="522">
        <f t="shared" si="385"/>
        <v>0</v>
      </c>
      <c r="BV97" s="522">
        <f t="shared" si="385"/>
        <v>0</v>
      </c>
      <c r="BW97" s="522">
        <f t="shared" si="385"/>
        <v>0</v>
      </c>
      <c r="BX97" s="522">
        <f t="shared" si="385"/>
        <v>0</v>
      </c>
      <c r="BY97" s="522">
        <f t="shared" si="385"/>
        <v>0</v>
      </c>
      <c r="BZ97" s="522">
        <f t="shared" si="385"/>
        <v>0</v>
      </c>
      <c r="CA97" s="522">
        <f t="shared" si="385"/>
        <v>0</v>
      </c>
      <c r="CB97" s="522">
        <f t="shared" si="385"/>
        <v>0.15106546839260132</v>
      </c>
      <c r="CC97" s="523">
        <f t="shared" si="385"/>
        <v>0.15106546839260132</v>
      </c>
      <c r="CD97" s="524">
        <f t="shared" si="329"/>
        <v>0.30213093678520264</v>
      </c>
      <c r="CF97" s="78"/>
      <c r="CG97" s="197" t="s">
        <v>43</v>
      </c>
      <c r="CH97" s="522">
        <f>SUM(CH84:CH96)</f>
        <v>0</v>
      </c>
      <c r="CI97" s="522">
        <f t="shared" ref="CI97:CS97" si="386">SUM(CI84:CI96)</f>
        <v>0</v>
      </c>
      <c r="CJ97" s="522">
        <f t="shared" si="386"/>
        <v>0</v>
      </c>
      <c r="CK97" s="522">
        <f t="shared" si="386"/>
        <v>0</v>
      </c>
      <c r="CL97" s="522">
        <f t="shared" si="386"/>
        <v>0</v>
      </c>
      <c r="CM97" s="522">
        <f t="shared" si="386"/>
        <v>0</v>
      </c>
      <c r="CN97" s="522">
        <f t="shared" si="386"/>
        <v>0</v>
      </c>
      <c r="CO97" s="522">
        <f t="shared" si="386"/>
        <v>0</v>
      </c>
      <c r="CP97" s="522">
        <f t="shared" si="386"/>
        <v>0</v>
      </c>
      <c r="CQ97" s="522">
        <f t="shared" si="386"/>
        <v>0</v>
      </c>
      <c r="CR97" s="522">
        <f t="shared" si="386"/>
        <v>0.68043405964608827</v>
      </c>
      <c r="CS97" s="523">
        <f t="shared" si="386"/>
        <v>0.68043405964608827</v>
      </c>
      <c r="CT97" s="524">
        <f t="shared" si="330"/>
        <v>1.3608681192921765</v>
      </c>
      <c r="CV97" s="78"/>
      <c r="CW97" s="197" t="s">
        <v>43</v>
      </c>
      <c r="CX97" s="522">
        <f>SUM(CX84:CX96)</f>
        <v>0</v>
      </c>
      <c r="CY97" s="522">
        <f t="shared" ref="CY97:DI97" si="387">SUM(CY84:CY96)</f>
        <v>0</v>
      </c>
      <c r="CZ97" s="522">
        <f t="shared" si="387"/>
        <v>0</v>
      </c>
      <c r="DA97" s="522">
        <f t="shared" si="387"/>
        <v>0</v>
      </c>
      <c r="DB97" s="522">
        <f t="shared" si="387"/>
        <v>0</v>
      </c>
      <c r="DC97" s="522">
        <f t="shared" si="387"/>
        <v>0</v>
      </c>
      <c r="DD97" s="522">
        <f t="shared" si="387"/>
        <v>0</v>
      </c>
      <c r="DE97" s="522">
        <f t="shared" si="387"/>
        <v>0</v>
      </c>
      <c r="DF97" s="522">
        <f t="shared" si="387"/>
        <v>0</v>
      </c>
      <c r="DG97" s="522">
        <f t="shared" si="387"/>
        <v>0</v>
      </c>
      <c r="DH97" s="522">
        <f t="shared" si="387"/>
        <v>0.15812839012146263</v>
      </c>
      <c r="DI97" s="523">
        <f t="shared" si="387"/>
        <v>0.15812839012146263</v>
      </c>
      <c r="DJ97" s="524">
        <f t="shared" si="331"/>
        <v>0.31625678024292525</v>
      </c>
      <c r="DL97" s="78"/>
      <c r="DM97" s="197" t="s">
        <v>43</v>
      </c>
      <c r="DN97" s="522">
        <f>SUM(DN84:DN96)</f>
        <v>0</v>
      </c>
      <c r="DO97" s="522">
        <f t="shared" ref="DO97:DY97" si="388">SUM(DO84:DO96)</f>
        <v>0</v>
      </c>
      <c r="DP97" s="522">
        <f t="shared" si="388"/>
        <v>0</v>
      </c>
      <c r="DQ97" s="522">
        <f t="shared" si="388"/>
        <v>0</v>
      </c>
      <c r="DR97" s="522">
        <f t="shared" si="388"/>
        <v>0</v>
      </c>
      <c r="DS97" s="522">
        <f t="shared" si="388"/>
        <v>0</v>
      </c>
      <c r="DT97" s="522">
        <f t="shared" si="388"/>
        <v>0</v>
      </c>
      <c r="DU97" s="522">
        <f t="shared" si="388"/>
        <v>0</v>
      </c>
      <c r="DV97" s="522">
        <f t="shared" si="388"/>
        <v>0</v>
      </c>
      <c r="DW97" s="522">
        <f t="shared" si="388"/>
        <v>0</v>
      </c>
      <c r="DX97" s="522">
        <f t="shared" si="388"/>
        <v>1.0372081839847679E-2</v>
      </c>
      <c r="DY97" s="523">
        <f t="shared" si="388"/>
        <v>1.0372081839847679E-2</v>
      </c>
      <c r="DZ97" s="524">
        <f t="shared" si="332"/>
        <v>2.0744163679695359E-2</v>
      </c>
      <c r="EA97" s="546">
        <f>CB97+CR97+DH97+DX97</f>
        <v>1</v>
      </c>
      <c r="EB97" s="546">
        <f>CC97+CS97+DI97+DY97</f>
        <v>1</v>
      </c>
    </row>
    <row r="98" spans="1:132" ht="21.5" thickBot="1" x14ac:dyDescent="0.55000000000000004">
      <c r="A98" s="80"/>
      <c r="Q98" s="80"/>
      <c r="AG98" s="80"/>
      <c r="AW98" s="80"/>
      <c r="BP98" s="80"/>
      <c r="CF98" s="80"/>
      <c r="CV98" s="80"/>
      <c r="DL98" s="80"/>
    </row>
    <row r="99" spans="1:132" ht="21.5" thickBot="1" x14ac:dyDescent="0.55000000000000004">
      <c r="A99" s="80"/>
      <c r="B99" s="184" t="s">
        <v>36</v>
      </c>
      <c r="C99" s="185">
        <f t="shared" ref="C99:N99" si="389">C$3</f>
        <v>44927</v>
      </c>
      <c r="D99" s="185">
        <f t="shared" si="389"/>
        <v>44958</v>
      </c>
      <c r="E99" s="185">
        <f t="shared" si="389"/>
        <v>44986</v>
      </c>
      <c r="F99" s="185">
        <f t="shared" si="389"/>
        <v>45017</v>
      </c>
      <c r="G99" s="185">
        <f t="shared" si="389"/>
        <v>45047</v>
      </c>
      <c r="H99" s="185">
        <f t="shared" si="389"/>
        <v>45078</v>
      </c>
      <c r="I99" s="185">
        <f t="shared" si="389"/>
        <v>45108</v>
      </c>
      <c r="J99" s="185">
        <f t="shared" si="389"/>
        <v>45139</v>
      </c>
      <c r="K99" s="185">
        <f t="shared" si="389"/>
        <v>45170</v>
      </c>
      <c r="L99" s="185">
        <f t="shared" si="389"/>
        <v>45200</v>
      </c>
      <c r="M99" s="478">
        <f t="shared" si="389"/>
        <v>45231</v>
      </c>
      <c r="N99" s="478" t="str">
        <f t="shared" si="389"/>
        <v>Dec-23 +</v>
      </c>
      <c r="O99" s="186" t="s">
        <v>34</v>
      </c>
      <c r="Q99" s="80"/>
      <c r="R99" s="184" t="s">
        <v>36</v>
      </c>
      <c r="S99" s="185">
        <f t="shared" ref="S99:AD99" si="390">S$3</f>
        <v>44927</v>
      </c>
      <c r="T99" s="185">
        <f t="shared" si="390"/>
        <v>44958</v>
      </c>
      <c r="U99" s="185">
        <f t="shared" si="390"/>
        <v>44986</v>
      </c>
      <c r="V99" s="185">
        <f t="shared" si="390"/>
        <v>45017</v>
      </c>
      <c r="W99" s="185">
        <f t="shared" si="390"/>
        <v>45047</v>
      </c>
      <c r="X99" s="185">
        <f t="shared" si="390"/>
        <v>45078</v>
      </c>
      <c r="Y99" s="185">
        <f t="shared" si="390"/>
        <v>45108</v>
      </c>
      <c r="Z99" s="185">
        <f t="shared" si="390"/>
        <v>45139</v>
      </c>
      <c r="AA99" s="185">
        <f t="shared" si="390"/>
        <v>45170</v>
      </c>
      <c r="AB99" s="185">
        <f t="shared" si="390"/>
        <v>45200</v>
      </c>
      <c r="AC99" s="478">
        <f t="shared" si="390"/>
        <v>45231</v>
      </c>
      <c r="AD99" s="478" t="str">
        <f t="shared" si="390"/>
        <v>Dec-23 +</v>
      </c>
      <c r="AE99" s="186" t="s">
        <v>34</v>
      </c>
      <c r="AG99" s="80"/>
      <c r="AH99" s="184" t="s">
        <v>36</v>
      </c>
      <c r="AI99" s="185">
        <f t="shared" ref="AI99:AT99" si="391">AI$3</f>
        <v>44927</v>
      </c>
      <c r="AJ99" s="185">
        <f t="shared" si="391"/>
        <v>44958</v>
      </c>
      <c r="AK99" s="185">
        <f t="shared" si="391"/>
        <v>44986</v>
      </c>
      <c r="AL99" s="185">
        <f t="shared" si="391"/>
        <v>45017</v>
      </c>
      <c r="AM99" s="185">
        <f t="shared" si="391"/>
        <v>45047</v>
      </c>
      <c r="AN99" s="185">
        <f t="shared" si="391"/>
        <v>45078</v>
      </c>
      <c r="AO99" s="185">
        <f t="shared" si="391"/>
        <v>45108</v>
      </c>
      <c r="AP99" s="185">
        <f t="shared" si="391"/>
        <v>45139</v>
      </c>
      <c r="AQ99" s="185">
        <f t="shared" si="391"/>
        <v>45170</v>
      </c>
      <c r="AR99" s="185">
        <f t="shared" si="391"/>
        <v>45200</v>
      </c>
      <c r="AS99" s="478">
        <f t="shared" si="391"/>
        <v>45231</v>
      </c>
      <c r="AT99" s="478" t="str">
        <f t="shared" si="391"/>
        <v>Dec-23 +</v>
      </c>
      <c r="AU99" s="186" t="s">
        <v>34</v>
      </c>
      <c r="AW99" s="80"/>
      <c r="AX99" s="184" t="s">
        <v>36</v>
      </c>
      <c r="AY99" s="185">
        <f t="shared" ref="AY99:BJ99" si="392">AY$3</f>
        <v>44927</v>
      </c>
      <c r="AZ99" s="185">
        <f t="shared" si="392"/>
        <v>44958</v>
      </c>
      <c r="BA99" s="185">
        <f t="shared" si="392"/>
        <v>44986</v>
      </c>
      <c r="BB99" s="185">
        <f t="shared" si="392"/>
        <v>45017</v>
      </c>
      <c r="BC99" s="185">
        <f t="shared" si="392"/>
        <v>45047</v>
      </c>
      <c r="BD99" s="185">
        <f t="shared" si="392"/>
        <v>45078</v>
      </c>
      <c r="BE99" s="185">
        <f t="shared" si="392"/>
        <v>45108</v>
      </c>
      <c r="BF99" s="185">
        <f t="shared" si="392"/>
        <v>45139</v>
      </c>
      <c r="BG99" s="185">
        <f t="shared" si="392"/>
        <v>45170</v>
      </c>
      <c r="BH99" s="185">
        <f t="shared" si="392"/>
        <v>45200</v>
      </c>
      <c r="BI99" s="478">
        <f t="shared" si="392"/>
        <v>45231</v>
      </c>
      <c r="BJ99" s="478" t="str">
        <f t="shared" si="392"/>
        <v>Dec-23 +</v>
      </c>
      <c r="BK99" s="186" t="s">
        <v>34</v>
      </c>
      <c r="BP99" s="80"/>
      <c r="BQ99" s="184" t="s">
        <v>36</v>
      </c>
      <c r="BR99" s="512" t="s">
        <v>189</v>
      </c>
      <c r="BS99" s="512" t="s">
        <v>190</v>
      </c>
      <c r="BT99" s="512" t="s">
        <v>191</v>
      </c>
      <c r="BU99" s="512" t="s">
        <v>192</v>
      </c>
      <c r="BV99" s="512" t="s">
        <v>44</v>
      </c>
      <c r="BW99" s="512" t="s">
        <v>193</v>
      </c>
      <c r="BX99" s="512" t="s">
        <v>194</v>
      </c>
      <c r="BY99" s="512" t="s">
        <v>195</v>
      </c>
      <c r="BZ99" s="512" t="s">
        <v>196</v>
      </c>
      <c r="CA99" s="512" t="s">
        <v>197</v>
      </c>
      <c r="CB99" s="542" t="s">
        <v>198</v>
      </c>
      <c r="CC99" s="542" t="s">
        <v>199</v>
      </c>
      <c r="CD99" s="543" t="s">
        <v>34</v>
      </c>
      <c r="CF99" s="80"/>
      <c r="CG99" s="184" t="s">
        <v>36</v>
      </c>
      <c r="CH99" s="512" t="s">
        <v>189</v>
      </c>
      <c r="CI99" s="512" t="s">
        <v>190</v>
      </c>
      <c r="CJ99" s="512" t="s">
        <v>191</v>
      </c>
      <c r="CK99" s="512" t="s">
        <v>192</v>
      </c>
      <c r="CL99" s="512" t="s">
        <v>44</v>
      </c>
      <c r="CM99" s="512" t="s">
        <v>193</v>
      </c>
      <c r="CN99" s="512" t="s">
        <v>194</v>
      </c>
      <c r="CO99" s="512" t="s">
        <v>195</v>
      </c>
      <c r="CP99" s="512" t="s">
        <v>196</v>
      </c>
      <c r="CQ99" s="512" t="s">
        <v>197</v>
      </c>
      <c r="CR99" s="542" t="s">
        <v>198</v>
      </c>
      <c r="CS99" s="542" t="s">
        <v>199</v>
      </c>
      <c r="CT99" s="543" t="s">
        <v>34</v>
      </c>
      <c r="CV99" s="80"/>
      <c r="CW99" s="184" t="s">
        <v>36</v>
      </c>
      <c r="CX99" s="512" t="s">
        <v>189</v>
      </c>
      <c r="CY99" s="512" t="s">
        <v>190</v>
      </c>
      <c r="CZ99" s="512" t="s">
        <v>191</v>
      </c>
      <c r="DA99" s="512" t="s">
        <v>192</v>
      </c>
      <c r="DB99" s="512" t="s">
        <v>44</v>
      </c>
      <c r="DC99" s="512" t="s">
        <v>193</v>
      </c>
      <c r="DD99" s="512" t="s">
        <v>194</v>
      </c>
      <c r="DE99" s="512" t="s">
        <v>195</v>
      </c>
      <c r="DF99" s="512" t="s">
        <v>196</v>
      </c>
      <c r="DG99" s="512" t="s">
        <v>197</v>
      </c>
      <c r="DH99" s="542" t="s">
        <v>198</v>
      </c>
      <c r="DI99" s="542" t="s">
        <v>199</v>
      </c>
      <c r="DJ99" s="543" t="s">
        <v>34</v>
      </c>
      <c r="DL99" s="80"/>
      <c r="DM99" s="184" t="s">
        <v>36</v>
      </c>
      <c r="DN99" s="512" t="s">
        <v>189</v>
      </c>
      <c r="DO99" s="512" t="s">
        <v>190</v>
      </c>
      <c r="DP99" s="512" t="s">
        <v>191</v>
      </c>
      <c r="DQ99" s="512" t="s">
        <v>192</v>
      </c>
      <c r="DR99" s="512" t="s">
        <v>44</v>
      </c>
      <c r="DS99" s="512" t="s">
        <v>193</v>
      </c>
      <c r="DT99" s="512" t="s">
        <v>194</v>
      </c>
      <c r="DU99" s="512" t="s">
        <v>195</v>
      </c>
      <c r="DV99" s="512" t="s">
        <v>196</v>
      </c>
      <c r="DW99" s="512" t="s">
        <v>197</v>
      </c>
      <c r="DX99" s="542" t="s">
        <v>198</v>
      </c>
      <c r="DY99" s="542" t="s">
        <v>199</v>
      </c>
      <c r="DZ99" s="543" t="s">
        <v>34</v>
      </c>
    </row>
    <row r="100" spans="1:132" ht="15" customHeight="1" x14ac:dyDescent="0.35">
      <c r="A100" s="638" t="s">
        <v>173</v>
      </c>
      <c r="B100" s="196" t="s">
        <v>62</v>
      </c>
      <c r="C100" s="167">
        <v>0</v>
      </c>
      <c r="D100" s="167">
        <v>0</v>
      </c>
      <c r="E100" s="167">
        <v>0</v>
      </c>
      <c r="F100" s="167">
        <v>0</v>
      </c>
      <c r="G100" s="3">
        <v>0</v>
      </c>
      <c r="H100" s="3">
        <v>0</v>
      </c>
      <c r="I100" s="3">
        <v>0</v>
      </c>
      <c r="J100" s="3">
        <v>0</v>
      </c>
      <c r="K100" s="3">
        <v>0</v>
      </c>
      <c r="L100" s="561">
        <v>0</v>
      </c>
      <c r="M100" s="286"/>
      <c r="N100" s="286"/>
      <c r="O100" s="74">
        <f t="shared" ref="O100:O113" si="393">SUM(C100:N100)</f>
        <v>0</v>
      </c>
      <c r="Q100" s="638" t="s">
        <v>173</v>
      </c>
      <c r="R100" s="196" t="s">
        <v>62</v>
      </c>
      <c r="S100" s="167">
        <v>0</v>
      </c>
      <c r="T100" s="167">
        <v>0</v>
      </c>
      <c r="U100" s="167">
        <v>0</v>
      </c>
      <c r="V100" s="167">
        <v>0</v>
      </c>
      <c r="W100" s="3">
        <v>0</v>
      </c>
      <c r="X100" s="3">
        <v>0</v>
      </c>
      <c r="Y100" s="3">
        <v>0</v>
      </c>
      <c r="Z100" s="3">
        <v>0</v>
      </c>
      <c r="AA100" s="3">
        <v>0</v>
      </c>
      <c r="AB100" s="561">
        <v>0</v>
      </c>
      <c r="AC100" s="286"/>
      <c r="AD100" s="286"/>
      <c r="AE100" s="74">
        <f t="shared" ref="AE100:AE113" si="394">SUM(S100:AD100)</f>
        <v>0</v>
      </c>
      <c r="AG100" s="638" t="s">
        <v>173</v>
      </c>
      <c r="AH100" s="196" t="s">
        <v>62</v>
      </c>
      <c r="AI100" s="167">
        <v>0</v>
      </c>
      <c r="AJ100" s="167">
        <v>0</v>
      </c>
      <c r="AK100" s="167">
        <v>0</v>
      </c>
      <c r="AL100" s="167">
        <v>0</v>
      </c>
      <c r="AM100" s="3">
        <v>0</v>
      </c>
      <c r="AN100" s="3">
        <v>0</v>
      </c>
      <c r="AO100" s="3">
        <v>0</v>
      </c>
      <c r="AP100" s="3">
        <v>0</v>
      </c>
      <c r="AQ100" s="3">
        <v>0</v>
      </c>
      <c r="AR100" s="561">
        <v>0</v>
      </c>
      <c r="AS100" s="286"/>
      <c r="AT100" s="286"/>
      <c r="AU100" s="74">
        <f t="shared" ref="AU100:AU113" si="395">SUM(AI100:AT100)</f>
        <v>0</v>
      </c>
      <c r="AW100" s="638" t="s">
        <v>173</v>
      </c>
      <c r="AX100" s="196" t="s">
        <v>62</v>
      </c>
      <c r="AY100" s="167">
        <v>0</v>
      </c>
      <c r="AZ100" s="167">
        <v>0</v>
      </c>
      <c r="BA100" s="167">
        <v>0</v>
      </c>
      <c r="BB100" s="167">
        <v>0</v>
      </c>
      <c r="BC100" s="3">
        <v>0</v>
      </c>
      <c r="BD100" s="3">
        <v>0</v>
      </c>
      <c r="BE100" s="3">
        <v>0</v>
      </c>
      <c r="BF100" s="3">
        <v>0</v>
      </c>
      <c r="BG100" s="3">
        <v>0</v>
      </c>
      <c r="BH100" s="561">
        <v>0</v>
      </c>
      <c r="BI100" s="286"/>
      <c r="BJ100" s="286"/>
      <c r="BK100" s="74">
        <f t="shared" ref="BK100:BK113" si="396">SUM(AY100:BJ100)</f>
        <v>0</v>
      </c>
      <c r="BL100" s="193"/>
      <c r="BP100" s="638" t="s">
        <v>173</v>
      </c>
      <c r="BQ100" s="196" t="s">
        <v>62</v>
      </c>
      <c r="BR100" s="172"/>
      <c r="BS100" s="172"/>
      <c r="BT100" s="172"/>
      <c r="BU100" s="172"/>
      <c r="BV100" s="172"/>
      <c r="BW100" s="172"/>
      <c r="BX100" s="172"/>
      <c r="BY100" s="172"/>
      <c r="BZ100" s="172"/>
      <c r="CA100" s="172"/>
      <c r="CB100" s="540">
        <v>0</v>
      </c>
      <c r="CC100" s="540">
        <v>0</v>
      </c>
      <c r="CD100" s="541">
        <f t="shared" ref="CD100:CD113" si="397">SUM(BR100:CC100)</f>
        <v>0</v>
      </c>
      <c r="CF100" s="638" t="s">
        <v>173</v>
      </c>
      <c r="CG100" s="196" t="s">
        <v>62</v>
      </c>
      <c r="CH100" s="172"/>
      <c r="CI100" s="172"/>
      <c r="CJ100" s="172"/>
      <c r="CK100" s="172"/>
      <c r="CL100" s="172"/>
      <c r="CM100" s="172"/>
      <c r="CN100" s="172"/>
      <c r="CO100" s="172"/>
      <c r="CP100" s="172"/>
      <c r="CQ100" s="172"/>
      <c r="CR100" s="525">
        <v>0</v>
      </c>
      <c r="CS100" s="525">
        <v>0</v>
      </c>
      <c r="CT100" s="521">
        <f t="shared" ref="CT100:CT113" si="398">SUM(CH100:CS100)</f>
        <v>0</v>
      </c>
      <c r="CV100" s="638" t="s">
        <v>173</v>
      </c>
      <c r="CW100" s="196" t="s">
        <v>62</v>
      </c>
      <c r="CX100" s="172"/>
      <c r="CY100" s="172"/>
      <c r="CZ100" s="172"/>
      <c r="DA100" s="172"/>
      <c r="DB100" s="172"/>
      <c r="DC100" s="172"/>
      <c r="DD100" s="172"/>
      <c r="DE100" s="172"/>
      <c r="DF100" s="172"/>
      <c r="DG100" s="172"/>
      <c r="DH100" s="525">
        <v>0</v>
      </c>
      <c r="DI100" s="525">
        <v>0</v>
      </c>
      <c r="DJ100" s="521">
        <f t="shared" ref="DJ100:DJ113" si="399">SUM(CX100:DI100)</f>
        <v>0</v>
      </c>
      <c r="DL100" s="638" t="s">
        <v>173</v>
      </c>
      <c r="DM100" s="196" t="s">
        <v>62</v>
      </c>
      <c r="DN100" s="172"/>
      <c r="DO100" s="172"/>
      <c r="DP100" s="172"/>
      <c r="DQ100" s="172"/>
      <c r="DR100" s="172"/>
      <c r="DS100" s="172"/>
      <c r="DT100" s="172"/>
      <c r="DU100" s="172"/>
      <c r="DV100" s="172"/>
      <c r="DW100" s="172"/>
      <c r="DX100" s="525">
        <v>0</v>
      </c>
      <c r="DY100" s="525">
        <v>0</v>
      </c>
      <c r="DZ100" s="521">
        <f t="shared" ref="DZ100:DZ113" si="400">SUM(DN100:DY100)</f>
        <v>0</v>
      </c>
    </row>
    <row r="101" spans="1:132" x14ac:dyDescent="0.35">
      <c r="A101" s="639"/>
      <c r="B101" s="196" t="s">
        <v>61</v>
      </c>
      <c r="C101" s="167">
        <v>0</v>
      </c>
      <c r="D101" s="167">
        <v>0</v>
      </c>
      <c r="E101" s="167">
        <v>0</v>
      </c>
      <c r="F101" s="167">
        <v>0</v>
      </c>
      <c r="G101" s="3">
        <v>0</v>
      </c>
      <c r="H101" s="3">
        <v>0</v>
      </c>
      <c r="I101" s="3">
        <v>0</v>
      </c>
      <c r="J101" s="3">
        <v>0</v>
      </c>
      <c r="K101" s="3">
        <v>0</v>
      </c>
      <c r="L101" s="561">
        <v>0</v>
      </c>
      <c r="M101" s="286"/>
      <c r="N101" s="286"/>
      <c r="O101" s="74">
        <f t="shared" si="393"/>
        <v>0</v>
      </c>
      <c r="Q101" s="639"/>
      <c r="R101" s="196" t="s">
        <v>61</v>
      </c>
      <c r="S101" s="167">
        <v>0</v>
      </c>
      <c r="T101" s="167">
        <v>0</v>
      </c>
      <c r="U101" s="167">
        <v>0</v>
      </c>
      <c r="V101" s="167">
        <v>0</v>
      </c>
      <c r="W101" s="3">
        <v>0</v>
      </c>
      <c r="X101" s="3">
        <v>0</v>
      </c>
      <c r="Y101" s="3">
        <v>0</v>
      </c>
      <c r="Z101" s="3">
        <v>0</v>
      </c>
      <c r="AA101" s="3">
        <v>0</v>
      </c>
      <c r="AB101" s="561">
        <v>0</v>
      </c>
      <c r="AC101" s="286"/>
      <c r="AD101" s="286"/>
      <c r="AE101" s="74">
        <f t="shared" si="394"/>
        <v>0</v>
      </c>
      <c r="AG101" s="639"/>
      <c r="AH101" s="196" t="s">
        <v>61</v>
      </c>
      <c r="AI101" s="167">
        <v>0</v>
      </c>
      <c r="AJ101" s="167">
        <v>0</v>
      </c>
      <c r="AK101" s="167">
        <v>0</v>
      </c>
      <c r="AL101" s="167">
        <v>0</v>
      </c>
      <c r="AM101" s="3">
        <v>0</v>
      </c>
      <c r="AN101" s="3">
        <v>0</v>
      </c>
      <c r="AO101" s="3">
        <v>0</v>
      </c>
      <c r="AP101" s="3">
        <v>0</v>
      </c>
      <c r="AQ101" s="3">
        <v>0</v>
      </c>
      <c r="AR101" s="561">
        <v>0</v>
      </c>
      <c r="AS101" s="286"/>
      <c r="AT101" s="286"/>
      <c r="AU101" s="74">
        <f t="shared" si="395"/>
        <v>0</v>
      </c>
      <c r="AW101" s="639"/>
      <c r="AX101" s="196" t="s">
        <v>61</v>
      </c>
      <c r="AY101" s="167">
        <v>0</v>
      </c>
      <c r="AZ101" s="167">
        <v>0</v>
      </c>
      <c r="BA101" s="167">
        <v>0</v>
      </c>
      <c r="BB101" s="167">
        <v>0</v>
      </c>
      <c r="BC101" s="3">
        <v>0</v>
      </c>
      <c r="BD101" s="3">
        <v>0</v>
      </c>
      <c r="BE101" s="3">
        <v>0</v>
      </c>
      <c r="BF101" s="3">
        <v>0</v>
      </c>
      <c r="BG101" s="3">
        <v>0</v>
      </c>
      <c r="BH101" s="561">
        <v>0</v>
      </c>
      <c r="BI101" s="286"/>
      <c r="BJ101" s="286"/>
      <c r="BK101" s="74">
        <f t="shared" si="396"/>
        <v>0</v>
      </c>
      <c r="BP101" s="639"/>
      <c r="BQ101" s="196" t="s">
        <v>61</v>
      </c>
      <c r="BR101" s="172"/>
      <c r="BS101" s="172"/>
      <c r="BT101" s="172"/>
      <c r="BU101" s="172"/>
      <c r="BV101" s="172"/>
      <c r="BW101" s="172"/>
      <c r="BX101" s="172"/>
      <c r="BY101" s="172"/>
      <c r="BZ101" s="172"/>
      <c r="CA101" s="172"/>
      <c r="CB101" s="525">
        <v>0</v>
      </c>
      <c r="CC101" s="525">
        <v>0</v>
      </c>
      <c r="CD101" s="521">
        <f t="shared" si="397"/>
        <v>0</v>
      </c>
      <c r="CF101" s="639"/>
      <c r="CG101" s="196" t="s">
        <v>61</v>
      </c>
      <c r="CH101" s="172"/>
      <c r="CI101" s="172"/>
      <c r="CJ101" s="172"/>
      <c r="CK101" s="172"/>
      <c r="CL101" s="172"/>
      <c r="CM101" s="172"/>
      <c r="CN101" s="172"/>
      <c r="CO101" s="172"/>
      <c r="CP101" s="172"/>
      <c r="CQ101" s="172"/>
      <c r="CR101" s="525">
        <v>0</v>
      </c>
      <c r="CS101" s="525">
        <v>0</v>
      </c>
      <c r="CT101" s="521">
        <f t="shared" si="398"/>
        <v>0</v>
      </c>
      <c r="CV101" s="639"/>
      <c r="CW101" s="196" t="s">
        <v>61</v>
      </c>
      <c r="CX101" s="172"/>
      <c r="CY101" s="172"/>
      <c r="CZ101" s="172"/>
      <c r="DA101" s="172"/>
      <c r="DB101" s="172"/>
      <c r="DC101" s="172"/>
      <c r="DD101" s="172"/>
      <c r="DE101" s="172"/>
      <c r="DF101" s="172"/>
      <c r="DG101" s="172"/>
      <c r="DH101" s="525">
        <v>0</v>
      </c>
      <c r="DI101" s="525">
        <v>0</v>
      </c>
      <c r="DJ101" s="521">
        <f t="shared" si="399"/>
        <v>0</v>
      </c>
      <c r="DL101" s="639"/>
      <c r="DM101" s="196" t="s">
        <v>61</v>
      </c>
      <c r="DN101" s="172"/>
      <c r="DO101" s="172"/>
      <c r="DP101" s="172"/>
      <c r="DQ101" s="172"/>
      <c r="DR101" s="172"/>
      <c r="DS101" s="172"/>
      <c r="DT101" s="172"/>
      <c r="DU101" s="172"/>
      <c r="DV101" s="172"/>
      <c r="DW101" s="172"/>
      <c r="DX101" s="525">
        <v>0</v>
      </c>
      <c r="DY101" s="525">
        <v>0</v>
      </c>
      <c r="DZ101" s="521">
        <f t="shared" si="400"/>
        <v>0</v>
      </c>
    </row>
    <row r="102" spans="1:132" x14ac:dyDescent="0.35">
      <c r="A102" s="639"/>
      <c r="B102" s="196" t="s">
        <v>60</v>
      </c>
      <c r="C102" s="167">
        <v>0</v>
      </c>
      <c r="D102" s="167">
        <v>0</v>
      </c>
      <c r="E102" s="167">
        <v>0</v>
      </c>
      <c r="F102" s="167">
        <v>0</v>
      </c>
      <c r="G102" s="3">
        <v>0</v>
      </c>
      <c r="H102" s="3">
        <v>0</v>
      </c>
      <c r="I102" s="3">
        <v>0</v>
      </c>
      <c r="J102" s="3">
        <v>0</v>
      </c>
      <c r="K102" s="3">
        <v>0</v>
      </c>
      <c r="L102" s="561">
        <v>0</v>
      </c>
      <c r="M102" s="286"/>
      <c r="N102" s="286"/>
      <c r="O102" s="74">
        <f t="shared" si="393"/>
        <v>0</v>
      </c>
      <c r="Q102" s="639"/>
      <c r="R102" s="196" t="s">
        <v>60</v>
      </c>
      <c r="S102" s="167">
        <v>0</v>
      </c>
      <c r="T102" s="167">
        <v>0</v>
      </c>
      <c r="U102" s="167">
        <v>0</v>
      </c>
      <c r="V102" s="167">
        <v>0</v>
      </c>
      <c r="W102" s="3">
        <v>0</v>
      </c>
      <c r="X102" s="3">
        <v>0</v>
      </c>
      <c r="Y102" s="3">
        <v>0</v>
      </c>
      <c r="Z102" s="3">
        <v>0</v>
      </c>
      <c r="AA102" s="3">
        <v>0</v>
      </c>
      <c r="AB102" s="561">
        <v>0</v>
      </c>
      <c r="AC102" s="286"/>
      <c r="AD102" s="286"/>
      <c r="AE102" s="74">
        <f t="shared" si="394"/>
        <v>0</v>
      </c>
      <c r="AG102" s="639"/>
      <c r="AH102" s="196" t="s">
        <v>60</v>
      </c>
      <c r="AI102" s="167">
        <v>0</v>
      </c>
      <c r="AJ102" s="167">
        <v>0</v>
      </c>
      <c r="AK102" s="167">
        <v>0</v>
      </c>
      <c r="AL102" s="167">
        <v>0</v>
      </c>
      <c r="AM102" s="3">
        <v>0</v>
      </c>
      <c r="AN102" s="3">
        <v>0</v>
      </c>
      <c r="AO102" s="3">
        <v>0</v>
      </c>
      <c r="AP102" s="3">
        <v>0</v>
      </c>
      <c r="AQ102" s="3">
        <v>0</v>
      </c>
      <c r="AR102" s="561">
        <v>0</v>
      </c>
      <c r="AS102" s="286"/>
      <c r="AT102" s="286"/>
      <c r="AU102" s="74">
        <f t="shared" si="395"/>
        <v>0</v>
      </c>
      <c r="AW102" s="639"/>
      <c r="AX102" s="196" t="s">
        <v>60</v>
      </c>
      <c r="AY102" s="167">
        <v>0</v>
      </c>
      <c r="AZ102" s="167">
        <v>0</v>
      </c>
      <c r="BA102" s="167">
        <v>0</v>
      </c>
      <c r="BB102" s="167">
        <v>0</v>
      </c>
      <c r="BC102" s="3">
        <v>0</v>
      </c>
      <c r="BD102" s="3">
        <v>0</v>
      </c>
      <c r="BE102" s="3">
        <v>0</v>
      </c>
      <c r="BF102" s="3">
        <v>0</v>
      </c>
      <c r="BG102" s="3">
        <v>0</v>
      </c>
      <c r="BH102" s="561">
        <v>0</v>
      </c>
      <c r="BI102" s="286"/>
      <c r="BJ102" s="286"/>
      <c r="BK102" s="74">
        <f t="shared" si="396"/>
        <v>0</v>
      </c>
      <c r="BP102" s="639"/>
      <c r="BQ102" s="196" t="s">
        <v>60</v>
      </c>
      <c r="BR102" s="172"/>
      <c r="BS102" s="172"/>
      <c r="BT102" s="172"/>
      <c r="BU102" s="172"/>
      <c r="BV102" s="172"/>
      <c r="BW102" s="172"/>
      <c r="BX102" s="172"/>
      <c r="BY102" s="172"/>
      <c r="BZ102" s="172"/>
      <c r="CA102" s="172"/>
      <c r="CB102" s="525">
        <v>0</v>
      </c>
      <c r="CC102" s="525">
        <v>0</v>
      </c>
      <c r="CD102" s="521">
        <f t="shared" si="397"/>
        <v>0</v>
      </c>
      <c r="CF102" s="639"/>
      <c r="CG102" s="196" t="s">
        <v>60</v>
      </c>
      <c r="CH102" s="172"/>
      <c r="CI102" s="172"/>
      <c r="CJ102" s="172"/>
      <c r="CK102" s="172"/>
      <c r="CL102" s="172"/>
      <c r="CM102" s="172"/>
      <c r="CN102" s="172"/>
      <c r="CO102" s="172"/>
      <c r="CP102" s="172"/>
      <c r="CQ102" s="172"/>
      <c r="CR102" s="525">
        <v>0</v>
      </c>
      <c r="CS102" s="525">
        <v>0</v>
      </c>
      <c r="CT102" s="521">
        <f t="shared" si="398"/>
        <v>0</v>
      </c>
      <c r="CV102" s="639"/>
      <c r="CW102" s="196" t="s">
        <v>60</v>
      </c>
      <c r="CX102" s="172"/>
      <c r="CY102" s="172"/>
      <c r="CZ102" s="172"/>
      <c r="DA102" s="172"/>
      <c r="DB102" s="172"/>
      <c r="DC102" s="172"/>
      <c r="DD102" s="172"/>
      <c r="DE102" s="172"/>
      <c r="DF102" s="172"/>
      <c r="DG102" s="172"/>
      <c r="DH102" s="525">
        <v>0</v>
      </c>
      <c r="DI102" s="525">
        <v>0</v>
      </c>
      <c r="DJ102" s="521">
        <f t="shared" si="399"/>
        <v>0</v>
      </c>
      <c r="DL102" s="639"/>
      <c r="DM102" s="196" t="s">
        <v>60</v>
      </c>
      <c r="DN102" s="172"/>
      <c r="DO102" s="172"/>
      <c r="DP102" s="172"/>
      <c r="DQ102" s="172"/>
      <c r="DR102" s="172"/>
      <c r="DS102" s="172"/>
      <c r="DT102" s="172"/>
      <c r="DU102" s="172"/>
      <c r="DV102" s="172"/>
      <c r="DW102" s="172"/>
      <c r="DX102" s="525">
        <v>0</v>
      </c>
      <c r="DY102" s="525">
        <v>0</v>
      </c>
      <c r="DZ102" s="521">
        <f t="shared" si="400"/>
        <v>0</v>
      </c>
    </row>
    <row r="103" spans="1:132" x14ac:dyDescent="0.35">
      <c r="A103" s="639"/>
      <c r="B103" s="196" t="s">
        <v>59</v>
      </c>
      <c r="C103" s="167">
        <v>0</v>
      </c>
      <c r="D103" s="167">
        <v>0</v>
      </c>
      <c r="E103" s="167">
        <v>0</v>
      </c>
      <c r="F103" s="167">
        <v>0</v>
      </c>
      <c r="G103" s="3">
        <v>0</v>
      </c>
      <c r="H103" s="3">
        <v>0</v>
      </c>
      <c r="I103" s="3">
        <v>0</v>
      </c>
      <c r="J103" s="3">
        <v>0</v>
      </c>
      <c r="K103" s="3">
        <v>0</v>
      </c>
      <c r="L103" s="561">
        <v>0</v>
      </c>
      <c r="M103" s="286"/>
      <c r="N103" s="286"/>
      <c r="O103" s="74">
        <f t="shared" si="393"/>
        <v>0</v>
      </c>
      <c r="Q103" s="639"/>
      <c r="R103" s="196" t="s">
        <v>59</v>
      </c>
      <c r="S103" s="167">
        <v>0</v>
      </c>
      <c r="T103" s="167">
        <v>0</v>
      </c>
      <c r="U103" s="167">
        <v>0</v>
      </c>
      <c r="V103" s="167">
        <v>0</v>
      </c>
      <c r="W103" s="3">
        <v>0</v>
      </c>
      <c r="X103" s="3">
        <v>0</v>
      </c>
      <c r="Y103" s="3">
        <v>0</v>
      </c>
      <c r="Z103" s="3">
        <v>0</v>
      </c>
      <c r="AA103" s="3">
        <v>0</v>
      </c>
      <c r="AB103" s="561">
        <v>0</v>
      </c>
      <c r="AC103" s="286"/>
      <c r="AD103" s="286"/>
      <c r="AE103" s="74">
        <f t="shared" si="394"/>
        <v>0</v>
      </c>
      <c r="AG103" s="639"/>
      <c r="AH103" s="196" t="s">
        <v>59</v>
      </c>
      <c r="AI103" s="167">
        <v>0</v>
      </c>
      <c r="AJ103" s="167">
        <v>0</v>
      </c>
      <c r="AK103" s="167">
        <v>0</v>
      </c>
      <c r="AL103" s="167">
        <v>0</v>
      </c>
      <c r="AM103" s="3">
        <v>0</v>
      </c>
      <c r="AN103" s="3">
        <v>0</v>
      </c>
      <c r="AO103" s="3">
        <v>0</v>
      </c>
      <c r="AP103" s="3">
        <v>0</v>
      </c>
      <c r="AQ103" s="3">
        <v>0</v>
      </c>
      <c r="AR103" s="561">
        <v>0</v>
      </c>
      <c r="AS103" s="286"/>
      <c r="AT103" s="286"/>
      <c r="AU103" s="74">
        <f t="shared" si="395"/>
        <v>0</v>
      </c>
      <c r="AW103" s="639"/>
      <c r="AX103" s="196" t="s">
        <v>59</v>
      </c>
      <c r="AY103" s="167">
        <v>0</v>
      </c>
      <c r="AZ103" s="167">
        <v>0</v>
      </c>
      <c r="BA103" s="167">
        <v>0</v>
      </c>
      <c r="BB103" s="167">
        <v>0</v>
      </c>
      <c r="BC103" s="3">
        <v>0</v>
      </c>
      <c r="BD103" s="3">
        <v>0</v>
      </c>
      <c r="BE103" s="3">
        <v>0</v>
      </c>
      <c r="BF103" s="3">
        <v>0</v>
      </c>
      <c r="BG103" s="3">
        <v>0</v>
      </c>
      <c r="BH103" s="561">
        <v>0</v>
      </c>
      <c r="BI103" s="286"/>
      <c r="BJ103" s="286"/>
      <c r="BK103" s="74">
        <f t="shared" si="396"/>
        <v>0</v>
      </c>
      <c r="BP103" s="639"/>
      <c r="BQ103" s="196" t="s">
        <v>59</v>
      </c>
      <c r="BR103" s="172"/>
      <c r="BS103" s="172"/>
      <c r="BT103" s="172"/>
      <c r="BU103" s="172"/>
      <c r="BV103" s="172"/>
      <c r="BW103" s="172"/>
      <c r="BX103" s="172"/>
      <c r="BY103" s="172"/>
      <c r="BZ103" s="172"/>
      <c r="CA103" s="172"/>
      <c r="CB103" s="525">
        <v>0</v>
      </c>
      <c r="CC103" s="525">
        <v>0</v>
      </c>
      <c r="CD103" s="521">
        <f t="shared" si="397"/>
        <v>0</v>
      </c>
      <c r="CF103" s="639"/>
      <c r="CG103" s="196" t="s">
        <v>59</v>
      </c>
      <c r="CH103" s="172"/>
      <c r="CI103" s="172"/>
      <c r="CJ103" s="172"/>
      <c r="CK103" s="172"/>
      <c r="CL103" s="172"/>
      <c r="CM103" s="172"/>
      <c r="CN103" s="172"/>
      <c r="CO103" s="172"/>
      <c r="CP103" s="172"/>
      <c r="CQ103" s="172"/>
      <c r="CR103" s="525">
        <v>0</v>
      </c>
      <c r="CS103" s="525">
        <v>0</v>
      </c>
      <c r="CT103" s="521">
        <f t="shared" si="398"/>
        <v>0</v>
      </c>
      <c r="CV103" s="639"/>
      <c r="CW103" s="196" t="s">
        <v>59</v>
      </c>
      <c r="CX103" s="172"/>
      <c r="CY103" s="172"/>
      <c r="CZ103" s="172"/>
      <c r="DA103" s="172"/>
      <c r="DB103" s="172"/>
      <c r="DC103" s="172"/>
      <c r="DD103" s="172"/>
      <c r="DE103" s="172"/>
      <c r="DF103" s="172"/>
      <c r="DG103" s="172"/>
      <c r="DH103" s="525">
        <v>0</v>
      </c>
      <c r="DI103" s="525">
        <v>0</v>
      </c>
      <c r="DJ103" s="521">
        <f t="shared" si="399"/>
        <v>0</v>
      </c>
      <c r="DL103" s="639"/>
      <c r="DM103" s="196" t="s">
        <v>59</v>
      </c>
      <c r="DN103" s="172"/>
      <c r="DO103" s="172"/>
      <c r="DP103" s="172"/>
      <c r="DQ103" s="172"/>
      <c r="DR103" s="172"/>
      <c r="DS103" s="172"/>
      <c r="DT103" s="172"/>
      <c r="DU103" s="172"/>
      <c r="DV103" s="172"/>
      <c r="DW103" s="172"/>
      <c r="DX103" s="525">
        <v>0</v>
      </c>
      <c r="DY103" s="525">
        <v>0</v>
      </c>
      <c r="DZ103" s="521">
        <f t="shared" si="400"/>
        <v>0</v>
      </c>
    </row>
    <row r="104" spans="1:132" x14ac:dyDescent="0.35">
      <c r="A104" s="639"/>
      <c r="B104" s="196" t="s">
        <v>58</v>
      </c>
      <c r="C104" s="167">
        <v>0</v>
      </c>
      <c r="D104" s="167">
        <v>0</v>
      </c>
      <c r="E104" s="167">
        <v>0</v>
      </c>
      <c r="F104" s="167">
        <v>0</v>
      </c>
      <c r="G104" s="3">
        <v>0</v>
      </c>
      <c r="H104" s="3">
        <v>0</v>
      </c>
      <c r="I104" s="3">
        <v>0</v>
      </c>
      <c r="J104" s="3">
        <v>0</v>
      </c>
      <c r="K104" s="3">
        <v>0</v>
      </c>
      <c r="L104" s="561">
        <v>0</v>
      </c>
      <c r="M104" s="286"/>
      <c r="N104" s="286"/>
      <c r="O104" s="74">
        <f t="shared" si="393"/>
        <v>0</v>
      </c>
      <c r="Q104" s="639"/>
      <c r="R104" s="196" t="s">
        <v>58</v>
      </c>
      <c r="S104" s="167">
        <v>0</v>
      </c>
      <c r="T104" s="167">
        <v>0</v>
      </c>
      <c r="U104" s="167">
        <v>0</v>
      </c>
      <c r="V104" s="167">
        <v>0</v>
      </c>
      <c r="W104" s="3">
        <v>0</v>
      </c>
      <c r="X104" s="3">
        <v>0</v>
      </c>
      <c r="Y104" s="3">
        <v>0</v>
      </c>
      <c r="Z104" s="3">
        <v>0</v>
      </c>
      <c r="AA104" s="3">
        <v>0</v>
      </c>
      <c r="AB104" s="561">
        <v>0</v>
      </c>
      <c r="AC104" s="286"/>
      <c r="AD104" s="286"/>
      <c r="AE104" s="74">
        <f t="shared" si="394"/>
        <v>0</v>
      </c>
      <c r="AG104" s="639"/>
      <c r="AH104" s="196" t="s">
        <v>58</v>
      </c>
      <c r="AI104" s="167">
        <v>0</v>
      </c>
      <c r="AJ104" s="167">
        <v>0</v>
      </c>
      <c r="AK104" s="167">
        <v>0</v>
      </c>
      <c r="AL104" s="167">
        <v>0</v>
      </c>
      <c r="AM104" s="3">
        <v>0</v>
      </c>
      <c r="AN104" s="3">
        <v>0</v>
      </c>
      <c r="AO104" s="3">
        <v>0</v>
      </c>
      <c r="AP104" s="3">
        <v>0</v>
      </c>
      <c r="AQ104" s="3">
        <v>0</v>
      </c>
      <c r="AR104" s="561">
        <v>0</v>
      </c>
      <c r="AS104" s="286"/>
      <c r="AT104" s="286"/>
      <c r="AU104" s="74">
        <f t="shared" si="395"/>
        <v>0</v>
      </c>
      <c r="AW104" s="639"/>
      <c r="AX104" s="196" t="s">
        <v>58</v>
      </c>
      <c r="AY104" s="167">
        <v>0</v>
      </c>
      <c r="AZ104" s="167">
        <v>0</v>
      </c>
      <c r="BA104" s="167">
        <v>0</v>
      </c>
      <c r="BB104" s="167">
        <v>0</v>
      </c>
      <c r="BC104" s="3">
        <v>0</v>
      </c>
      <c r="BD104" s="3">
        <v>0</v>
      </c>
      <c r="BE104" s="3">
        <v>0</v>
      </c>
      <c r="BF104" s="3">
        <v>0</v>
      </c>
      <c r="BG104" s="3">
        <v>0</v>
      </c>
      <c r="BH104" s="561">
        <v>0</v>
      </c>
      <c r="BI104" s="286"/>
      <c r="BJ104" s="286"/>
      <c r="BK104" s="74">
        <f t="shared" si="396"/>
        <v>0</v>
      </c>
      <c r="BP104" s="639"/>
      <c r="BQ104" s="196" t="s">
        <v>58</v>
      </c>
      <c r="BR104" s="172"/>
      <c r="BS104" s="172"/>
      <c r="BT104" s="172"/>
      <c r="BU104" s="172"/>
      <c r="BV104" s="172"/>
      <c r="BW104" s="172"/>
      <c r="BX104" s="172"/>
      <c r="BY104" s="172"/>
      <c r="BZ104" s="172"/>
      <c r="CA104" s="172"/>
      <c r="CB104" s="525">
        <v>0</v>
      </c>
      <c r="CC104" s="525">
        <v>0</v>
      </c>
      <c r="CD104" s="521">
        <f t="shared" si="397"/>
        <v>0</v>
      </c>
      <c r="CF104" s="639"/>
      <c r="CG104" s="196" t="s">
        <v>58</v>
      </c>
      <c r="CH104" s="172"/>
      <c r="CI104" s="172"/>
      <c r="CJ104" s="172"/>
      <c r="CK104" s="172"/>
      <c r="CL104" s="172"/>
      <c r="CM104" s="172"/>
      <c r="CN104" s="172"/>
      <c r="CO104" s="172"/>
      <c r="CP104" s="172"/>
      <c r="CQ104" s="172"/>
      <c r="CR104" s="525">
        <v>0</v>
      </c>
      <c r="CS104" s="525">
        <v>0</v>
      </c>
      <c r="CT104" s="521">
        <f t="shared" si="398"/>
        <v>0</v>
      </c>
      <c r="CV104" s="639"/>
      <c r="CW104" s="196" t="s">
        <v>58</v>
      </c>
      <c r="CX104" s="172"/>
      <c r="CY104" s="172"/>
      <c r="CZ104" s="172"/>
      <c r="DA104" s="172"/>
      <c r="DB104" s="172"/>
      <c r="DC104" s="172"/>
      <c r="DD104" s="172"/>
      <c r="DE104" s="172"/>
      <c r="DF104" s="172"/>
      <c r="DG104" s="172"/>
      <c r="DH104" s="525">
        <v>0</v>
      </c>
      <c r="DI104" s="525">
        <v>0</v>
      </c>
      <c r="DJ104" s="521">
        <f t="shared" si="399"/>
        <v>0</v>
      </c>
      <c r="DL104" s="639"/>
      <c r="DM104" s="196" t="s">
        <v>58</v>
      </c>
      <c r="DN104" s="172"/>
      <c r="DO104" s="172"/>
      <c r="DP104" s="172"/>
      <c r="DQ104" s="172"/>
      <c r="DR104" s="172"/>
      <c r="DS104" s="172"/>
      <c r="DT104" s="172"/>
      <c r="DU104" s="172"/>
      <c r="DV104" s="172"/>
      <c r="DW104" s="172"/>
      <c r="DX104" s="525">
        <v>0</v>
      </c>
      <c r="DY104" s="525">
        <v>0</v>
      </c>
      <c r="DZ104" s="521">
        <f t="shared" si="400"/>
        <v>0</v>
      </c>
    </row>
    <row r="105" spans="1:132" x14ac:dyDescent="0.35">
      <c r="A105" s="639"/>
      <c r="B105" s="196" t="s">
        <v>57</v>
      </c>
      <c r="C105" s="167">
        <v>0</v>
      </c>
      <c r="D105" s="167">
        <v>0</v>
      </c>
      <c r="E105" s="167">
        <v>0</v>
      </c>
      <c r="F105" s="167">
        <v>0</v>
      </c>
      <c r="G105" s="3">
        <v>0</v>
      </c>
      <c r="H105" s="3">
        <v>0</v>
      </c>
      <c r="I105" s="3">
        <v>0</v>
      </c>
      <c r="J105" s="3">
        <v>0</v>
      </c>
      <c r="K105" s="3">
        <v>0</v>
      </c>
      <c r="L105" s="561">
        <v>0</v>
      </c>
      <c r="M105" s="286"/>
      <c r="N105" s="286"/>
      <c r="O105" s="74">
        <f t="shared" si="393"/>
        <v>0</v>
      </c>
      <c r="Q105" s="639"/>
      <c r="R105" s="196" t="s">
        <v>57</v>
      </c>
      <c r="S105" s="167">
        <v>0</v>
      </c>
      <c r="T105" s="167">
        <v>0</v>
      </c>
      <c r="U105" s="167">
        <v>0</v>
      </c>
      <c r="V105" s="167">
        <v>0</v>
      </c>
      <c r="W105" s="3">
        <v>0</v>
      </c>
      <c r="X105" s="3">
        <v>0</v>
      </c>
      <c r="Y105" s="3">
        <v>0</v>
      </c>
      <c r="Z105" s="3">
        <v>0</v>
      </c>
      <c r="AA105" s="3">
        <v>0</v>
      </c>
      <c r="AB105" s="561">
        <v>0</v>
      </c>
      <c r="AC105" s="286"/>
      <c r="AD105" s="286"/>
      <c r="AE105" s="74">
        <f t="shared" si="394"/>
        <v>0</v>
      </c>
      <c r="AG105" s="639"/>
      <c r="AH105" s="196" t="s">
        <v>57</v>
      </c>
      <c r="AI105" s="167">
        <v>0</v>
      </c>
      <c r="AJ105" s="167">
        <v>0</v>
      </c>
      <c r="AK105" s="167">
        <v>0</v>
      </c>
      <c r="AL105" s="167">
        <v>0</v>
      </c>
      <c r="AM105" s="3">
        <v>0</v>
      </c>
      <c r="AN105" s="3">
        <v>0</v>
      </c>
      <c r="AO105" s="3">
        <v>0</v>
      </c>
      <c r="AP105" s="3">
        <v>0</v>
      </c>
      <c r="AQ105" s="3">
        <v>0</v>
      </c>
      <c r="AR105" s="561">
        <v>0</v>
      </c>
      <c r="AS105" s="286"/>
      <c r="AT105" s="286"/>
      <c r="AU105" s="74">
        <f t="shared" si="395"/>
        <v>0</v>
      </c>
      <c r="AW105" s="639"/>
      <c r="AX105" s="196" t="s">
        <v>57</v>
      </c>
      <c r="AY105" s="167">
        <v>0</v>
      </c>
      <c r="AZ105" s="167">
        <v>0</v>
      </c>
      <c r="BA105" s="167">
        <v>0</v>
      </c>
      <c r="BB105" s="167">
        <v>0</v>
      </c>
      <c r="BC105" s="3">
        <v>0</v>
      </c>
      <c r="BD105" s="3">
        <v>0</v>
      </c>
      <c r="BE105" s="3">
        <v>0</v>
      </c>
      <c r="BF105" s="3">
        <v>0</v>
      </c>
      <c r="BG105" s="3">
        <v>0</v>
      </c>
      <c r="BH105" s="561">
        <v>0</v>
      </c>
      <c r="BI105" s="286"/>
      <c r="BJ105" s="286"/>
      <c r="BK105" s="74">
        <f t="shared" si="396"/>
        <v>0</v>
      </c>
      <c r="BP105" s="639"/>
      <c r="BQ105" s="196" t="s">
        <v>57</v>
      </c>
      <c r="BR105" s="172"/>
      <c r="BS105" s="172"/>
      <c r="BT105" s="172"/>
      <c r="BU105" s="172"/>
      <c r="BV105" s="172"/>
      <c r="BW105" s="172"/>
      <c r="BX105" s="172"/>
      <c r="BY105" s="172"/>
      <c r="BZ105" s="172"/>
      <c r="CA105" s="172"/>
      <c r="CB105" s="525">
        <v>0</v>
      </c>
      <c r="CC105" s="525">
        <v>0</v>
      </c>
      <c r="CD105" s="521">
        <f t="shared" si="397"/>
        <v>0</v>
      </c>
      <c r="CF105" s="639"/>
      <c r="CG105" s="196" t="s">
        <v>57</v>
      </c>
      <c r="CH105" s="172"/>
      <c r="CI105" s="172"/>
      <c r="CJ105" s="172"/>
      <c r="CK105" s="172"/>
      <c r="CL105" s="172"/>
      <c r="CM105" s="172"/>
      <c r="CN105" s="172"/>
      <c r="CO105" s="172"/>
      <c r="CP105" s="172"/>
      <c r="CQ105" s="172"/>
      <c r="CR105" s="525">
        <v>0</v>
      </c>
      <c r="CS105" s="525">
        <v>0</v>
      </c>
      <c r="CT105" s="521">
        <f t="shared" si="398"/>
        <v>0</v>
      </c>
      <c r="CV105" s="639"/>
      <c r="CW105" s="196" t="s">
        <v>57</v>
      </c>
      <c r="CX105" s="172"/>
      <c r="CY105" s="172"/>
      <c r="CZ105" s="172"/>
      <c r="DA105" s="172"/>
      <c r="DB105" s="172"/>
      <c r="DC105" s="172"/>
      <c r="DD105" s="172"/>
      <c r="DE105" s="172"/>
      <c r="DF105" s="172"/>
      <c r="DG105" s="172"/>
      <c r="DH105" s="525">
        <v>0</v>
      </c>
      <c r="DI105" s="525">
        <v>0</v>
      </c>
      <c r="DJ105" s="521">
        <f t="shared" si="399"/>
        <v>0</v>
      </c>
      <c r="DL105" s="639"/>
      <c r="DM105" s="196" t="s">
        <v>57</v>
      </c>
      <c r="DN105" s="172"/>
      <c r="DO105" s="172"/>
      <c r="DP105" s="172"/>
      <c r="DQ105" s="172"/>
      <c r="DR105" s="172"/>
      <c r="DS105" s="172"/>
      <c r="DT105" s="172"/>
      <c r="DU105" s="172"/>
      <c r="DV105" s="172"/>
      <c r="DW105" s="172"/>
      <c r="DX105" s="525">
        <v>0</v>
      </c>
      <c r="DY105" s="525">
        <v>0</v>
      </c>
      <c r="DZ105" s="521">
        <f t="shared" si="400"/>
        <v>0</v>
      </c>
    </row>
    <row r="106" spans="1:132" x14ac:dyDescent="0.35">
      <c r="A106" s="639"/>
      <c r="B106" s="196" t="s">
        <v>56</v>
      </c>
      <c r="C106" s="167">
        <v>0</v>
      </c>
      <c r="D106" s="167">
        <v>0</v>
      </c>
      <c r="E106" s="167">
        <v>0</v>
      </c>
      <c r="F106" s="167">
        <v>0</v>
      </c>
      <c r="G106" s="3">
        <v>0</v>
      </c>
      <c r="H106" s="3">
        <v>0</v>
      </c>
      <c r="I106" s="3">
        <v>0</v>
      </c>
      <c r="J106" s="3">
        <v>0</v>
      </c>
      <c r="K106" s="3">
        <v>0</v>
      </c>
      <c r="L106" s="561">
        <v>0</v>
      </c>
      <c r="M106" s="286"/>
      <c r="N106" s="286"/>
      <c r="O106" s="74">
        <f t="shared" si="393"/>
        <v>0</v>
      </c>
      <c r="Q106" s="639"/>
      <c r="R106" s="196" t="s">
        <v>56</v>
      </c>
      <c r="S106" s="167">
        <v>0</v>
      </c>
      <c r="T106" s="167">
        <v>0</v>
      </c>
      <c r="U106" s="167">
        <v>0</v>
      </c>
      <c r="V106" s="167">
        <v>0</v>
      </c>
      <c r="W106" s="3">
        <v>0</v>
      </c>
      <c r="X106" s="3">
        <v>0</v>
      </c>
      <c r="Y106" s="3">
        <v>0</v>
      </c>
      <c r="Z106" s="3">
        <v>0</v>
      </c>
      <c r="AA106" s="3">
        <v>0</v>
      </c>
      <c r="AB106" s="561">
        <v>0</v>
      </c>
      <c r="AC106" s="286"/>
      <c r="AD106" s="286"/>
      <c r="AE106" s="74">
        <f t="shared" si="394"/>
        <v>0</v>
      </c>
      <c r="AG106" s="639"/>
      <c r="AH106" s="196" t="s">
        <v>56</v>
      </c>
      <c r="AI106" s="167">
        <v>0</v>
      </c>
      <c r="AJ106" s="167">
        <v>0</v>
      </c>
      <c r="AK106" s="167">
        <v>0</v>
      </c>
      <c r="AL106" s="167">
        <v>0</v>
      </c>
      <c r="AM106" s="3">
        <v>0</v>
      </c>
      <c r="AN106" s="3">
        <v>0</v>
      </c>
      <c r="AO106" s="3">
        <v>0</v>
      </c>
      <c r="AP106" s="3">
        <v>0</v>
      </c>
      <c r="AQ106" s="3">
        <v>0</v>
      </c>
      <c r="AR106" s="561">
        <v>0</v>
      </c>
      <c r="AS106" s="286"/>
      <c r="AT106" s="286"/>
      <c r="AU106" s="74">
        <f t="shared" si="395"/>
        <v>0</v>
      </c>
      <c r="AW106" s="639"/>
      <c r="AX106" s="196" t="s">
        <v>56</v>
      </c>
      <c r="AY106" s="167">
        <v>0</v>
      </c>
      <c r="AZ106" s="167">
        <v>0</v>
      </c>
      <c r="BA106" s="167">
        <v>0</v>
      </c>
      <c r="BB106" s="167">
        <v>0</v>
      </c>
      <c r="BC106" s="3">
        <v>0</v>
      </c>
      <c r="BD106" s="3">
        <v>0</v>
      </c>
      <c r="BE106" s="3">
        <v>0</v>
      </c>
      <c r="BF106" s="3">
        <v>0</v>
      </c>
      <c r="BG106" s="3">
        <v>0</v>
      </c>
      <c r="BH106" s="561">
        <v>0</v>
      </c>
      <c r="BI106" s="286"/>
      <c r="BJ106" s="286"/>
      <c r="BK106" s="74">
        <f t="shared" si="396"/>
        <v>0</v>
      </c>
      <c r="BP106" s="639"/>
      <c r="BQ106" s="196" t="s">
        <v>56</v>
      </c>
      <c r="BR106" s="172"/>
      <c r="BS106" s="172"/>
      <c r="BT106" s="172"/>
      <c r="BU106" s="172"/>
      <c r="BV106" s="172"/>
      <c r="BW106" s="172"/>
      <c r="BX106" s="172"/>
      <c r="BY106" s="172"/>
      <c r="BZ106" s="172"/>
      <c r="CA106" s="172"/>
      <c r="CB106" s="525">
        <v>0</v>
      </c>
      <c r="CC106" s="525">
        <v>0</v>
      </c>
      <c r="CD106" s="521">
        <f t="shared" si="397"/>
        <v>0</v>
      </c>
      <c r="CF106" s="639"/>
      <c r="CG106" s="196" t="s">
        <v>56</v>
      </c>
      <c r="CH106" s="172"/>
      <c r="CI106" s="172"/>
      <c r="CJ106" s="172"/>
      <c r="CK106" s="172"/>
      <c r="CL106" s="172"/>
      <c r="CM106" s="172"/>
      <c r="CN106" s="172"/>
      <c r="CO106" s="172"/>
      <c r="CP106" s="172"/>
      <c r="CQ106" s="172"/>
      <c r="CR106" s="525">
        <v>0</v>
      </c>
      <c r="CS106" s="525">
        <v>0</v>
      </c>
      <c r="CT106" s="521">
        <f t="shared" si="398"/>
        <v>0</v>
      </c>
      <c r="CV106" s="639"/>
      <c r="CW106" s="196" t="s">
        <v>56</v>
      </c>
      <c r="CX106" s="172"/>
      <c r="CY106" s="172"/>
      <c r="CZ106" s="172"/>
      <c r="DA106" s="172"/>
      <c r="DB106" s="172"/>
      <c r="DC106" s="172"/>
      <c r="DD106" s="172"/>
      <c r="DE106" s="172"/>
      <c r="DF106" s="172"/>
      <c r="DG106" s="172"/>
      <c r="DH106" s="525">
        <v>0</v>
      </c>
      <c r="DI106" s="525">
        <v>0</v>
      </c>
      <c r="DJ106" s="521">
        <f t="shared" si="399"/>
        <v>0</v>
      </c>
      <c r="DL106" s="639"/>
      <c r="DM106" s="196" t="s">
        <v>56</v>
      </c>
      <c r="DN106" s="172"/>
      <c r="DO106" s="172"/>
      <c r="DP106" s="172"/>
      <c r="DQ106" s="172"/>
      <c r="DR106" s="172"/>
      <c r="DS106" s="172"/>
      <c r="DT106" s="172"/>
      <c r="DU106" s="172"/>
      <c r="DV106" s="172"/>
      <c r="DW106" s="172"/>
      <c r="DX106" s="525">
        <v>0</v>
      </c>
      <c r="DY106" s="525">
        <v>0</v>
      </c>
      <c r="DZ106" s="521">
        <f t="shared" si="400"/>
        <v>0</v>
      </c>
    </row>
    <row r="107" spans="1:132" x14ac:dyDescent="0.35">
      <c r="A107" s="639"/>
      <c r="B107" s="196" t="s">
        <v>55</v>
      </c>
      <c r="C107" s="167">
        <v>0</v>
      </c>
      <c r="D107" s="167">
        <v>0</v>
      </c>
      <c r="E107" s="167">
        <v>0</v>
      </c>
      <c r="F107" s="167">
        <v>0</v>
      </c>
      <c r="G107" s="3">
        <v>0</v>
      </c>
      <c r="H107" s="3">
        <v>0</v>
      </c>
      <c r="I107" s="3">
        <v>0</v>
      </c>
      <c r="J107" s="3">
        <v>0</v>
      </c>
      <c r="K107" s="3">
        <v>0</v>
      </c>
      <c r="L107" s="561">
        <v>0</v>
      </c>
      <c r="M107" s="286"/>
      <c r="N107" s="286"/>
      <c r="O107" s="74">
        <f t="shared" si="393"/>
        <v>0</v>
      </c>
      <c r="Q107" s="639"/>
      <c r="R107" s="196" t="s">
        <v>55</v>
      </c>
      <c r="S107" s="167">
        <v>0</v>
      </c>
      <c r="T107" s="167">
        <v>0</v>
      </c>
      <c r="U107" s="167">
        <v>0</v>
      </c>
      <c r="V107" s="167">
        <v>0</v>
      </c>
      <c r="W107" s="3">
        <v>0</v>
      </c>
      <c r="X107" s="3">
        <v>0</v>
      </c>
      <c r="Y107" s="3">
        <v>0</v>
      </c>
      <c r="Z107" s="3">
        <v>0</v>
      </c>
      <c r="AA107" s="3">
        <v>0</v>
      </c>
      <c r="AB107" s="561">
        <v>0</v>
      </c>
      <c r="AC107" s="286"/>
      <c r="AD107" s="286"/>
      <c r="AE107" s="74">
        <f t="shared" si="394"/>
        <v>0</v>
      </c>
      <c r="AG107" s="639"/>
      <c r="AH107" s="196" t="s">
        <v>55</v>
      </c>
      <c r="AI107" s="167">
        <v>0</v>
      </c>
      <c r="AJ107" s="167">
        <v>0</v>
      </c>
      <c r="AK107" s="167">
        <v>0</v>
      </c>
      <c r="AL107" s="167">
        <v>0</v>
      </c>
      <c r="AM107" s="3">
        <v>0</v>
      </c>
      <c r="AN107" s="3">
        <v>0</v>
      </c>
      <c r="AO107" s="3">
        <v>0</v>
      </c>
      <c r="AP107" s="3">
        <v>0</v>
      </c>
      <c r="AQ107" s="3">
        <v>0</v>
      </c>
      <c r="AR107" s="561">
        <v>0</v>
      </c>
      <c r="AS107" s="286"/>
      <c r="AT107" s="286"/>
      <c r="AU107" s="74">
        <f t="shared" si="395"/>
        <v>0</v>
      </c>
      <c r="AW107" s="639"/>
      <c r="AX107" s="196" t="s">
        <v>55</v>
      </c>
      <c r="AY107" s="167">
        <v>0</v>
      </c>
      <c r="AZ107" s="167">
        <v>0</v>
      </c>
      <c r="BA107" s="167">
        <v>0</v>
      </c>
      <c r="BB107" s="167">
        <v>0</v>
      </c>
      <c r="BC107" s="3">
        <v>0</v>
      </c>
      <c r="BD107" s="3">
        <v>0</v>
      </c>
      <c r="BE107" s="3">
        <v>0</v>
      </c>
      <c r="BF107" s="3">
        <v>0</v>
      </c>
      <c r="BG107" s="3">
        <v>0</v>
      </c>
      <c r="BH107" s="561">
        <v>0</v>
      </c>
      <c r="BI107" s="286"/>
      <c r="BJ107" s="286"/>
      <c r="BK107" s="74">
        <f t="shared" si="396"/>
        <v>0</v>
      </c>
      <c r="BP107" s="639"/>
      <c r="BQ107" s="196" t="s">
        <v>55</v>
      </c>
      <c r="BR107" s="172"/>
      <c r="BS107" s="172"/>
      <c r="BT107" s="172"/>
      <c r="BU107" s="172"/>
      <c r="BV107" s="172"/>
      <c r="BW107" s="172"/>
      <c r="BX107" s="172"/>
      <c r="BY107" s="172"/>
      <c r="BZ107" s="172"/>
      <c r="CA107" s="172"/>
      <c r="CB107" s="525">
        <v>0</v>
      </c>
      <c r="CC107" s="525">
        <v>0</v>
      </c>
      <c r="CD107" s="521">
        <f t="shared" si="397"/>
        <v>0</v>
      </c>
      <c r="CF107" s="639"/>
      <c r="CG107" s="196" t="s">
        <v>55</v>
      </c>
      <c r="CH107" s="172"/>
      <c r="CI107" s="172"/>
      <c r="CJ107" s="172"/>
      <c r="CK107" s="172"/>
      <c r="CL107" s="172"/>
      <c r="CM107" s="172"/>
      <c r="CN107" s="172"/>
      <c r="CO107" s="172"/>
      <c r="CP107" s="172"/>
      <c r="CQ107" s="172"/>
      <c r="CR107" s="525">
        <v>0</v>
      </c>
      <c r="CS107" s="525">
        <v>0</v>
      </c>
      <c r="CT107" s="521">
        <f t="shared" si="398"/>
        <v>0</v>
      </c>
      <c r="CV107" s="639"/>
      <c r="CW107" s="196" t="s">
        <v>55</v>
      </c>
      <c r="CX107" s="172"/>
      <c r="CY107" s="172"/>
      <c r="CZ107" s="172"/>
      <c r="DA107" s="172"/>
      <c r="DB107" s="172"/>
      <c r="DC107" s="172"/>
      <c r="DD107" s="172"/>
      <c r="DE107" s="172"/>
      <c r="DF107" s="172"/>
      <c r="DG107" s="172"/>
      <c r="DH107" s="525">
        <v>0</v>
      </c>
      <c r="DI107" s="525">
        <v>0</v>
      </c>
      <c r="DJ107" s="521">
        <f t="shared" si="399"/>
        <v>0</v>
      </c>
      <c r="DL107" s="639"/>
      <c r="DM107" s="196" t="s">
        <v>55</v>
      </c>
      <c r="DN107" s="172"/>
      <c r="DO107" s="172"/>
      <c r="DP107" s="172"/>
      <c r="DQ107" s="172"/>
      <c r="DR107" s="172"/>
      <c r="DS107" s="172"/>
      <c r="DT107" s="172"/>
      <c r="DU107" s="172"/>
      <c r="DV107" s="172"/>
      <c r="DW107" s="172"/>
      <c r="DX107" s="525">
        <v>0</v>
      </c>
      <c r="DY107" s="525">
        <v>0</v>
      </c>
      <c r="DZ107" s="521">
        <f t="shared" si="400"/>
        <v>0</v>
      </c>
    </row>
    <row r="108" spans="1:132" x14ac:dyDescent="0.35">
      <c r="A108" s="639"/>
      <c r="B108" s="196" t="s">
        <v>54</v>
      </c>
      <c r="C108" s="167">
        <v>0</v>
      </c>
      <c r="D108" s="167">
        <v>0</v>
      </c>
      <c r="E108" s="167">
        <v>0</v>
      </c>
      <c r="F108" s="167">
        <v>0</v>
      </c>
      <c r="G108" s="3">
        <v>0</v>
      </c>
      <c r="H108" s="3">
        <v>0</v>
      </c>
      <c r="I108" s="3">
        <v>0</v>
      </c>
      <c r="J108" s="3">
        <v>0</v>
      </c>
      <c r="K108" s="3">
        <v>0</v>
      </c>
      <c r="L108" s="561">
        <v>2750.9111250000024</v>
      </c>
      <c r="M108" s="286"/>
      <c r="N108" s="286"/>
      <c r="O108" s="74">
        <f t="shared" si="393"/>
        <v>2750.9111250000024</v>
      </c>
      <c r="Q108" s="639"/>
      <c r="R108" s="196" t="s">
        <v>54</v>
      </c>
      <c r="S108" s="167">
        <v>0</v>
      </c>
      <c r="T108" s="167">
        <v>0</v>
      </c>
      <c r="U108" s="167">
        <v>0</v>
      </c>
      <c r="V108" s="167">
        <v>0</v>
      </c>
      <c r="W108" s="3">
        <v>0</v>
      </c>
      <c r="X108" s="3">
        <v>0</v>
      </c>
      <c r="Y108" s="3">
        <v>0</v>
      </c>
      <c r="Z108" s="3">
        <v>0</v>
      </c>
      <c r="AA108" s="3">
        <v>0</v>
      </c>
      <c r="AB108" s="561">
        <v>40779.250174999979</v>
      </c>
      <c r="AC108" s="286"/>
      <c r="AD108" s="286"/>
      <c r="AE108" s="74">
        <f t="shared" si="394"/>
        <v>40779.250174999979</v>
      </c>
      <c r="AG108" s="639"/>
      <c r="AH108" s="196" t="s">
        <v>54</v>
      </c>
      <c r="AI108" s="167">
        <v>0</v>
      </c>
      <c r="AJ108" s="167">
        <v>0</v>
      </c>
      <c r="AK108" s="167">
        <v>0</v>
      </c>
      <c r="AL108" s="167">
        <v>0</v>
      </c>
      <c r="AM108" s="3">
        <v>0</v>
      </c>
      <c r="AN108" s="3">
        <v>0</v>
      </c>
      <c r="AO108" s="3">
        <v>0</v>
      </c>
      <c r="AP108" s="3">
        <v>0</v>
      </c>
      <c r="AQ108" s="3">
        <v>0</v>
      </c>
      <c r="AR108" s="561">
        <v>33185.485775000096</v>
      </c>
      <c r="AS108" s="286"/>
      <c r="AT108" s="286"/>
      <c r="AU108" s="74">
        <f t="shared" si="395"/>
        <v>33185.485775000096</v>
      </c>
      <c r="AW108" s="639"/>
      <c r="AX108" s="196" t="s">
        <v>54</v>
      </c>
      <c r="AY108" s="167">
        <v>0</v>
      </c>
      <c r="AZ108" s="167">
        <v>0</v>
      </c>
      <c r="BA108" s="167">
        <v>0</v>
      </c>
      <c r="BB108" s="167">
        <v>0</v>
      </c>
      <c r="BC108" s="3">
        <v>0</v>
      </c>
      <c r="BD108" s="3">
        <v>0</v>
      </c>
      <c r="BE108" s="3">
        <v>0</v>
      </c>
      <c r="BF108" s="3">
        <v>0</v>
      </c>
      <c r="BG108" s="3">
        <v>0</v>
      </c>
      <c r="BH108" s="561">
        <v>-3767.9192249999996</v>
      </c>
      <c r="BI108" s="286"/>
      <c r="BJ108" s="286"/>
      <c r="BK108" s="74">
        <f t="shared" si="396"/>
        <v>-3767.9192249999996</v>
      </c>
      <c r="BP108" s="639"/>
      <c r="BQ108" s="196" t="s">
        <v>54</v>
      </c>
      <c r="BR108" s="172"/>
      <c r="BS108" s="172"/>
      <c r="BT108" s="172"/>
      <c r="BU108" s="172"/>
      <c r="BV108" s="172"/>
      <c r="BW108" s="172"/>
      <c r="BX108" s="172"/>
      <c r="BY108" s="172"/>
      <c r="BZ108" s="172"/>
      <c r="CA108" s="172"/>
      <c r="CB108" s="525">
        <v>1.858444971161121E-2</v>
      </c>
      <c r="CC108" s="525">
        <v>1.858444971161121E-2</v>
      </c>
      <c r="CD108" s="521">
        <f t="shared" si="397"/>
        <v>3.7168899423222421E-2</v>
      </c>
      <c r="CF108" s="639"/>
      <c r="CG108" s="196" t="s">
        <v>54</v>
      </c>
      <c r="CH108" s="172"/>
      <c r="CI108" s="172"/>
      <c r="CJ108" s="172"/>
      <c r="CK108" s="172"/>
      <c r="CL108" s="172"/>
      <c r="CM108" s="172"/>
      <c r="CN108" s="172"/>
      <c r="CO108" s="172"/>
      <c r="CP108" s="172"/>
      <c r="CQ108" s="172"/>
      <c r="CR108" s="525">
        <v>0.14409644141772629</v>
      </c>
      <c r="CS108" s="525">
        <v>0.14409644141772629</v>
      </c>
      <c r="CT108" s="521">
        <f t="shared" si="398"/>
        <v>0.28819288283545258</v>
      </c>
      <c r="CV108" s="639"/>
      <c r="CW108" s="196" t="s">
        <v>54</v>
      </c>
      <c r="CX108" s="172"/>
      <c r="CY108" s="172"/>
      <c r="CZ108" s="172"/>
      <c r="DA108" s="172"/>
      <c r="DB108" s="172"/>
      <c r="DC108" s="172"/>
      <c r="DD108" s="172"/>
      <c r="DE108" s="172"/>
      <c r="DF108" s="172"/>
      <c r="DG108" s="172"/>
      <c r="DH108" s="525">
        <v>0.26978862793888952</v>
      </c>
      <c r="DI108" s="525">
        <v>0.26978862793888952</v>
      </c>
      <c r="DJ108" s="521">
        <f t="shared" si="399"/>
        <v>0.53957725587777905</v>
      </c>
      <c r="DL108" s="639"/>
      <c r="DM108" s="196" t="s">
        <v>54</v>
      </c>
      <c r="DN108" s="172"/>
      <c r="DO108" s="172"/>
      <c r="DP108" s="172"/>
      <c r="DQ108" s="172"/>
      <c r="DR108" s="172"/>
      <c r="DS108" s="172"/>
      <c r="DT108" s="172"/>
      <c r="DU108" s="172"/>
      <c r="DV108" s="172"/>
      <c r="DW108" s="172"/>
      <c r="DX108" s="525">
        <v>0.56753048093177316</v>
      </c>
      <c r="DY108" s="525">
        <v>0.56753048093177316</v>
      </c>
      <c r="DZ108" s="521">
        <f t="shared" si="400"/>
        <v>1.1350609618635463</v>
      </c>
    </row>
    <row r="109" spans="1:132" x14ac:dyDescent="0.35">
      <c r="A109" s="639"/>
      <c r="B109" s="196" t="s">
        <v>53</v>
      </c>
      <c r="C109" s="167">
        <v>0</v>
      </c>
      <c r="D109" s="167">
        <v>0</v>
      </c>
      <c r="E109" s="167">
        <v>0</v>
      </c>
      <c r="F109" s="167">
        <v>0</v>
      </c>
      <c r="G109" s="3">
        <v>0</v>
      </c>
      <c r="H109" s="3">
        <v>0</v>
      </c>
      <c r="I109" s="3">
        <v>0</v>
      </c>
      <c r="J109" s="3">
        <v>0</v>
      </c>
      <c r="K109" s="3">
        <v>0</v>
      </c>
      <c r="L109" s="561">
        <v>0</v>
      </c>
      <c r="M109" s="286"/>
      <c r="N109" s="286"/>
      <c r="O109" s="74">
        <f t="shared" si="393"/>
        <v>0</v>
      </c>
      <c r="Q109" s="639"/>
      <c r="R109" s="196" t="s">
        <v>53</v>
      </c>
      <c r="S109" s="167">
        <v>0</v>
      </c>
      <c r="T109" s="167">
        <v>0</v>
      </c>
      <c r="U109" s="167">
        <v>0</v>
      </c>
      <c r="V109" s="167">
        <v>0</v>
      </c>
      <c r="W109" s="3">
        <v>0</v>
      </c>
      <c r="X109" s="3">
        <v>0</v>
      </c>
      <c r="Y109" s="3">
        <v>0</v>
      </c>
      <c r="Z109" s="3">
        <v>0</v>
      </c>
      <c r="AA109" s="3">
        <v>0</v>
      </c>
      <c r="AB109" s="561">
        <v>0</v>
      </c>
      <c r="AC109" s="286"/>
      <c r="AD109" s="286"/>
      <c r="AE109" s="74">
        <f t="shared" si="394"/>
        <v>0</v>
      </c>
      <c r="AG109" s="639"/>
      <c r="AH109" s="196" t="s">
        <v>53</v>
      </c>
      <c r="AI109" s="167">
        <v>0</v>
      </c>
      <c r="AJ109" s="167">
        <v>0</v>
      </c>
      <c r="AK109" s="167">
        <v>0</v>
      </c>
      <c r="AL109" s="167">
        <v>0</v>
      </c>
      <c r="AM109" s="3">
        <v>0</v>
      </c>
      <c r="AN109" s="3">
        <v>0</v>
      </c>
      <c r="AO109" s="3">
        <v>0</v>
      </c>
      <c r="AP109" s="3">
        <v>0</v>
      </c>
      <c r="AQ109" s="3">
        <v>0</v>
      </c>
      <c r="AR109" s="561">
        <v>0</v>
      </c>
      <c r="AS109" s="286"/>
      <c r="AT109" s="286"/>
      <c r="AU109" s="74">
        <f t="shared" si="395"/>
        <v>0</v>
      </c>
      <c r="AW109" s="639"/>
      <c r="AX109" s="196" t="s">
        <v>53</v>
      </c>
      <c r="AY109" s="167">
        <v>0</v>
      </c>
      <c r="AZ109" s="167">
        <v>0</v>
      </c>
      <c r="BA109" s="167">
        <v>0</v>
      </c>
      <c r="BB109" s="167">
        <v>0</v>
      </c>
      <c r="BC109" s="3">
        <v>0</v>
      </c>
      <c r="BD109" s="3">
        <v>0</v>
      </c>
      <c r="BE109" s="3">
        <v>0</v>
      </c>
      <c r="BF109" s="3">
        <v>0</v>
      </c>
      <c r="BG109" s="3">
        <v>0</v>
      </c>
      <c r="BH109" s="561">
        <v>0</v>
      </c>
      <c r="BI109" s="286"/>
      <c r="BJ109" s="286"/>
      <c r="BK109" s="74">
        <f t="shared" si="396"/>
        <v>0</v>
      </c>
      <c r="BP109" s="639"/>
      <c r="BQ109" s="196" t="s">
        <v>53</v>
      </c>
      <c r="BR109" s="172"/>
      <c r="BS109" s="172"/>
      <c r="BT109" s="172"/>
      <c r="BU109" s="172"/>
      <c r="BV109" s="172"/>
      <c r="BW109" s="172"/>
      <c r="BX109" s="172"/>
      <c r="BY109" s="172"/>
      <c r="BZ109" s="172"/>
      <c r="CA109" s="172"/>
      <c r="CB109" s="525">
        <v>0</v>
      </c>
      <c r="CC109" s="525">
        <v>0</v>
      </c>
      <c r="CD109" s="521">
        <f t="shared" si="397"/>
        <v>0</v>
      </c>
      <c r="CF109" s="639"/>
      <c r="CG109" s="196" t="s">
        <v>53</v>
      </c>
      <c r="CH109" s="172"/>
      <c r="CI109" s="172"/>
      <c r="CJ109" s="172"/>
      <c r="CK109" s="172"/>
      <c r="CL109" s="172"/>
      <c r="CM109" s="172"/>
      <c r="CN109" s="172"/>
      <c r="CO109" s="172"/>
      <c r="CP109" s="172"/>
      <c r="CQ109" s="172"/>
      <c r="CR109" s="525">
        <v>0</v>
      </c>
      <c r="CS109" s="525">
        <v>0</v>
      </c>
      <c r="CT109" s="521">
        <f t="shared" si="398"/>
        <v>0</v>
      </c>
      <c r="CV109" s="639"/>
      <c r="CW109" s="196" t="s">
        <v>53</v>
      </c>
      <c r="CX109" s="172"/>
      <c r="CY109" s="172"/>
      <c r="CZ109" s="172"/>
      <c r="DA109" s="172"/>
      <c r="DB109" s="172"/>
      <c r="DC109" s="172"/>
      <c r="DD109" s="172"/>
      <c r="DE109" s="172"/>
      <c r="DF109" s="172"/>
      <c r="DG109" s="172"/>
      <c r="DH109" s="525">
        <v>0</v>
      </c>
      <c r="DI109" s="525">
        <v>0</v>
      </c>
      <c r="DJ109" s="521">
        <f t="shared" si="399"/>
        <v>0</v>
      </c>
      <c r="DL109" s="639"/>
      <c r="DM109" s="196" t="s">
        <v>53</v>
      </c>
      <c r="DN109" s="172"/>
      <c r="DO109" s="172"/>
      <c r="DP109" s="172"/>
      <c r="DQ109" s="172"/>
      <c r="DR109" s="172"/>
      <c r="DS109" s="172"/>
      <c r="DT109" s="172"/>
      <c r="DU109" s="172"/>
      <c r="DV109" s="172"/>
      <c r="DW109" s="172"/>
      <c r="DX109" s="525">
        <v>0</v>
      </c>
      <c r="DY109" s="525">
        <v>0</v>
      </c>
      <c r="DZ109" s="521">
        <f t="shared" si="400"/>
        <v>0</v>
      </c>
    </row>
    <row r="110" spans="1:132" x14ac:dyDescent="0.35">
      <c r="A110" s="639"/>
      <c r="B110" s="196" t="s">
        <v>52</v>
      </c>
      <c r="C110" s="167">
        <v>0</v>
      </c>
      <c r="D110" s="167">
        <v>0</v>
      </c>
      <c r="E110" s="167">
        <v>0</v>
      </c>
      <c r="F110" s="167">
        <v>0</v>
      </c>
      <c r="G110" s="3">
        <v>0</v>
      </c>
      <c r="H110" s="3">
        <v>0</v>
      </c>
      <c r="I110" s="3">
        <v>0</v>
      </c>
      <c r="J110" s="3">
        <v>0</v>
      </c>
      <c r="K110" s="3">
        <v>0</v>
      </c>
      <c r="L110" s="561">
        <v>0</v>
      </c>
      <c r="M110" s="286"/>
      <c r="N110" s="286"/>
      <c r="O110" s="74">
        <f t="shared" si="393"/>
        <v>0</v>
      </c>
      <c r="Q110" s="639"/>
      <c r="R110" s="196" t="s">
        <v>52</v>
      </c>
      <c r="S110" s="167">
        <v>0</v>
      </c>
      <c r="T110" s="167">
        <v>0</v>
      </c>
      <c r="U110" s="167">
        <v>0</v>
      </c>
      <c r="V110" s="167">
        <v>0</v>
      </c>
      <c r="W110" s="3">
        <v>0</v>
      </c>
      <c r="X110" s="3">
        <v>0</v>
      </c>
      <c r="Y110" s="3">
        <v>0</v>
      </c>
      <c r="Z110" s="3">
        <v>0</v>
      </c>
      <c r="AA110" s="3">
        <v>0</v>
      </c>
      <c r="AB110" s="561">
        <v>0</v>
      </c>
      <c r="AC110" s="286"/>
      <c r="AD110" s="286"/>
      <c r="AE110" s="74">
        <f t="shared" si="394"/>
        <v>0</v>
      </c>
      <c r="AG110" s="639"/>
      <c r="AH110" s="196" t="s">
        <v>52</v>
      </c>
      <c r="AI110" s="167">
        <v>0</v>
      </c>
      <c r="AJ110" s="167">
        <v>0</v>
      </c>
      <c r="AK110" s="167">
        <v>0</v>
      </c>
      <c r="AL110" s="167">
        <v>0</v>
      </c>
      <c r="AM110" s="3">
        <v>0</v>
      </c>
      <c r="AN110" s="3">
        <v>0</v>
      </c>
      <c r="AO110" s="3">
        <v>0</v>
      </c>
      <c r="AP110" s="3">
        <v>0</v>
      </c>
      <c r="AQ110" s="3">
        <v>0</v>
      </c>
      <c r="AR110" s="561">
        <v>0</v>
      </c>
      <c r="AS110" s="286"/>
      <c r="AT110" s="286"/>
      <c r="AU110" s="74">
        <f t="shared" si="395"/>
        <v>0</v>
      </c>
      <c r="AW110" s="639"/>
      <c r="AX110" s="196" t="s">
        <v>52</v>
      </c>
      <c r="AY110" s="167">
        <v>0</v>
      </c>
      <c r="AZ110" s="167">
        <v>0</v>
      </c>
      <c r="BA110" s="167">
        <v>0</v>
      </c>
      <c r="BB110" s="167">
        <v>0</v>
      </c>
      <c r="BC110" s="3">
        <v>0</v>
      </c>
      <c r="BD110" s="3">
        <v>0</v>
      </c>
      <c r="BE110" s="3">
        <v>0</v>
      </c>
      <c r="BF110" s="3">
        <v>0</v>
      </c>
      <c r="BG110" s="3">
        <v>0</v>
      </c>
      <c r="BH110" s="561">
        <v>0</v>
      </c>
      <c r="BI110" s="286"/>
      <c r="BJ110" s="286"/>
      <c r="BK110" s="74">
        <f t="shared" si="396"/>
        <v>0</v>
      </c>
      <c r="BP110" s="639"/>
      <c r="BQ110" s="196" t="s">
        <v>52</v>
      </c>
      <c r="BR110" s="172"/>
      <c r="BS110" s="172"/>
      <c r="BT110" s="172"/>
      <c r="BU110" s="172"/>
      <c r="BV110" s="172"/>
      <c r="BW110" s="172"/>
      <c r="BX110" s="172"/>
      <c r="BY110" s="172"/>
      <c r="BZ110" s="172"/>
      <c r="CA110" s="172"/>
      <c r="CB110" s="525">
        <v>0</v>
      </c>
      <c r="CC110" s="525">
        <v>0</v>
      </c>
      <c r="CD110" s="521">
        <f t="shared" si="397"/>
        <v>0</v>
      </c>
      <c r="CF110" s="639"/>
      <c r="CG110" s="196" t="s">
        <v>52</v>
      </c>
      <c r="CH110" s="172"/>
      <c r="CI110" s="172"/>
      <c r="CJ110" s="172"/>
      <c r="CK110" s="172"/>
      <c r="CL110" s="172"/>
      <c r="CM110" s="172"/>
      <c r="CN110" s="172"/>
      <c r="CO110" s="172"/>
      <c r="CP110" s="172"/>
      <c r="CQ110" s="172"/>
      <c r="CR110" s="525">
        <v>0</v>
      </c>
      <c r="CS110" s="525">
        <v>0</v>
      </c>
      <c r="CT110" s="521">
        <f t="shared" si="398"/>
        <v>0</v>
      </c>
      <c r="CV110" s="639"/>
      <c r="CW110" s="196" t="s">
        <v>52</v>
      </c>
      <c r="CX110" s="172"/>
      <c r="CY110" s="172"/>
      <c r="CZ110" s="172"/>
      <c r="DA110" s="172"/>
      <c r="DB110" s="172"/>
      <c r="DC110" s="172"/>
      <c r="DD110" s="172"/>
      <c r="DE110" s="172"/>
      <c r="DF110" s="172"/>
      <c r="DG110" s="172"/>
      <c r="DH110" s="525">
        <v>0</v>
      </c>
      <c r="DI110" s="525">
        <v>0</v>
      </c>
      <c r="DJ110" s="521">
        <f t="shared" si="399"/>
        <v>0</v>
      </c>
      <c r="DL110" s="639"/>
      <c r="DM110" s="196" t="s">
        <v>52</v>
      </c>
      <c r="DN110" s="172"/>
      <c r="DO110" s="172"/>
      <c r="DP110" s="172"/>
      <c r="DQ110" s="172"/>
      <c r="DR110" s="172"/>
      <c r="DS110" s="172"/>
      <c r="DT110" s="172"/>
      <c r="DU110" s="172"/>
      <c r="DV110" s="172"/>
      <c r="DW110" s="172"/>
      <c r="DX110" s="525">
        <v>0</v>
      </c>
      <c r="DY110" s="525">
        <v>0</v>
      </c>
      <c r="DZ110" s="521">
        <f t="shared" si="400"/>
        <v>0</v>
      </c>
    </row>
    <row r="111" spans="1:132" x14ac:dyDescent="0.35">
      <c r="A111" s="639"/>
      <c r="B111" s="196" t="s">
        <v>51</v>
      </c>
      <c r="C111" s="167">
        <v>0</v>
      </c>
      <c r="D111" s="167">
        <v>0</v>
      </c>
      <c r="E111" s="167">
        <v>0</v>
      </c>
      <c r="F111" s="167">
        <v>0</v>
      </c>
      <c r="G111" s="3">
        <v>0</v>
      </c>
      <c r="H111" s="3">
        <v>0</v>
      </c>
      <c r="I111" s="3">
        <v>0</v>
      </c>
      <c r="J111" s="3">
        <v>0</v>
      </c>
      <c r="K111" s="3">
        <v>0</v>
      </c>
      <c r="L111" s="561">
        <v>0</v>
      </c>
      <c r="M111" s="286"/>
      <c r="N111" s="286"/>
      <c r="O111" s="74">
        <f t="shared" si="393"/>
        <v>0</v>
      </c>
      <c r="Q111" s="639"/>
      <c r="R111" s="196" t="s">
        <v>51</v>
      </c>
      <c r="S111" s="167">
        <v>0</v>
      </c>
      <c r="T111" s="167">
        <v>0</v>
      </c>
      <c r="U111" s="167">
        <v>0</v>
      </c>
      <c r="V111" s="167">
        <v>0</v>
      </c>
      <c r="W111" s="3">
        <v>0</v>
      </c>
      <c r="X111" s="3">
        <v>0</v>
      </c>
      <c r="Y111" s="3">
        <v>0</v>
      </c>
      <c r="Z111" s="3">
        <v>0</v>
      </c>
      <c r="AA111" s="3">
        <v>0</v>
      </c>
      <c r="AB111" s="561">
        <v>0</v>
      </c>
      <c r="AC111" s="286"/>
      <c r="AD111" s="286"/>
      <c r="AE111" s="74">
        <f t="shared" si="394"/>
        <v>0</v>
      </c>
      <c r="AG111" s="639"/>
      <c r="AH111" s="196" t="s">
        <v>51</v>
      </c>
      <c r="AI111" s="167">
        <v>0</v>
      </c>
      <c r="AJ111" s="167">
        <v>0</v>
      </c>
      <c r="AK111" s="167">
        <v>0</v>
      </c>
      <c r="AL111" s="167">
        <v>0</v>
      </c>
      <c r="AM111" s="3">
        <v>0</v>
      </c>
      <c r="AN111" s="3">
        <v>0</v>
      </c>
      <c r="AO111" s="3">
        <v>0</v>
      </c>
      <c r="AP111" s="3">
        <v>0</v>
      </c>
      <c r="AQ111" s="3">
        <v>0</v>
      </c>
      <c r="AR111" s="561">
        <v>0</v>
      </c>
      <c r="AS111" s="286"/>
      <c r="AT111" s="286"/>
      <c r="AU111" s="74">
        <f t="shared" si="395"/>
        <v>0</v>
      </c>
      <c r="AW111" s="639"/>
      <c r="AX111" s="196" t="s">
        <v>51</v>
      </c>
      <c r="AY111" s="167">
        <v>0</v>
      </c>
      <c r="AZ111" s="167">
        <v>0</v>
      </c>
      <c r="BA111" s="167">
        <v>0</v>
      </c>
      <c r="BB111" s="167">
        <v>0</v>
      </c>
      <c r="BC111" s="3">
        <v>0</v>
      </c>
      <c r="BD111" s="3">
        <v>0</v>
      </c>
      <c r="BE111" s="3">
        <v>0</v>
      </c>
      <c r="BF111" s="3">
        <v>0</v>
      </c>
      <c r="BG111" s="3">
        <v>0</v>
      </c>
      <c r="BH111" s="561">
        <v>0</v>
      </c>
      <c r="BI111" s="286"/>
      <c r="BJ111" s="286"/>
      <c r="BK111" s="74">
        <f t="shared" si="396"/>
        <v>0</v>
      </c>
      <c r="BP111" s="639"/>
      <c r="BQ111" s="196" t="s">
        <v>51</v>
      </c>
      <c r="BR111" s="172"/>
      <c r="BS111" s="172"/>
      <c r="BT111" s="172"/>
      <c r="BU111" s="172"/>
      <c r="BV111" s="172"/>
      <c r="BW111" s="172"/>
      <c r="BX111" s="172"/>
      <c r="BY111" s="172"/>
      <c r="BZ111" s="172"/>
      <c r="CA111" s="172"/>
      <c r="CB111" s="525">
        <v>0</v>
      </c>
      <c r="CC111" s="525">
        <v>0</v>
      </c>
      <c r="CD111" s="521">
        <f t="shared" si="397"/>
        <v>0</v>
      </c>
      <c r="CF111" s="639"/>
      <c r="CG111" s="196" t="s">
        <v>51</v>
      </c>
      <c r="CH111" s="172"/>
      <c r="CI111" s="172"/>
      <c r="CJ111" s="172"/>
      <c r="CK111" s="172"/>
      <c r="CL111" s="172"/>
      <c r="CM111" s="172"/>
      <c r="CN111" s="172"/>
      <c r="CO111" s="172"/>
      <c r="CP111" s="172"/>
      <c r="CQ111" s="172"/>
      <c r="CR111" s="525">
        <v>0</v>
      </c>
      <c r="CS111" s="525">
        <v>0</v>
      </c>
      <c r="CT111" s="521">
        <f t="shared" si="398"/>
        <v>0</v>
      </c>
      <c r="CV111" s="639"/>
      <c r="CW111" s="196" t="s">
        <v>51</v>
      </c>
      <c r="CX111" s="172"/>
      <c r="CY111" s="172"/>
      <c r="CZ111" s="172"/>
      <c r="DA111" s="172"/>
      <c r="DB111" s="172"/>
      <c r="DC111" s="172"/>
      <c r="DD111" s="172"/>
      <c r="DE111" s="172"/>
      <c r="DF111" s="172"/>
      <c r="DG111" s="172"/>
      <c r="DH111" s="525">
        <v>0</v>
      </c>
      <c r="DI111" s="525">
        <v>0</v>
      </c>
      <c r="DJ111" s="521">
        <f t="shared" si="399"/>
        <v>0</v>
      </c>
      <c r="DL111" s="639"/>
      <c r="DM111" s="196" t="s">
        <v>51</v>
      </c>
      <c r="DN111" s="172"/>
      <c r="DO111" s="172"/>
      <c r="DP111" s="172"/>
      <c r="DQ111" s="172"/>
      <c r="DR111" s="172"/>
      <c r="DS111" s="172"/>
      <c r="DT111" s="172"/>
      <c r="DU111" s="172"/>
      <c r="DV111" s="172"/>
      <c r="DW111" s="172"/>
      <c r="DX111" s="525">
        <v>0</v>
      </c>
      <c r="DY111" s="525">
        <v>0</v>
      </c>
      <c r="DZ111" s="521">
        <f t="shared" si="400"/>
        <v>0</v>
      </c>
    </row>
    <row r="112" spans="1:132" ht="15" thickBot="1" x14ac:dyDescent="0.4">
      <c r="A112" s="640"/>
      <c r="B112" s="196" t="s">
        <v>50</v>
      </c>
      <c r="C112" s="167">
        <v>0</v>
      </c>
      <c r="D112" s="167">
        <v>0</v>
      </c>
      <c r="E112" s="167">
        <v>0</v>
      </c>
      <c r="F112" s="167">
        <v>0</v>
      </c>
      <c r="G112" s="3">
        <v>0</v>
      </c>
      <c r="H112" s="3">
        <v>0</v>
      </c>
      <c r="I112" s="3">
        <v>0</v>
      </c>
      <c r="J112" s="3">
        <v>0</v>
      </c>
      <c r="K112" s="3">
        <v>0</v>
      </c>
      <c r="L112" s="561">
        <v>0</v>
      </c>
      <c r="M112" s="286"/>
      <c r="N112" s="286"/>
      <c r="O112" s="74">
        <f t="shared" si="393"/>
        <v>0</v>
      </c>
      <c r="Q112" s="640"/>
      <c r="R112" s="196" t="s">
        <v>50</v>
      </c>
      <c r="S112" s="167">
        <v>0</v>
      </c>
      <c r="T112" s="167">
        <v>0</v>
      </c>
      <c r="U112" s="167">
        <v>0</v>
      </c>
      <c r="V112" s="167">
        <v>0</v>
      </c>
      <c r="W112" s="3">
        <v>0</v>
      </c>
      <c r="X112" s="3">
        <v>0</v>
      </c>
      <c r="Y112" s="3">
        <v>0</v>
      </c>
      <c r="Z112" s="3">
        <v>0</v>
      </c>
      <c r="AA112" s="3">
        <v>0</v>
      </c>
      <c r="AB112" s="561">
        <v>0</v>
      </c>
      <c r="AC112" s="286"/>
      <c r="AD112" s="286"/>
      <c r="AE112" s="74">
        <f t="shared" si="394"/>
        <v>0</v>
      </c>
      <c r="AG112" s="640"/>
      <c r="AH112" s="196" t="s">
        <v>50</v>
      </c>
      <c r="AI112" s="167">
        <v>0</v>
      </c>
      <c r="AJ112" s="167">
        <v>0</v>
      </c>
      <c r="AK112" s="167">
        <v>0</v>
      </c>
      <c r="AL112" s="167">
        <v>0</v>
      </c>
      <c r="AM112" s="3">
        <v>0</v>
      </c>
      <c r="AN112" s="3">
        <v>0</v>
      </c>
      <c r="AO112" s="3">
        <v>0</v>
      </c>
      <c r="AP112" s="3">
        <v>0</v>
      </c>
      <c r="AQ112" s="3">
        <v>0</v>
      </c>
      <c r="AR112" s="561">
        <v>0</v>
      </c>
      <c r="AS112" s="286"/>
      <c r="AT112" s="286"/>
      <c r="AU112" s="74">
        <f t="shared" si="395"/>
        <v>0</v>
      </c>
      <c r="AW112" s="640"/>
      <c r="AX112" s="196" t="s">
        <v>50</v>
      </c>
      <c r="AY112" s="167">
        <v>0</v>
      </c>
      <c r="AZ112" s="167">
        <v>0</v>
      </c>
      <c r="BA112" s="167">
        <v>0</v>
      </c>
      <c r="BB112" s="167">
        <v>0</v>
      </c>
      <c r="BC112" s="3">
        <v>0</v>
      </c>
      <c r="BD112" s="3">
        <v>0</v>
      </c>
      <c r="BE112" s="3">
        <v>0</v>
      </c>
      <c r="BF112" s="3">
        <v>0</v>
      </c>
      <c r="BG112" s="3">
        <v>0</v>
      </c>
      <c r="BH112" s="561">
        <v>0</v>
      </c>
      <c r="BI112" s="286"/>
      <c r="BJ112" s="286"/>
      <c r="BK112" s="74">
        <f t="shared" si="396"/>
        <v>0</v>
      </c>
      <c r="BP112" s="640"/>
      <c r="BQ112" s="196" t="s">
        <v>50</v>
      </c>
      <c r="BR112" s="172"/>
      <c r="BS112" s="172"/>
      <c r="BT112" s="172"/>
      <c r="BU112" s="172"/>
      <c r="BV112" s="172"/>
      <c r="BW112" s="172"/>
      <c r="BX112" s="172"/>
      <c r="BY112" s="172"/>
      <c r="BZ112" s="172"/>
      <c r="CA112" s="172"/>
      <c r="CB112" s="525">
        <v>0</v>
      </c>
      <c r="CC112" s="525">
        <v>0</v>
      </c>
      <c r="CD112" s="521">
        <f t="shared" si="397"/>
        <v>0</v>
      </c>
      <c r="CF112" s="640"/>
      <c r="CG112" s="196" t="s">
        <v>50</v>
      </c>
      <c r="CH112" s="172"/>
      <c r="CI112" s="172"/>
      <c r="CJ112" s="172"/>
      <c r="CK112" s="172"/>
      <c r="CL112" s="172"/>
      <c r="CM112" s="172"/>
      <c r="CN112" s="172"/>
      <c r="CO112" s="172"/>
      <c r="CP112" s="172"/>
      <c r="CQ112" s="172"/>
      <c r="CR112" s="525">
        <v>0</v>
      </c>
      <c r="CS112" s="525">
        <v>0</v>
      </c>
      <c r="CT112" s="521">
        <f t="shared" si="398"/>
        <v>0</v>
      </c>
      <c r="CV112" s="640"/>
      <c r="CW112" s="196" t="s">
        <v>50</v>
      </c>
      <c r="CX112" s="172"/>
      <c r="CY112" s="172"/>
      <c r="CZ112" s="172"/>
      <c r="DA112" s="172"/>
      <c r="DB112" s="172"/>
      <c r="DC112" s="172"/>
      <c r="DD112" s="172"/>
      <c r="DE112" s="172"/>
      <c r="DF112" s="172"/>
      <c r="DG112" s="172"/>
      <c r="DH112" s="525">
        <v>0</v>
      </c>
      <c r="DI112" s="525">
        <v>0</v>
      </c>
      <c r="DJ112" s="521">
        <f t="shared" si="399"/>
        <v>0</v>
      </c>
      <c r="DL112" s="640"/>
      <c r="DM112" s="196" t="s">
        <v>50</v>
      </c>
      <c r="DN112" s="172"/>
      <c r="DO112" s="172"/>
      <c r="DP112" s="172"/>
      <c r="DQ112" s="172"/>
      <c r="DR112" s="172"/>
      <c r="DS112" s="172"/>
      <c r="DT112" s="172"/>
      <c r="DU112" s="172"/>
      <c r="DV112" s="172"/>
      <c r="DW112" s="172"/>
      <c r="DX112" s="525">
        <v>0</v>
      </c>
      <c r="DY112" s="525">
        <v>0</v>
      </c>
      <c r="DZ112" s="521">
        <f t="shared" si="400"/>
        <v>0</v>
      </c>
    </row>
    <row r="113" spans="1:132" ht="15" thickBot="1" x14ac:dyDescent="0.4">
      <c r="B113" s="197" t="s">
        <v>43</v>
      </c>
      <c r="C113" s="189">
        <f>SUM(C100:C112)</f>
        <v>0</v>
      </c>
      <c r="D113" s="189">
        <f t="shared" ref="D113" si="401">SUM(D100:D112)</f>
        <v>0</v>
      </c>
      <c r="E113" s="189">
        <f t="shared" ref="E113" si="402">SUM(E100:E112)</f>
        <v>0</v>
      </c>
      <c r="F113" s="189">
        <f t="shared" ref="F113" si="403">SUM(F100:F112)</f>
        <v>0</v>
      </c>
      <c r="G113" s="189">
        <f t="shared" ref="G113" si="404">SUM(G100:G112)</f>
        <v>0</v>
      </c>
      <c r="H113" s="189">
        <f t="shared" ref="H113" si="405">SUM(H100:H112)</f>
        <v>0</v>
      </c>
      <c r="I113" s="189">
        <f t="shared" ref="I113" si="406">SUM(I100:I112)</f>
        <v>0</v>
      </c>
      <c r="J113" s="189">
        <f t="shared" ref="J113" si="407">SUM(J100:J112)</f>
        <v>0</v>
      </c>
      <c r="K113" s="189">
        <f t="shared" ref="K113" si="408">SUM(K100:K112)</f>
        <v>0</v>
      </c>
      <c r="L113" s="189">
        <f t="shared" ref="L113" si="409">SUM(L100:L112)</f>
        <v>2750.9111250000024</v>
      </c>
      <c r="M113" s="549">
        <f t="shared" ref="M113" si="410">SUM(M100:M112)</f>
        <v>0</v>
      </c>
      <c r="N113" s="549">
        <f t="shared" ref="N113" si="411">SUM(N100:N112)</f>
        <v>0</v>
      </c>
      <c r="O113" s="77">
        <f t="shared" si="393"/>
        <v>2750.9111250000024</v>
      </c>
      <c r="P113" s="306">
        <f>SUM(C100:N112)</f>
        <v>2750.9111250000024</v>
      </c>
      <c r="Q113" s="78"/>
      <c r="R113" s="197" t="s">
        <v>43</v>
      </c>
      <c r="S113" s="189">
        <f>SUM(S100:S112)</f>
        <v>0</v>
      </c>
      <c r="T113" s="189">
        <f t="shared" ref="T113" si="412">SUM(T100:T112)</f>
        <v>0</v>
      </c>
      <c r="U113" s="189">
        <f t="shared" ref="U113" si="413">SUM(U100:U112)</f>
        <v>0</v>
      </c>
      <c r="V113" s="189">
        <f t="shared" ref="V113" si="414">SUM(V100:V112)</f>
        <v>0</v>
      </c>
      <c r="W113" s="189">
        <f t="shared" ref="W113" si="415">SUM(W100:W112)</f>
        <v>0</v>
      </c>
      <c r="X113" s="189">
        <f t="shared" ref="X113" si="416">SUM(X100:X112)</f>
        <v>0</v>
      </c>
      <c r="Y113" s="189">
        <f t="shared" ref="Y113" si="417">SUM(Y100:Y112)</f>
        <v>0</v>
      </c>
      <c r="Z113" s="189">
        <f t="shared" ref="Z113" si="418">SUM(Z100:Z112)</f>
        <v>0</v>
      </c>
      <c r="AA113" s="189">
        <f t="shared" ref="AA113" si="419">SUM(AA100:AA112)</f>
        <v>0</v>
      </c>
      <c r="AB113" s="189">
        <f t="shared" ref="AB113" si="420">SUM(AB100:AB112)</f>
        <v>40779.250174999979</v>
      </c>
      <c r="AC113" s="549">
        <f t="shared" ref="AC113" si="421">SUM(AC100:AC112)</f>
        <v>0</v>
      </c>
      <c r="AD113" s="549">
        <f t="shared" ref="AD113" si="422">SUM(AD100:AD112)</f>
        <v>0</v>
      </c>
      <c r="AE113" s="77">
        <f t="shared" si="394"/>
        <v>40779.250174999979</v>
      </c>
      <c r="AF113" s="306">
        <f>SUM(S100:AD112)</f>
        <v>40779.250174999979</v>
      </c>
      <c r="AG113" s="78"/>
      <c r="AH113" s="197" t="s">
        <v>43</v>
      </c>
      <c r="AI113" s="189">
        <f>SUM(AI100:AI112)</f>
        <v>0</v>
      </c>
      <c r="AJ113" s="189">
        <f t="shared" ref="AJ113" si="423">SUM(AJ100:AJ112)</f>
        <v>0</v>
      </c>
      <c r="AK113" s="189">
        <f t="shared" ref="AK113" si="424">SUM(AK100:AK112)</f>
        <v>0</v>
      </c>
      <c r="AL113" s="189">
        <f t="shared" ref="AL113" si="425">SUM(AL100:AL112)</f>
        <v>0</v>
      </c>
      <c r="AM113" s="189">
        <f t="shared" ref="AM113" si="426">SUM(AM100:AM112)</f>
        <v>0</v>
      </c>
      <c r="AN113" s="189">
        <f t="shared" ref="AN113" si="427">SUM(AN100:AN112)</f>
        <v>0</v>
      </c>
      <c r="AO113" s="189">
        <f t="shared" ref="AO113" si="428">SUM(AO100:AO112)</f>
        <v>0</v>
      </c>
      <c r="AP113" s="189">
        <f t="shared" ref="AP113" si="429">SUM(AP100:AP112)</f>
        <v>0</v>
      </c>
      <c r="AQ113" s="189">
        <f t="shared" ref="AQ113" si="430">SUM(AQ100:AQ112)</f>
        <v>0</v>
      </c>
      <c r="AR113" s="189">
        <f t="shared" ref="AR113" si="431">SUM(AR100:AR112)</f>
        <v>33185.485775000096</v>
      </c>
      <c r="AS113" s="549">
        <f t="shared" ref="AS113" si="432">SUM(AS100:AS112)</f>
        <v>0</v>
      </c>
      <c r="AT113" s="549">
        <f t="shared" ref="AT113" si="433">SUM(AT100:AT112)</f>
        <v>0</v>
      </c>
      <c r="AU113" s="77">
        <f t="shared" si="395"/>
        <v>33185.485775000096</v>
      </c>
      <c r="AV113" s="306">
        <f>SUM(AI100:AT112)</f>
        <v>33185.485775000096</v>
      </c>
      <c r="AW113" s="78"/>
      <c r="AX113" s="197" t="s">
        <v>43</v>
      </c>
      <c r="AY113" s="189">
        <f>SUM(AY100:AY112)</f>
        <v>0</v>
      </c>
      <c r="AZ113" s="189">
        <f t="shared" ref="AZ113" si="434">SUM(AZ100:AZ112)</f>
        <v>0</v>
      </c>
      <c r="BA113" s="189">
        <f t="shared" ref="BA113" si="435">SUM(BA100:BA112)</f>
        <v>0</v>
      </c>
      <c r="BB113" s="189">
        <f t="shared" ref="BB113" si="436">SUM(BB100:BB112)</f>
        <v>0</v>
      </c>
      <c r="BC113" s="189">
        <f t="shared" ref="BC113" si="437">SUM(BC100:BC112)</f>
        <v>0</v>
      </c>
      <c r="BD113" s="189">
        <f t="shared" ref="BD113" si="438">SUM(BD100:BD112)</f>
        <v>0</v>
      </c>
      <c r="BE113" s="189">
        <f t="shared" ref="BE113" si="439">SUM(BE100:BE112)</f>
        <v>0</v>
      </c>
      <c r="BF113" s="189">
        <f t="shared" ref="BF113" si="440">SUM(BF100:BF112)</f>
        <v>0</v>
      </c>
      <c r="BG113" s="189">
        <f t="shared" ref="BG113" si="441">SUM(BG100:BG112)</f>
        <v>0</v>
      </c>
      <c r="BH113" s="189">
        <f t="shared" ref="BH113" si="442">SUM(BH100:BH112)</f>
        <v>-3767.9192249999996</v>
      </c>
      <c r="BI113" s="549">
        <f t="shared" ref="BI113" si="443">SUM(BI100:BI112)</f>
        <v>0</v>
      </c>
      <c r="BJ113" s="549">
        <f t="shared" ref="BJ113" si="444">SUM(BJ100:BJ112)</f>
        <v>0</v>
      </c>
      <c r="BK113" s="77">
        <f t="shared" si="396"/>
        <v>-3767.9192249999996</v>
      </c>
      <c r="BL113" s="547"/>
      <c r="BM113" s="529"/>
      <c r="BQ113" s="197" t="s">
        <v>43</v>
      </c>
      <c r="BR113" s="522">
        <f>SUM(BR100:BR112)</f>
        <v>0</v>
      </c>
      <c r="BS113" s="522">
        <f t="shared" ref="BS113:CC113" si="445">SUM(BS100:BS112)</f>
        <v>0</v>
      </c>
      <c r="BT113" s="522">
        <f t="shared" si="445"/>
        <v>0</v>
      </c>
      <c r="BU113" s="522">
        <f t="shared" si="445"/>
        <v>0</v>
      </c>
      <c r="BV113" s="522">
        <f t="shared" si="445"/>
        <v>0</v>
      </c>
      <c r="BW113" s="522">
        <f t="shared" si="445"/>
        <v>0</v>
      </c>
      <c r="BX113" s="522">
        <f t="shared" si="445"/>
        <v>0</v>
      </c>
      <c r="BY113" s="522">
        <f t="shared" si="445"/>
        <v>0</v>
      </c>
      <c r="BZ113" s="522">
        <f t="shared" si="445"/>
        <v>0</v>
      </c>
      <c r="CA113" s="522">
        <f t="shared" si="445"/>
        <v>0</v>
      </c>
      <c r="CB113" s="522">
        <f t="shared" si="445"/>
        <v>1.858444971161121E-2</v>
      </c>
      <c r="CC113" s="523">
        <f t="shared" si="445"/>
        <v>1.858444971161121E-2</v>
      </c>
      <c r="CD113" s="524">
        <f t="shared" si="397"/>
        <v>3.7168899423222421E-2</v>
      </c>
      <c r="CE113" s="306">
        <f>SUM(BR100:CC112)</f>
        <v>3.7168899423222421E-2</v>
      </c>
      <c r="CF113" s="78"/>
      <c r="CG113" s="197" t="s">
        <v>43</v>
      </c>
      <c r="CH113" s="522">
        <f>SUM(CH100:CH112)</f>
        <v>0</v>
      </c>
      <c r="CI113" s="522">
        <f t="shared" ref="CI113:CS113" si="446">SUM(CI100:CI112)</f>
        <v>0</v>
      </c>
      <c r="CJ113" s="522">
        <f t="shared" si="446"/>
        <v>0</v>
      </c>
      <c r="CK113" s="522">
        <f t="shared" si="446"/>
        <v>0</v>
      </c>
      <c r="CL113" s="522">
        <f t="shared" si="446"/>
        <v>0</v>
      </c>
      <c r="CM113" s="522">
        <f t="shared" si="446"/>
        <v>0</v>
      </c>
      <c r="CN113" s="522">
        <f t="shared" si="446"/>
        <v>0</v>
      </c>
      <c r="CO113" s="522">
        <f t="shared" si="446"/>
        <v>0</v>
      </c>
      <c r="CP113" s="522">
        <f t="shared" si="446"/>
        <v>0</v>
      </c>
      <c r="CQ113" s="522">
        <f t="shared" si="446"/>
        <v>0</v>
      </c>
      <c r="CR113" s="522">
        <f t="shared" si="446"/>
        <v>0.14409644141772629</v>
      </c>
      <c r="CS113" s="523">
        <f t="shared" si="446"/>
        <v>0.14409644141772629</v>
      </c>
      <c r="CT113" s="524">
        <f t="shared" si="398"/>
        <v>0.28819288283545258</v>
      </c>
      <c r="CU113" s="306">
        <f>SUM(CH100:CS112)</f>
        <v>0.28819288283545258</v>
      </c>
      <c r="CV113" s="78"/>
      <c r="CW113" s="197" t="s">
        <v>43</v>
      </c>
      <c r="CX113" s="522">
        <f>SUM(CX100:CX112)</f>
        <v>0</v>
      </c>
      <c r="CY113" s="522">
        <f t="shared" ref="CY113:DI113" si="447">SUM(CY100:CY112)</f>
        <v>0</v>
      </c>
      <c r="CZ113" s="522">
        <f t="shared" si="447"/>
        <v>0</v>
      </c>
      <c r="DA113" s="522">
        <f t="shared" si="447"/>
        <v>0</v>
      </c>
      <c r="DB113" s="522">
        <f t="shared" si="447"/>
        <v>0</v>
      </c>
      <c r="DC113" s="522">
        <f t="shared" si="447"/>
        <v>0</v>
      </c>
      <c r="DD113" s="522">
        <f t="shared" si="447"/>
        <v>0</v>
      </c>
      <c r="DE113" s="522">
        <f t="shared" si="447"/>
        <v>0</v>
      </c>
      <c r="DF113" s="522">
        <f t="shared" si="447"/>
        <v>0</v>
      </c>
      <c r="DG113" s="522">
        <f t="shared" si="447"/>
        <v>0</v>
      </c>
      <c r="DH113" s="522">
        <f t="shared" si="447"/>
        <v>0.26978862793888952</v>
      </c>
      <c r="DI113" s="523">
        <f t="shared" si="447"/>
        <v>0.26978862793888952</v>
      </c>
      <c r="DJ113" s="524">
        <f t="shared" si="399"/>
        <v>0.53957725587777905</v>
      </c>
      <c r="DK113" s="306">
        <f>SUM(CX100:DI112)</f>
        <v>0.53957725587777905</v>
      </c>
      <c r="DL113" s="78"/>
      <c r="DM113" s="197" t="s">
        <v>43</v>
      </c>
      <c r="DN113" s="522">
        <f>SUM(DN100:DN112)</f>
        <v>0</v>
      </c>
      <c r="DO113" s="522">
        <f t="shared" ref="DO113:DY113" si="448">SUM(DO100:DO112)</f>
        <v>0</v>
      </c>
      <c r="DP113" s="522">
        <f t="shared" si="448"/>
        <v>0</v>
      </c>
      <c r="DQ113" s="522">
        <f t="shared" si="448"/>
        <v>0</v>
      </c>
      <c r="DR113" s="522">
        <f t="shared" si="448"/>
        <v>0</v>
      </c>
      <c r="DS113" s="522">
        <f t="shared" si="448"/>
        <v>0</v>
      </c>
      <c r="DT113" s="522">
        <f t="shared" si="448"/>
        <v>0</v>
      </c>
      <c r="DU113" s="522">
        <f t="shared" si="448"/>
        <v>0</v>
      </c>
      <c r="DV113" s="522">
        <f t="shared" si="448"/>
        <v>0</v>
      </c>
      <c r="DW113" s="522">
        <f t="shared" si="448"/>
        <v>0</v>
      </c>
      <c r="DX113" s="522">
        <f t="shared" si="448"/>
        <v>0.56753048093177316</v>
      </c>
      <c r="DY113" s="523">
        <f t="shared" si="448"/>
        <v>0.56753048093177316</v>
      </c>
      <c r="DZ113" s="524">
        <f t="shared" si="400"/>
        <v>1.1350609618635463</v>
      </c>
      <c r="EA113" s="546">
        <f>CB113+CR113+DH113+DX113</f>
        <v>1.0000000000000002</v>
      </c>
      <c r="EB113" s="546">
        <f>CC113+CS113+DI113+DY113</f>
        <v>1.0000000000000002</v>
      </c>
    </row>
    <row r="114" spans="1:132" ht="21.5" thickBot="1" x14ac:dyDescent="0.4">
      <c r="A114" s="79"/>
      <c r="Q114" s="79"/>
      <c r="AG114" s="79"/>
      <c r="AW114" s="79"/>
      <c r="BP114" s="79"/>
      <c r="CF114" s="79"/>
      <c r="CV114" s="79"/>
      <c r="DL114" s="79"/>
    </row>
    <row r="115" spans="1:132" ht="21.5" thickBot="1" x14ac:dyDescent="0.4">
      <c r="A115" s="79"/>
      <c r="B115" s="184" t="s">
        <v>36</v>
      </c>
      <c r="C115" s="185">
        <f t="shared" ref="C115:N115" si="449">C$3</f>
        <v>44927</v>
      </c>
      <c r="D115" s="185">
        <f t="shared" si="449"/>
        <v>44958</v>
      </c>
      <c r="E115" s="185">
        <f t="shared" si="449"/>
        <v>44986</v>
      </c>
      <c r="F115" s="185">
        <f t="shared" si="449"/>
        <v>45017</v>
      </c>
      <c r="G115" s="185">
        <f t="shared" si="449"/>
        <v>45047</v>
      </c>
      <c r="H115" s="185">
        <f t="shared" si="449"/>
        <v>45078</v>
      </c>
      <c r="I115" s="185">
        <f t="shared" si="449"/>
        <v>45108</v>
      </c>
      <c r="J115" s="185">
        <f t="shared" si="449"/>
        <v>45139</v>
      </c>
      <c r="K115" s="185">
        <f t="shared" si="449"/>
        <v>45170</v>
      </c>
      <c r="L115" s="185">
        <f t="shared" si="449"/>
        <v>45200</v>
      </c>
      <c r="M115" s="478">
        <f t="shared" si="449"/>
        <v>45231</v>
      </c>
      <c r="N115" s="478" t="str">
        <f t="shared" si="449"/>
        <v>Dec-23 +</v>
      </c>
      <c r="O115" s="186" t="s">
        <v>34</v>
      </c>
      <c r="Q115" s="79"/>
      <c r="R115" s="184" t="s">
        <v>36</v>
      </c>
      <c r="S115" s="185">
        <f t="shared" ref="S115:AD115" si="450">S$3</f>
        <v>44927</v>
      </c>
      <c r="T115" s="185">
        <f t="shared" si="450"/>
        <v>44958</v>
      </c>
      <c r="U115" s="185">
        <f t="shared" si="450"/>
        <v>44986</v>
      </c>
      <c r="V115" s="185">
        <f t="shared" si="450"/>
        <v>45017</v>
      </c>
      <c r="W115" s="185">
        <f t="shared" si="450"/>
        <v>45047</v>
      </c>
      <c r="X115" s="185">
        <f t="shared" si="450"/>
        <v>45078</v>
      </c>
      <c r="Y115" s="185">
        <f t="shared" si="450"/>
        <v>45108</v>
      </c>
      <c r="Z115" s="185">
        <f t="shared" si="450"/>
        <v>45139</v>
      </c>
      <c r="AA115" s="185">
        <f t="shared" si="450"/>
        <v>45170</v>
      </c>
      <c r="AB115" s="185">
        <f t="shared" si="450"/>
        <v>45200</v>
      </c>
      <c r="AC115" s="478">
        <f t="shared" si="450"/>
        <v>45231</v>
      </c>
      <c r="AD115" s="478" t="str">
        <f t="shared" si="450"/>
        <v>Dec-23 +</v>
      </c>
      <c r="AE115" s="186" t="s">
        <v>34</v>
      </c>
      <c r="AG115" s="79"/>
      <c r="AH115" s="184" t="s">
        <v>36</v>
      </c>
      <c r="AI115" s="185">
        <f t="shared" ref="AI115:AT115" si="451">AI$3</f>
        <v>44927</v>
      </c>
      <c r="AJ115" s="185">
        <f t="shared" si="451"/>
        <v>44958</v>
      </c>
      <c r="AK115" s="185">
        <f t="shared" si="451"/>
        <v>44986</v>
      </c>
      <c r="AL115" s="185">
        <f t="shared" si="451"/>
        <v>45017</v>
      </c>
      <c r="AM115" s="185">
        <f t="shared" si="451"/>
        <v>45047</v>
      </c>
      <c r="AN115" s="185">
        <f t="shared" si="451"/>
        <v>45078</v>
      </c>
      <c r="AO115" s="185">
        <f t="shared" si="451"/>
        <v>45108</v>
      </c>
      <c r="AP115" s="185">
        <f t="shared" si="451"/>
        <v>45139</v>
      </c>
      <c r="AQ115" s="185">
        <f t="shared" si="451"/>
        <v>45170</v>
      </c>
      <c r="AR115" s="185">
        <f t="shared" si="451"/>
        <v>45200</v>
      </c>
      <c r="AS115" s="478">
        <f t="shared" si="451"/>
        <v>45231</v>
      </c>
      <c r="AT115" s="478" t="str">
        <f t="shared" si="451"/>
        <v>Dec-23 +</v>
      </c>
      <c r="AU115" s="186" t="s">
        <v>34</v>
      </c>
      <c r="AW115" s="79"/>
      <c r="AX115" s="184" t="s">
        <v>36</v>
      </c>
      <c r="AY115" s="185">
        <f t="shared" ref="AY115:BJ115" si="452">AY$3</f>
        <v>44927</v>
      </c>
      <c r="AZ115" s="185">
        <f t="shared" si="452"/>
        <v>44958</v>
      </c>
      <c r="BA115" s="185">
        <f t="shared" si="452"/>
        <v>44986</v>
      </c>
      <c r="BB115" s="185">
        <f t="shared" si="452"/>
        <v>45017</v>
      </c>
      <c r="BC115" s="185">
        <f t="shared" si="452"/>
        <v>45047</v>
      </c>
      <c r="BD115" s="185">
        <f t="shared" si="452"/>
        <v>45078</v>
      </c>
      <c r="BE115" s="185">
        <f t="shared" si="452"/>
        <v>45108</v>
      </c>
      <c r="BF115" s="185">
        <f t="shared" si="452"/>
        <v>45139</v>
      </c>
      <c r="BG115" s="185">
        <f t="shared" si="452"/>
        <v>45170</v>
      </c>
      <c r="BH115" s="185">
        <f t="shared" si="452"/>
        <v>45200</v>
      </c>
      <c r="BI115" s="478">
        <f t="shared" si="452"/>
        <v>45231</v>
      </c>
      <c r="BJ115" s="478" t="str">
        <f t="shared" si="452"/>
        <v>Dec-23 +</v>
      </c>
      <c r="BK115" s="186" t="s">
        <v>34</v>
      </c>
      <c r="BP115" s="79"/>
      <c r="BQ115" s="184" t="s">
        <v>36</v>
      </c>
      <c r="BR115" s="512" t="s">
        <v>189</v>
      </c>
      <c r="BS115" s="512" t="s">
        <v>190</v>
      </c>
      <c r="BT115" s="512" t="s">
        <v>191</v>
      </c>
      <c r="BU115" s="512" t="s">
        <v>192</v>
      </c>
      <c r="BV115" s="512" t="s">
        <v>44</v>
      </c>
      <c r="BW115" s="512" t="s">
        <v>193</v>
      </c>
      <c r="BX115" s="512" t="s">
        <v>194</v>
      </c>
      <c r="BY115" s="512" t="s">
        <v>195</v>
      </c>
      <c r="BZ115" s="512" t="s">
        <v>196</v>
      </c>
      <c r="CA115" s="512" t="s">
        <v>197</v>
      </c>
      <c r="CB115" s="542" t="s">
        <v>198</v>
      </c>
      <c r="CC115" s="542" t="s">
        <v>199</v>
      </c>
      <c r="CD115" s="543" t="s">
        <v>34</v>
      </c>
      <c r="CF115" s="79"/>
      <c r="CG115" s="184" t="s">
        <v>36</v>
      </c>
      <c r="CH115" s="512" t="s">
        <v>189</v>
      </c>
      <c r="CI115" s="512" t="s">
        <v>190</v>
      </c>
      <c r="CJ115" s="512" t="s">
        <v>191</v>
      </c>
      <c r="CK115" s="512" t="s">
        <v>192</v>
      </c>
      <c r="CL115" s="512" t="s">
        <v>44</v>
      </c>
      <c r="CM115" s="512" t="s">
        <v>193</v>
      </c>
      <c r="CN115" s="512" t="s">
        <v>194</v>
      </c>
      <c r="CO115" s="512" t="s">
        <v>195</v>
      </c>
      <c r="CP115" s="512" t="s">
        <v>196</v>
      </c>
      <c r="CQ115" s="512" t="s">
        <v>197</v>
      </c>
      <c r="CR115" s="542" t="s">
        <v>198</v>
      </c>
      <c r="CS115" s="542" t="s">
        <v>199</v>
      </c>
      <c r="CT115" s="543" t="s">
        <v>34</v>
      </c>
      <c r="CV115" s="79"/>
      <c r="CW115" s="184" t="s">
        <v>36</v>
      </c>
      <c r="CX115" s="512" t="s">
        <v>189</v>
      </c>
      <c r="CY115" s="512" t="s">
        <v>190</v>
      </c>
      <c r="CZ115" s="512" t="s">
        <v>191</v>
      </c>
      <c r="DA115" s="512" t="s">
        <v>192</v>
      </c>
      <c r="DB115" s="512" t="s">
        <v>44</v>
      </c>
      <c r="DC115" s="512" t="s">
        <v>193</v>
      </c>
      <c r="DD115" s="512" t="s">
        <v>194</v>
      </c>
      <c r="DE115" s="512" t="s">
        <v>195</v>
      </c>
      <c r="DF115" s="512" t="s">
        <v>196</v>
      </c>
      <c r="DG115" s="512" t="s">
        <v>197</v>
      </c>
      <c r="DH115" s="542" t="s">
        <v>198</v>
      </c>
      <c r="DI115" s="542" t="s">
        <v>199</v>
      </c>
      <c r="DJ115" s="543" t="s">
        <v>34</v>
      </c>
      <c r="DL115" s="79"/>
      <c r="DM115" s="184" t="s">
        <v>36</v>
      </c>
      <c r="DN115" s="512" t="s">
        <v>189</v>
      </c>
      <c r="DO115" s="512" t="s">
        <v>190</v>
      </c>
      <c r="DP115" s="512" t="s">
        <v>191</v>
      </c>
      <c r="DQ115" s="512" t="s">
        <v>192</v>
      </c>
      <c r="DR115" s="512" t="s">
        <v>44</v>
      </c>
      <c r="DS115" s="512" t="s">
        <v>193</v>
      </c>
      <c r="DT115" s="512" t="s">
        <v>194</v>
      </c>
      <c r="DU115" s="512" t="s">
        <v>195</v>
      </c>
      <c r="DV115" s="512" t="s">
        <v>196</v>
      </c>
      <c r="DW115" s="512" t="s">
        <v>197</v>
      </c>
      <c r="DX115" s="542" t="s">
        <v>198</v>
      </c>
      <c r="DY115" s="542" t="s">
        <v>199</v>
      </c>
      <c r="DZ115" s="543" t="s">
        <v>34</v>
      </c>
    </row>
    <row r="116" spans="1:132" ht="15" customHeight="1" x14ac:dyDescent="0.35">
      <c r="A116" s="635" t="s">
        <v>64</v>
      </c>
      <c r="B116" s="196" t="s">
        <v>62</v>
      </c>
      <c r="C116" s="3">
        <v>0</v>
      </c>
      <c r="D116" s="3">
        <v>0</v>
      </c>
      <c r="E116" s="3">
        <v>0</v>
      </c>
      <c r="F116" s="3">
        <v>0</v>
      </c>
      <c r="G116" s="3">
        <v>0</v>
      </c>
      <c r="H116" s="3">
        <v>0</v>
      </c>
      <c r="I116" s="3">
        <v>0</v>
      </c>
      <c r="J116" s="3">
        <v>0</v>
      </c>
      <c r="K116" s="3">
        <v>0</v>
      </c>
      <c r="L116" s="561">
        <v>0</v>
      </c>
      <c r="M116" s="286">
        <f>$BL$129*CB116</f>
        <v>0</v>
      </c>
      <c r="N116" s="286">
        <f>$BM$129*CC116</f>
        <v>0</v>
      </c>
      <c r="O116" s="74">
        <f t="shared" ref="O116:O129" si="453">SUM(C116:N116)</f>
        <v>0</v>
      </c>
      <c r="Q116" s="635" t="s">
        <v>64</v>
      </c>
      <c r="R116" s="196" t="s">
        <v>62</v>
      </c>
      <c r="S116" s="3">
        <v>0</v>
      </c>
      <c r="T116" s="3">
        <v>0</v>
      </c>
      <c r="U116" s="3">
        <v>0</v>
      </c>
      <c r="V116" s="3">
        <v>0</v>
      </c>
      <c r="W116" s="3">
        <v>0</v>
      </c>
      <c r="X116" s="3">
        <v>0</v>
      </c>
      <c r="Y116" s="3">
        <v>0</v>
      </c>
      <c r="Z116" s="3">
        <v>0</v>
      </c>
      <c r="AA116" s="3">
        <v>0</v>
      </c>
      <c r="AB116" s="561">
        <v>0</v>
      </c>
      <c r="AC116" s="286">
        <f>$BL$129*CR116</f>
        <v>0</v>
      </c>
      <c r="AD116" s="286">
        <f>$BM$129*CS116</f>
        <v>0</v>
      </c>
      <c r="AE116" s="74">
        <f t="shared" ref="AE116:AE129" si="454">SUM(S116:AD116)</f>
        <v>0</v>
      </c>
      <c r="AG116" s="635" t="s">
        <v>64</v>
      </c>
      <c r="AH116" s="196" t="s">
        <v>62</v>
      </c>
      <c r="AI116" s="3">
        <v>0</v>
      </c>
      <c r="AJ116" s="3">
        <v>0</v>
      </c>
      <c r="AK116" s="3">
        <v>0</v>
      </c>
      <c r="AL116" s="3">
        <v>0</v>
      </c>
      <c r="AM116" s="3">
        <v>0</v>
      </c>
      <c r="AN116" s="3">
        <v>0</v>
      </c>
      <c r="AO116" s="3">
        <v>0</v>
      </c>
      <c r="AP116" s="3">
        <v>0</v>
      </c>
      <c r="AQ116" s="3">
        <v>0</v>
      </c>
      <c r="AR116" s="561">
        <v>0</v>
      </c>
      <c r="AS116" s="286">
        <f>$BL$129*DH116</f>
        <v>0</v>
      </c>
      <c r="AT116" s="286">
        <f>$BM$129*DI116</f>
        <v>0</v>
      </c>
      <c r="AU116" s="74">
        <f t="shared" ref="AU116:AU129" si="455">SUM(AI116:AT116)</f>
        <v>0</v>
      </c>
      <c r="AW116" s="635" t="s">
        <v>64</v>
      </c>
      <c r="AX116" s="196" t="s">
        <v>62</v>
      </c>
      <c r="AY116" s="3">
        <v>0</v>
      </c>
      <c r="AZ116" s="3">
        <v>0</v>
      </c>
      <c r="BA116" s="3">
        <v>0</v>
      </c>
      <c r="BB116" s="3">
        <v>0</v>
      </c>
      <c r="BC116" s="3">
        <v>0</v>
      </c>
      <c r="BD116" s="3">
        <v>0</v>
      </c>
      <c r="BE116" s="3">
        <v>0</v>
      </c>
      <c r="BF116" s="3">
        <v>0</v>
      </c>
      <c r="BG116" s="3">
        <v>0</v>
      </c>
      <c r="BH116" s="561">
        <v>0</v>
      </c>
      <c r="BI116" s="286">
        <f>$BL$129*DX116</f>
        <v>0</v>
      </c>
      <c r="BJ116" s="286">
        <f>$BM$129*DY116</f>
        <v>0</v>
      </c>
      <c r="BK116" s="74">
        <f t="shared" ref="BK116:BK129" si="456">SUM(AY116:BJ116)</f>
        <v>0</v>
      </c>
      <c r="BP116" s="635" t="s">
        <v>64</v>
      </c>
      <c r="BQ116" s="196" t="s">
        <v>62</v>
      </c>
      <c r="BR116" s="172"/>
      <c r="BS116" s="172"/>
      <c r="BT116" s="172"/>
      <c r="BU116" s="172"/>
      <c r="BV116" s="172"/>
      <c r="BW116" s="172"/>
      <c r="BX116" s="172"/>
      <c r="BY116" s="172"/>
      <c r="BZ116" s="172"/>
      <c r="CA116" s="172"/>
      <c r="CB116" s="540">
        <v>0</v>
      </c>
      <c r="CC116" s="540">
        <v>0</v>
      </c>
      <c r="CD116" s="541">
        <f t="shared" ref="CD116:CD129" si="457">SUM(BR116:CC116)</f>
        <v>0</v>
      </c>
      <c r="CF116" s="635" t="s">
        <v>64</v>
      </c>
      <c r="CG116" s="196" t="s">
        <v>62</v>
      </c>
      <c r="CH116" s="172"/>
      <c r="CI116" s="172"/>
      <c r="CJ116" s="172"/>
      <c r="CK116" s="172"/>
      <c r="CL116" s="172"/>
      <c r="CM116" s="172"/>
      <c r="CN116" s="172"/>
      <c r="CO116" s="172"/>
      <c r="CP116" s="172"/>
      <c r="CQ116" s="172"/>
      <c r="CR116" s="525">
        <v>0</v>
      </c>
      <c r="CS116" s="525">
        <v>0</v>
      </c>
      <c r="CT116" s="521">
        <f t="shared" ref="CT116:CT129" si="458">SUM(CH116:CS116)</f>
        <v>0</v>
      </c>
      <c r="CV116" s="635" t="s">
        <v>64</v>
      </c>
      <c r="CW116" s="196" t="s">
        <v>62</v>
      </c>
      <c r="CX116" s="172"/>
      <c r="CY116" s="172"/>
      <c r="CZ116" s="172"/>
      <c r="DA116" s="172"/>
      <c r="DB116" s="172"/>
      <c r="DC116" s="172"/>
      <c r="DD116" s="172"/>
      <c r="DE116" s="172"/>
      <c r="DF116" s="172"/>
      <c r="DG116" s="172"/>
      <c r="DH116" s="525">
        <v>0</v>
      </c>
      <c r="DI116" s="525">
        <v>0</v>
      </c>
      <c r="DJ116" s="521">
        <f t="shared" ref="DJ116:DJ129" si="459">SUM(CX116:DI116)</f>
        <v>0</v>
      </c>
      <c r="DL116" s="635" t="s">
        <v>64</v>
      </c>
      <c r="DM116" s="196" t="s">
        <v>62</v>
      </c>
      <c r="DN116" s="172"/>
      <c r="DO116" s="172"/>
      <c r="DP116" s="172"/>
      <c r="DQ116" s="172"/>
      <c r="DR116" s="172"/>
      <c r="DS116" s="172"/>
      <c r="DT116" s="172"/>
      <c r="DU116" s="172"/>
      <c r="DV116" s="172"/>
      <c r="DW116" s="172"/>
      <c r="DX116" s="525">
        <v>0</v>
      </c>
      <c r="DY116" s="525">
        <v>0</v>
      </c>
      <c r="DZ116" s="521">
        <f t="shared" ref="DZ116:DZ129" si="460">SUM(DN116:DY116)</f>
        <v>0</v>
      </c>
    </row>
    <row r="117" spans="1:132" x14ac:dyDescent="0.35">
      <c r="A117" s="636"/>
      <c r="B117" s="196" t="s">
        <v>61</v>
      </c>
      <c r="C117" s="3">
        <v>0</v>
      </c>
      <c r="D117" s="3">
        <v>0</v>
      </c>
      <c r="E117" s="3">
        <v>0</v>
      </c>
      <c r="F117" s="3">
        <v>0</v>
      </c>
      <c r="G117" s="3">
        <v>248820.09999999998</v>
      </c>
      <c r="H117" s="3">
        <v>17392.760000000002</v>
      </c>
      <c r="I117" s="3">
        <v>72341.320000000007</v>
      </c>
      <c r="J117" s="3">
        <v>0</v>
      </c>
      <c r="K117" s="3">
        <v>403244.76</v>
      </c>
      <c r="L117" s="561">
        <v>0</v>
      </c>
      <c r="M117" s="286">
        <f t="shared" ref="M117:M128" si="461">$BL$129*CB117</f>
        <v>0</v>
      </c>
      <c r="N117" s="286">
        <f t="shared" ref="N117:N128" si="462">$BM$129*CC117</f>
        <v>0</v>
      </c>
      <c r="O117" s="74">
        <f t="shared" si="453"/>
        <v>741798.94</v>
      </c>
      <c r="Q117" s="636"/>
      <c r="R117" s="196" t="s">
        <v>61</v>
      </c>
      <c r="S117" s="3">
        <v>0</v>
      </c>
      <c r="T117" s="3">
        <v>0</v>
      </c>
      <c r="U117" s="3">
        <v>0</v>
      </c>
      <c r="V117" s="3">
        <v>0</v>
      </c>
      <c r="W117" s="3">
        <v>0</v>
      </c>
      <c r="X117" s="3">
        <v>0</v>
      </c>
      <c r="Y117" s="3">
        <v>105207.59</v>
      </c>
      <c r="Z117" s="3">
        <v>0</v>
      </c>
      <c r="AA117" s="3">
        <v>0</v>
      </c>
      <c r="AB117" s="561">
        <v>0</v>
      </c>
      <c r="AC117" s="286">
        <f t="shared" ref="AC117:AC128" si="463">$BL$129*CR117</f>
        <v>0</v>
      </c>
      <c r="AD117" s="286">
        <f t="shared" ref="AD117:AD128" si="464">$BM$129*CS117</f>
        <v>0</v>
      </c>
      <c r="AE117" s="74">
        <f t="shared" si="454"/>
        <v>105207.59</v>
      </c>
      <c r="AG117" s="636"/>
      <c r="AH117" s="196" t="s">
        <v>61</v>
      </c>
      <c r="AI117" s="3">
        <v>0</v>
      </c>
      <c r="AJ117" s="3">
        <v>0</v>
      </c>
      <c r="AK117" s="3">
        <v>0</v>
      </c>
      <c r="AL117" s="3">
        <v>0</v>
      </c>
      <c r="AM117" s="3">
        <v>0</v>
      </c>
      <c r="AN117" s="3">
        <v>0</v>
      </c>
      <c r="AO117" s="3">
        <v>0</v>
      </c>
      <c r="AP117" s="3">
        <v>0</v>
      </c>
      <c r="AQ117" s="3">
        <v>0</v>
      </c>
      <c r="AR117" s="561">
        <v>0</v>
      </c>
      <c r="AS117" s="286">
        <f t="shared" ref="AS117:AS128" si="465">$BL$129*DH117</f>
        <v>0</v>
      </c>
      <c r="AT117" s="286">
        <f t="shared" ref="AT117:AT128" si="466">$BM$129*DI117</f>
        <v>0</v>
      </c>
      <c r="AU117" s="74">
        <f t="shared" si="455"/>
        <v>0</v>
      </c>
      <c r="AW117" s="636"/>
      <c r="AX117" s="196" t="s">
        <v>61</v>
      </c>
      <c r="AY117" s="3">
        <v>0</v>
      </c>
      <c r="AZ117" s="3">
        <v>0</v>
      </c>
      <c r="BA117" s="3">
        <v>0</v>
      </c>
      <c r="BB117" s="3">
        <v>0</v>
      </c>
      <c r="BC117" s="3">
        <v>0</v>
      </c>
      <c r="BD117" s="3">
        <v>0</v>
      </c>
      <c r="BE117" s="3">
        <v>0</v>
      </c>
      <c r="BF117" s="3">
        <v>0</v>
      </c>
      <c r="BG117" s="3">
        <v>0</v>
      </c>
      <c r="BH117" s="561">
        <v>0</v>
      </c>
      <c r="BI117" s="286">
        <f t="shared" ref="BI117:BI128" si="467">$BL$129*DX117</f>
        <v>0</v>
      </c>
      <c r="BJ117" s="286">
        <f t="shared" ref="BJ117:BJ128" si="468">$BM$129*DY117</f>
        <v>0</v>
      </c>
      <c r="BK117" s="74">
        <f t="shared" si="456"/>
        <v>0</v>
      </c>
      <c r="BP117" s="636"/>
      <c r="BQ117" s="196" t="s">
        <v>61</v>
      </c>
      <c r="BR117" s="172"/>
      <c r="BS117" s="172"/>
      <c r="BT117" s="172"/>
      <c r="BU117" s="172"/>
      <c r="BV117" s="172"/>
      <c r="BW117" s="172"/>
      <c r="BX117" s="172"/>
      <c r="BY117" s="172"/>
      <c r="BZ117" s="172"/>
      <c r="CA117" s="172"/>
      <c r="CB117" s="525">
        <v>0</v>
      </c>
      <c r="CC117" s="525">
        <v>0</v>
      </c>
      <c r="CD117" s="521">
        <f t="shared" si="457"/>
        <v>0</v>
      </c>
      <c r="CF117" s="636"/>
      <c r="CG117" s="196" t="s">
        <v>61</v>
      </c>
      <c r="CH117" s="172"/>
      <c r="CI117" s="172"/>
      <c r="CJ117" s="172"/>
      <c r="CK117" s="172"/>
      <c r="CL117" s="172"/>
      <c r="CM117" s="172"/>
      <c r="CN117" s="172"/>
      <c r="CO117" s="172"/>
      <c r="CP117" s="172"/>
      <c r="CQ117" s="172"/>
      <c r="CR117" s="525">
        <v>0</v>
      </c>
      <c r="CS117" s="525">
        <v>0</v>
      </c>
      <c r="CT117" s="521">
        <f t="shared" si="458"/>
        <v>0</v>
      </c>
      <c r="CV117" s="636"/>
      <c r="CW117" s="196" t="s">
        <v>61</v>
      </c>
      <c r="CX117" s="172"/>
      <c r="CY117" s="172"/>
      <c r="CZ117" s="172"/>
      <c r="DA117" s="172"/>
      <c r="DB117" s="172"/>
      <c r="DC117" s="172"/>
      <c r="DD117" s="172"/>
      <c r="DE117" s="172"/>
      <c r="DF117" s="172"/>
      <c r="DG117" s="172"/>
      <c r="DH117" s="525">
        <v>0</v>
      </c>
      <c r="DI117" s="525">
        <v>0</v>
      </c>
      <c r="DJ117" s="521">
        <f t="shared" si="459"/>
        <v>0</v>
      </c>
      <c r="DL117" s="636"/>
      <c r="DM117" s="196" t="s">
        <v>61</v>
      </c>
      <c r="DN117" s="172"/>
      <c r="DO117" s="172"/>
      <c r="DP117" s="172"/>
      <c r="DQ117" s="172"/>
      <c r="DR117" s="172"/>
      <c r="DS117" s="172"/>
      <c r="DT117" s="172"/>
      <c r="DU117" s="172"/>
      <c r="DV117" s="172"/>
      <c r="DW117" s="172"/>
      <c r="DX117" s="525">
        <v>0</v>
      </c>
      <c r="DY117" s="525">
        <v>0</v>
      </c>
      <c r="DZ117" s="521">
        <f t="shared" si="460"/>
        <v>0</v>
      </c>
    </row>
    <row r="118" spans="1:132" x14ac:dyDescent="0.35">
      <c r="A118" s="636"/>
      <c r="B118" s="196" t="s">
        <v>60</v>
      </c>
      <c r="C118" s="3">
        <v>0</v>
      </c>
      <c r="D118" s="3">
        <v>0</v>
      </c>
      <c r="E118" s="3">
        <v>0</v>
      </c>
      <c r="F118" s="3">
        <v>0</v>
      </c>
      <c r="G118" s="3">
        <v>0</v>
      </c>
      <c r="H118" s="3">
        <v>0</v>
      </c>
      <c r="I118" s="3">
        <v>0</v>
      </c>
      <c r="J118" s="3">
        <v>0</v>
      </c>
      <c r="K118" s="3">
        <v>385.04</v>
      </c>
      <c r="L118" s="561">
        <v>0</v>
      </c>
      <c r="M118" s="286">
        <f t="shared" si="461"/>
        <v>0</v>
      </c>
      <c r="N118" s="286">
        <f t="shared" si="462"/>
        <v>0</v>
      </c>
      <c r="O118" s="74">
        <f t="shared" si="453"/>
        <v>385.04</v>
      </c>
      <c r="Q118" s="636"/>
      <c r="R118" s="196" t="s">
        <v>60</v>
      </c>
      <c r="S118" s="3">
        <v>0</v>
      </c>
      <c r="T118" s="3">
        <v>0</v>
      </c>
      <c r="U118" s="3">
        <v>0</v>
      </c>
      <c r="V118" s="3">
        <v>0</v>
      </c>
      <c r="W118" s="3">
        <v>0</v>
      </c>
      <c r="X118" s="3">
        <v>0</v>
      </c>
      <c r="Y118" s="3">
        <v>0</v>
      </c>
      <c r="Z118" s="3">
        <v>0</v>
      </c>
      <c r="AA118" s="3">
        <v>0</v>
      </c>
      <c r="AB118" s="561">
        <v>0</v>
      </c>
      <c r="AC118" s="286">
        <f t="shared" si="463"/>
        <v>0</v>
      </c>
      <c r="AD118" s="286">
        <f t="shared" si="464"/>
        <v>0</v>
      </c>
      <c r="AE118" s="74">
        <f t="shared" si="454"/>
        <v>0</v>
      </c>
      <c r="AG118" s="636"/>
      <c r="AH118" s="196" t="s">
        <v>60</v>
      </c>
      <c r="AI118" s="3">
        <v>0</v>
      </c>
      <c r="AJ118" s="3">
        <v>0</v>
      </c>
      <c r="AK118" s="3">
        <v>0</v>
      </c>
      <c r="AL118" s="3">
        <v>0</v>
      </c>
      <c r="AM118" s="3">
        <v>0</v>
      </c>
      <c r="AN118" s="3">
        <v>0</v>
      </c>
      <c r="AO118" s="3">
        <v>0</v>
      </c>
      <c r="AP118" s="3">
        <v>0</v>
      </c>
      <c r="AQ118" s="3">
        <v>0</v>
      </c>
      <c r="AR118" s="561">
        <v>0</v>
      </c>
      <c r="AS118" s="286">
        <f t="shared" si="465"/>
        <v>0</v>
      </c>
      <c r="AT118" s="286">
        <f t="shared" si="466"/>
        <v>0</v>
      </c>
      <c r="AU118" s="74">
        <f t="shared" si="455"/>
        <v>0</v>
      </c>
      <c r="AW118" s="636"/>
      <c r="AX118" s="196" t="s">
        <v>60</v>
      </c>
      <c r="AY118" s="3">
        <v>0</v>
      </c>
      <c r="AZ118" s="3">
        <v>0</v>
      </c>
      <c r="BA118" s="3">
        <v>0</v>
      </c>
      <c r="BB118" s="3">
        <v>0</v>
      </c>
      <c r="BC118" s="3">
        <v>0</v>
      </c>
      <c r="BD118" s="3">
        <v>0</v>
      </c>
      <c r="BE118" s="3">
        <v>0</v>
      </c>
      <c r="BF118" s="3">
        <v>0</v>
      </c>
      <c r="BG118" s="3">
        <v>0</v>
      </c>
      <c r="BH118" s="561">
        <v>0</v>
      </c>
      <c r="BI118" s="286">
        <f t="shared" si="467"/>
        <v>0</v>
      </c>
      <c r="BJ118" s="286">
        <f t="shared" si="468"/>
        <v>0</v>
      </c>
      <c r="BK118" s="74">
        <f t="shared" si="456"/>
        <v>0</v>
      </c>
      <c r="BP118" s="636"/>
      <c r="BQ118" s="196" t="s">
        <v>60</v>
      </c>
      <c r="BR118" s="172"/>
      <c r="BS118" s="172"/>
      <c r="BT118" s="172"/>
      <c r="BU118" s="172"/>
      <c r="BV118" s="172"/>
      <c r="BW118" s="172"/>
      <c r="BX118" s="172"/>
      <c r="BY118" s="172"/>
      <c r="BZ118" s="172"/>
      <c r="CA118" s="172"/>
      <c r="CB118" s="525">
        <v>0</v>
      </c>
      <c r="CC118" s="525">
        <v>0</v>
      </c>
      <c r="CD118" s="521">
        <f t="shared" si="457"/>
        <v>0</v>
      </c>
      <c r="CF118" s="636"/>
      <c r="CG118" s="196" t="s">
        <v>60</v>
      </c>
      <c r="CH118" s="172"/>
      <c r="CI118" s="172"/>
      <c r="CJ118" s="172"/>
      <c r="CK118" s="172"/>
      <c r="CL118" s="172"/>
      <c r="CM118" s="172"/>
      <c r="CN118" s="172"/>
      <c r="CO118" s="172"/>
      <c r="CP118" s="172"/>
      <c r="CQ118" s="172"/>
      <c r="CR118" s="525">
        <v>0</v>
      </c>
      <c r="CS118" s="525">
        <v>0</v>
      </c>
      <c r="CT118" s="521">
        <f t="shared" si="458"/>
        <v>0</v>
      </c>
      <c r="CV118" s="636"/>
      <c r="CW118" s="196" t="s">
        <v>60</v>
      </c>
      <c r="CX118" s="172"/>
      <c r="CY118" s="172"/>
      <c r="CZ118" s="172"/>
      <c r="DA118" s="172"/>
      <c r="DB118" s="172"/>
      <c r="DC118" s="172"/>
      <c r="DD118" s="172"/>
      <c r="DE118" s="172"/>
      <c r="DF118" s="172"/>
      <c r="DG118" s="172"/>
      <c r="DH118" s="525">
        <v>0</v>
      </c>
      <c r="DI118" s="525">
        <v>0</v>
      </c>
      <c r="DJ118" s="521">
        <f t="shared" si="459"/>
        <v>0</v>
      </c>
      <c r="DL118" s="636"/>
      <c r="DM118" s="196" t="s">
        <v>60</v>
      </c>
      <c r="DN118" s="172"/>
      <c r="DO118" s="172"/>
      <c r="DP118" s="172"/>
      <c r="DQ118" s="172"/>
      <c r="DR118" s="172"/>
      <c r="DS118" s="172"/>
      <c r="DT118" s="172"/>
      <c r="DU118" s="172"/>
      <c r="DV118" s="172"/>
      <c r="DW118" s="172"/>
      <c r="DX118" s="525">
        <v>0</v>
      </c>
      <c r="DY118" s="525">
        <v>0</v>
      </c>
      <c r="DZ118" s="521">
        <f t="shared" si="460"/>
        <v>0</v>
      </c>
    </row>
    <row r="119" spans="1:132" x14ac:dyDescent="0.35">
      <c r="A119" s="636"/>
      <c r="B119" s="196" t="s">
        <v>59</v>
      </c>
      <c r="C119" s="3">
        <v>0</v>
      </c>
      <c r="D119" s="3">
        <v>0</v>
      </c>
      <c r="E119" s="3">
        <v>0</v>
      </c>
      <c r="F119" s="3">
        <v>0</v>
      </c>
      <c r="G119" s="3">
        <v>1732.68</v>
      </c>
      <c r="H119" s="3">
        <v>0</v>
      </c>
      <c r="I119" s="3">
        <v>27915.4</v>
      </c>
      <c r="J119" s="3">
        <v>130528.56</v>
      </c>
      <c r="K119" s="3">
        <v>0</v>
      </c>
      <c r="L119" s="561">
        <v>0</v>
      </c>
      <c r="M119" s="286">
        <f t="shared" si="461"/>
        <v>0</v>
      </c>
      <c r="N119" s="286">
        <f t="shared" si="462"/>
        <v>0</v>
      </c>
      <c r="O119" s="74">
        <f t="shared" si="453"/>
        <v>160176.64000000001</v>
      </c>
      <c r="Q119" s="636"/>
      <c r="R119" s="196" t="s">
        <v>59</v>
      </c>
      <c r="S119" s="3">
        <v>0</v>
      </c>
      <c r="T119" s="3">
        <v>0</v>
      </c>
      <c r="U119" s="3">
        <v>0</v>
      </c>
      <c r="V119" s="3">
        <v>0</v>
      </c>
      <c r="W119" s="3">
        <v>0</v>
      </c>
      <c r="X119" s="3">
        <v>0</v>
      </c>
      <c r="Y119" s="3">
        <v>0</v>
      </c>
      <c r="Z119" s="3">
        <v>0</v>
      </c>
      <c r="AA119" s="3">
        <v>0</v>
      </c>
      <c r="AB119" s="561">
        <v>0</v>
      </c>
      <c r="AC119" s="286">
        <f t="shared" si="463"/>
        <v>0</v>
      </c>
      <c r="AD119" s="286">
        <f t="shared" si="464"/>
        <v>0</v>
      </c>
      <c r="AE119" s="74">
        <f t="shared" si="454"/>
        <v>0</v>
      </c>
      <c r="AG119" s="636"/>
      <c r="AH119" s="196" t="s">
        <v>59</v>
      </c>
      <c r="AI119" s="3">
        <v>0</v>
      </c>
      <c r="AJ119" s="3">
        <v>0</v>
      </c>
      <c r="AK119" s="3">
        <v>0</v>
      </c>
      <c r="AL119" s="3">
        <v>0</v>
      </c>
      <c r="AM119" s="3">
        <v>0</v>
      </c>
      <c r="AN119" s="3">
        <v>0</v>
      </c>
      <c r="AO119" s="3">
        <v>0</v>
      </c>
      <c r="AP119" s="3">
        <v>0</v>
      </c>
      <c r="AQ119" s="3">
        <v>0</v>
      </c>
      <c r="AR119" s="561">
        <v>0</v>
      </c>
      <c r="AS119" s="286">
        <f t="shared" si="465"/>
        <v>0</v>
      </c>
      <c r="AT119" s="286">
        <f t="shared" si="466"/>
        <v>0</v>
      </c>
      <c r="AU119" s="74">
        <f t="shared" si="455"/>
        <v>0</v>
      </c>
      <c r="AW119" s="636"/>
      <c r="AX119" s="196" t="s">
        <v>59</v>
      </c>
      <c r="AY119" s="3">
        <v>0</v>
      </c>
      <c r="AZ119" s="3">
        <v>0</v>
      </c>
      <c r="BA119" s="3">
        <v>0</v>
      </c>
      <c r="BB119" s="3">
        <v>0</v>
      </c>
      <c r="BC119" s="3">
        <v>0</v>
      </c>
      <c r="BD119" s="3">
        <v>0</v>
      </c>
      <c r="BE119" s="3">
        <v>0</v>
      </c>
      <c r="BF119" s="3">
        <v>0</v>
      </c>
      <c r="BG119" s="3">
        <v>0</v>
      </c>
      <c r="BH119" s="561">
        <v>0</v>
      </c>
      <c r="BI119" s="286">
        <f t="shared" si="467"/>
        <v>0</v>
      </c>
      <c r="BJ119" s="286">
        <f t="shared" si="468"/>
        <v>0</v>
      </c>
      <c r="BK119" s="74">
        <f t="shared" si="456"/>
        <v>0</v>
      </c>
      <c r="BP119" s="636"/>
      <c r="BQ119" s="196" t="s">
        <v>59</v>
      </c>
      <c r="BR119" s="172"/>
      <c r="BS119" s="172"/>
      <c r="BT119" s="172"/>
      <c r="BU119" s="172"/>
      <c r="BV119" s="172"/>
      <c r="BW119" s="172"/>
      <c r="BX119" s="172"/>
      <c r="BY119" s="172"/>
      <c r="BZ119" s="172"/>
      <c r="CA119" s="172"/>
      <c r="CB119" s="525">
        <v>0</v>
      </c>
      <c r="CC119" s="525">
        <v>0</v>
      </c>
      <c r="CD119" s="521">
        <f t="shared" si="457"/>
        <v>0</v>
      </c>
      <c r="CF119" s="636"/>
      <c r="CG119" s="196" t="s">
        <v>59</v>
      </c>
      <c r="CH119" s="172"/>
      <c r="CI119" s="172"/>
      <c r="CJ119" s="172"/>
      <c r="CK119" s="172"/>
      <c r="CL119" s="172"/>
      <c r="CM119" s="172"/>
      <c r="CN119" s="172"/>
      <c r="CO119" s="172"/>
      <c r="CP119" s="172"/>
      <c r="CQ119" s="172"/>
      <c r="CR119" s="525">
        <v>0</v>
      </c>
      <c r="CS119" s="525">
        <v>0</v>
      </c>
      <c r="CT119" s="521">
        <f t="shared" si="458"/>
        <v>0</v>
      </c>
      <c r="CV119" s="636"/>
      <c r="CW119" s="196" t="s">
        <v>59</v>
      </c>
      <c r="CX119" s="172"/>
      <c r="CY119" s="172"/>
      <c r="CZ119" s="172"/>
      <c r="DA119" s="172"/>
      <c r="DB119" s="172"/>
      <c r="DC119" s="172"/>
      <c r="DD119" s="172"/>
      <c r="DE119" s="172"/>
      <c r="DF119" s="172"/>
      <c r="DG119" s="172"/>
      <c r="DH119" s="525">
        <v>0</v>
      </c>
      <c r="DI119" s="525">
        <v>0</v>
      </c>
      <c r="DJ119" s="521">
        <f t="shared" si="459"/>
        <v>0</v>
      </c>
      <c r="DL119" s="636"/>
      <c r="DM119" s="196" t="s">
        <v>59</v>
      </c>
      <c r="DN119" s="172"/>
      <c r="DO119" s="172"/>
      <c r="DP119" s="172"/>
      <c r="DQ119" s="172"/>
      <c r="DR119" s="172"/>
      <c r="DS119" s="172"/>
      <c r="DT119" s="172"/>
      <c r="DU119" s="172"/>
      <c r="DV119" s="172"/>
      <c r="DW119" s="172"/>
      <c r="DX119" s="525">
        <v>0</v>
      </c>
      <c r="DY119" s="525">
        <v>0</v>
      </c>
      <c r="DZ119" s="521">
        <f t="shared" si="460"/>
        <v>0</v>
      </c>
    </row>
    <row r="120" spans="1:132" x14ac:dyDescent="0.35">
      <c r="A120" s="636"/>
      <c r="B120" s="196" t="s">
        <v>58</v>
      </c>
      <c r="C120" s="3">
        <v>0</v>
      </c>
      <c r="D120" s="3">
        <v>0</v>
      </c>
      <c r="E120" s="3">
        <v>0</v>
      </c>
      <c r="F120" s="3">
        <v>0</v>
      </c>
      <c r="G120" s="3">
        <v>0</v>
      </c>
      <c r="H120" s="3">
        <v>0</v>
      </c>
      <c r="I120" s="3">
        <v>0</v>
      </c>
      <c r="J120" s="3">
        <v>0</v>
      </c>
      <c r="K120" s="3">
        <v>54.4</v>
      </c>
      <c r="L120" s="561">
        <v>0</v>
      </c>
      <c r="M120" s="286">
        <f t="shared" si="461"/>
        <v>8598.7770023075482</v>
      </c>
      <c r="N120" s="286">
        <f t="shared" si="462"/>
        <v>29306.403562715452</v>
      </c>
      <c r="O120" s="74">
        <f t="shared" si="453"/>
        <v>37959.580565023003</v>
      </c>
      <c r="Q120" s="636"/>
      <c r="R120" s="196" t="s">
        <v>58</v>
      </c>
      <c r="S120" s="3">
        <v>0</v>
      </c>
      <c r="T120" s="3">
        <v>0</v>
      </c>
      <c r="U120" s="3">
        <v>0</v>
      </c>
      <c r="V120" s="3">
        <v>0</v>
      </c>
      <c r="W120" s="3">
        <v>0</v>
      </c>
      <c r="X120" s="3">
        <v>0</v>
      </c>
      <c r="Y120" s="3">
        <v>0</v>
      </c>
      <c r="Z120" s="3">
        <v>0</v>
      </c>
      <c r="AA120" s="3">
        <v>0</v>
      </c>
      <c r="AB120" s="561">
        <v>0</v>
      </c>
      <c r="AC120" s="286">
        <f t="shared" si="463"/>
        <v>0</v>
      </c>
      <c r="AD120" s="286">
        <f t="shared" si="464"/>
        <v>0</v>
      </c>
      <c r="AE120" s="74">
        <f t="shared" si="454"/>
        <v>0</v>
      </c>
      <c r="AG120" s="636"/>
      <c r="AH120" s="196" t="s">
        <v>58</v>
      </c>
      <c r="AI120" s="3">
        <v>0</v>
      </c>
      <c r="AJ120" s="3">
        <v>0</v>
      </c>
      <c r="AK120" s="3">
        <v>0</v>
      </c>
      <c r="AL120" s="3">
        <v>0</v>
      </c>
      <c r="AM120" s="3">
        <v>0</v>
      </c>
      <c r="AN120" s="3">
        <v>0</v>
      </c>
      <c r="AO120" s="3">
        <v>0</v>
      </c>
      <c r="AP120" s="3">
        <v>0</v>
      </c>
      <c r="AQ120" s="3">
        <v>0</v>
      </c>
      <c r="AR120" s="561">
        <v>0</v>
      </c>
      <c r="AS120" s="286">
        <f t="shared" si="465"/>
        <v>0</v>
      </c>
      <c r="AT120" s="286">
        <f t="shared" si="466"/>
        <v>0</v>
      </c>
      <c r="AU120" s="74">
        <f t="shared" si="455"/>
        <v>0</v>
      </c>
      <c r="AW120" s="636"/>
      <c r="AX120" s="196" t="s">
        <v>58</v>
      </c>
      <c r="AY120" s="3">
        <v>0</v>
      </c>
      <c r="AZ120" s="3">
        <v>0</v>
      </c>
      <c r="BA120" s="3">
        <v>0</v>
      </c>
      <c r="BB120" s="3">
        <v>0</v>
      </c>
      <c r="BC120" s="3">
        <v>0</v>
      </c>
      <c r="BD120" s="3">
        <v>0</v>
      </c>
      <c r="BE120" s="3">
        <v>0</v>
      </c>
      <c r="BF120" s="3">
        <v>0</v>
      </c>
      <c r="BG120" s="3">
        <v>0</v>
      </c>
      <c r="BH120" s="561">
        <v>0</v>
      </c>
      <c r="BI120" s="286">
        <f t="shared" si="467"/>
        <v>0</v>
      </c>
      <c r="BJ120" s="286">
        <f t="shared" si="468"/>
        <v>0</v>
      </c>
      <c r="BK120" s="74">
        <f t="shared" si="456"/>
        <v>0</v>
      </c>
      <c r="BP120" s="636"/>
      <c r="BQ120" s="196" t="s">
        <v>58</v>
      </c>
      <c r="BR120" s="172"/>
      <c r="BS120" s="172"/>
      <c r="BT120" s="172"/>
      <c r="BU120" s="172"/>
      <c r="BV120" s="172"/>
      <c r="BW120" s="172"/>
      <c r="BX120" s="172"/>
      <c r="BY120" s="172"/>
      <c r="BZ120" s="172"/>
      <c r="CA120" s="172"/>
      <c r="CB120" s="525">
        <v>0.20068039586219327</v>
      </c>
      <c r="CC120" s="525">
        <v>0.20068039586219327</v>
      </c>
      <c r="CD120" s="521">
        <f t="shared" si="457"/>
        <v>0.40136079172438655</v>
      </c>
      <c r="CF120" s="636"/>
      <c r="CG120" s="196" t="s">
        <v>58</v>
      </c>
      <c r="CH120" s="172"/>
      <c r="CI120" s="172"/>
      <c r="CJ120" s="172"/>
      <c r="CK120" s="172"/>
      <c r="CL120" s="172"/>
      <c r="CM120" s="172"/>
      <c r="CN120" s="172"/>
      <c r="CO120" s="172"/>
      <c r="CP120" s="172"/>
      <c r="CQ120" s="172"/>
      <c r="CR120" s="525">
        <v>0</v>
      </c>
      <c r="CS120" s="525">
        <v>0</v>
      </c>
      <c r="CT120" s="521">
        <f t="shared" si="458"/>
        <v>0</v>
      </c>
      <c r="CV120" s="636"/>
      <c r="CW120" s="196" t="s">
        <v>58</v>
      </c>
      <c r="CX120" s="172"/>
      <c r="CY120" s="172"/>
      <c r="CZ120" s="172"/>
      <c r="DA120" s="172"/>
      <c r="DB120" s="172"/>
      <c r="DC120" s="172"/>
      <c r="DD120" s="172"/>
      <c r="DE120" s="172"/>
      <c r="DF120" s="172"/>
      <c r="DG120" s="172"/>
      <c r="DH120" s="525">
        <v>0</v>
      </c>
      <c r="DI120" s="525">
        <v>0</v>
      </c>
      <c r="DJ120" s="521">
        <f t="shared" si="459"/>
        <v>0</v>
      </c>
      <c r="DL120" s="636"/>
      <c r="DM120" s="196" t="s">
        <v>58</v>
      </c>
      <c r="DN120" s="172"/>
      <c r="DO120" s="172"/>
      <c r="DP120" s="172"/>
      <c r="DQ120" s="172"/>
      <c r="DR120" s="172"/>
      <c r="DS120" s="172"/>
      <c r="DT120" s="172"/>
      <c r="DU120" s="172"/>
      <c r="DV120" s="172"/>
      <c r="DW120" s="172"/>
      <c r="DX120" s="525">
        <v>0</v>
      </c>
      <c r="DY120" s="525">
        <v>0</v>
      </c>
      <c r="DZ120" s="521">
        <f t="shared" si="460"/>
        <v>0</v>
      </c>
    </row>
    <row r="121" spans="1:132" x14ac:dyDescent="0.35">
      <c r="A121" s="636"/>
      <c r="B121" s="196" t="s">
        <v>57</v>
      </c>
      <c r="C121" s="3">
        <v>0</v>
      </c>
      <c r="D121" s="3">
        <v>0</v>
      </c>
      <c r="E121" s="3">
        <v>0</v>
      </c>
      <c r="F121" s="3">
        <v>0</v>
      </c>
      <c r="G121" s="3">
        <v>244.8</v>
      </c>
      <c r="H121" s="3">
        <v>0</v>
      </c>
      <c r="I121" s="3">
        <v>3944</v>
      </c>
      <c r="J121" s="3">
        <v>18441.599999999999</v>
      </c>
      <c r="K121" s="3">
        <v>99391.679999999993</v>
      </c>
      <c r="L121" s="561">
        <v>0</v>
      </c>
      <c r="M121" s="286">
        <f t="shared" si="461"/>
        <v>0</v>
      </c>
      <c r="N121" s="286">
        <f t="shared" si="462"/>
        <v>0</v>
      </c>
      <c r="O121" s="74">
        <f t="shared" si="453"/>
        <v>122022.07999999999</v>
      </c>
      <c r="Q121" s="636"/>
      <c r="R121" s="196" t="s">
        <v>57</v>
      </c>
      <c r="S121" s="3">
        <v>0</v>
      </c>
      <c r="T121" s="3">
        <v>0</v>
      </c>
      <c r="U121" s="3">
        <v>0</v>
      </c>
      <c r="V121" s="3">
        <v>0</v>
      </c>
      <c r="W121" s="3">
        <v>0</v>
      </c>
      <c r="X121" s="3">
        <v>0</v>
      </c>
      <c r="Y121" s="3">
        <v>0</v>
      </c>
      <c r="Z121" s="3">
        <v>0</v>
      </c>
      <c r="AA121" s="3">
        <v>0</v>
      </c>
      <c r="AB121" s="561">
        <v>0</v>
      </c>
      <c r="AC121" s="286">
        <f t="shared" si="463"/>
        <v>0</v>
      </c>
      <c r="AD121" s="286">
        <f t="shared" si="464"/>
        <v>0</v>
      </c>
      <c r="AE121" s="74">
        <f t="shared" si="454"/>
        <v>0</v>
      </c>
      <c r="AG121" s="636"/>
      <c r="AH121" s="196" t="s">
        <v>57</v>
      </c>
      <c r="AI121" s="3">
        <v>0</v>
      </c>
      <c r="AJ121" s="3">
        <v>0</v>
      </c>
      <c r="AK121" s="3">
        <v>0</v>
      </c>
      <c r="AL121" s="3">
        <v>0</v>
      </c>
      <c r="AM121" s="3">
        <v>0</v>
      </c>
      <c r="AN121" s="3">
        <v>0</v>
      </c>
      <c r="AO121" s="3">
        <v>0</v>
      </c>
      <c r="AP121" s="3">
        <v>0</v>
      </c>
      <c r="AQ121" s="3">
        <v>0</v>
      </c>
      <c r="AR121" s="561">
        <v>0</v>
      </c>
      <c r="AS121" s="286">
        <f t="shared" si="465"/>
        <v>0</v>
      </c>
      <c r="AT121" s="286">
        <f t="shared" si="466"/>
        <v>0</v>
      </c>
      <c r="AU121" s="74">
        <f t="shared" si="455"/>
        <v>0</v>
      </c>
      <c r="AW121" s="636"/>
      <c r="AX121" s="196" t="s">
        <v>57</v>
      </c>
      <c r="AY121" s="3">
        <v>0</v>
      </c>
      <c r="AZ121" s="3">
        <v>0</v>
      </c>
      <c r="BA121" s="3">
        <v>0</v>
      </c>
      <c r="BB121" s="3">
        <v>0</v>
      </c>
      <c r="BC121" s="3">
        <v>0</v>
      </c>
      <c r="BD121" s="3">
        <v>0</v>
      </c>
      <c r="BE121" s="3">
        <v>0</v>
      </c>
      <c r="BF121" s="3">
        <v>0</v>
      </c>
      <c r="BG121" s="3">
        <v>0</v>
      </c>
      <c r="BH121" s="561">
        <v>0</v>
      </c>
      <c r="BI121" s="286">
        <f t="shared" si="467"/>
        <v>0</v>
      </c>
      <c r="BJ121" s="286">
        <f t="shared" si="468"/>
        <v>0</v>
      </c>
      <c r="BK121" s="74">
        <f t="shared" si="456"/>
        <v>0</v>
      </c>
      <c r="BP121" s="636"/>
      <c r="BQ121" s="196" t="s">
        <v>57</v>
      </c>
      <c r="BR121" s="172"/>
      <c r="BS121" s="172"/>
      <c r="BT121" s="172"/>
      <c r="BU121" s="172"/>
      <c r="BV121" s="172"/>
      <c r="BW121" s="172"/>
      <c r="BX121" s="172"/>
      <c r="BY121" s="172"/>
      <c r="BZ121" s="172"/>
      <c r="CA121" s="172"/>
      <c r="CB121" s="525">
        <v>0</v>
      </c>
      <c r="CC121" s="525">
        <v>0</v>
      </c>
      <c r="CD121" s="521">
        <f t="shared" si="457"/>
        <v>0</v>
      </c>
      <c r="CF121" s="636"/>
      <c r="CG121" s="196" t="s">
        <v>57</v>
      </c>
      <c r="CH121" s="172"/>
      <c r="CI121" s="172"/>
      <c r="CJ121" s="172"/>
      <c r="CK121" s="172"/>
      <c r="CL121" s="172"/>
      <c r="CM121" s="172"/>
      <c r="CN121" s="172"/>
      <c r="CO121" s="172"/>
      <c r="CP121" s="172"/>
      <c r="CQ121" s="172"/>
      <c r="CR121" s="525">
        <v>0</v>
      </c>
      <c r="CS121" s="525">
        <v>0</v>
      </c>
      <c r="CT121" s="521">
        <f t="shared" si="458"/>
        <v>0</v>
      </c>
      <c r="CV121" s="636"/>
      <c r="CW121" s="196" t="s">
        <v>57</v>
      </c>
      <c r="CX121" s="172"/>
      <c r="CY121" s="172"/>
      <c r="CZ121" s="172"/>
      <c r="DA121" s="172"/>
      <c r="DB121" s="172"/>
      <c r="DC121" s="172"/>
      <c r="DD121" s="172"/>
      <c r="DE121" s="172"/>
      <c r="DF121" s="172"/>
      <c r="DG121" s="172"/>
      <c r="DH121" s="525">
        <v>0</v>
      </c>
      <c r="DI121" s="525">
        <v>0</v>
      </c>
      <c r="DJ121" s="521">
        <f t="shared" si="459"/>
        <v>0</v>
      </c>
      <c r="DL121" s="636"/>
      <c r="DM121" s="196" t="s">
        <v>57</v>
      </c>
      <c r="DN121" s="172"/>
      <c r="DO121" s="172"/>
      <c r="DP121" s="172"/>
      <c r="DQ121" s="172"/>
      <c r="DR121" s="172"/>
      <c r="DS121" s="172"/>
      <c r="DT121" s="172"/>
      <c r="DU121" s="172"/>
      <c r="DV121" s="172"/>
      <c r="DW121" s="172"/>
      <c r="DX121" s="525">
        <v>0</v>
      </c>
      <c r="DY121" s="525">
        <v>0</v>
      </c>
      <c r="DZ121" s="521">
        <f t="shared" si="460"/>
        <v>0</v>
      </c>
    </row>
    <row r="122" spans="1:132" x14ac:dyDescent="0.35">
      <c r="A122" s="636"/>
      <c r="B122" s="196" t="s">
        <v>56</v>
      </c>
      <c r="C122" s="3">
        <v>0</v>
      </c>
      <c r="D122" s="3">
        <v>0</v>
      </c>
      <c r="E122" s="3">
        <v>0</v>
      </c>
      <c r="F122" s="3">
        <v>0</v>
      </c>
      <c r="G122" s="3">
        <v>0</v>
      </c>
      <c r="H122" s="3">
        <v>0</v>
      </c>
      <c r="I122" s="3">
        <v>410.72</v>
      </c>
      <c r="J122" s="3">
        <v>71054.559999999998</v>
      </c>
      <c r="K122" s="3">
        <v>0</v>
      </c>
      <c r="L122" s="561">
        <v>8282.64</v>
      </c>
      <c r="M122" s="286">
        <f t="shared" si="461"/>
        <v>0</v>
      </c>
      <c r="N122" s="286">
        <f t="shared" si="462"/>
        <v>0</v>
      </c>
      <c r="O122" s="74">
        <f t="shared" si="453"/>
        <v>79747.92</v>
      </c>
      <c r="Q122" s="636"/>
      <c r="R122" s="196" t="s">
        <v>56</v>
      </c>
      <c r="S122" s="3">
        <v>0</v>
      </c>
      <c r="T122" s="3">
        <v>0</v>
      </c>
      <c r="U122" s="3">
        <v>0</v>
      </c>
      <c r="V122" s="3">
        <v>0</v>
      </c>
      <c r="W122" s="3">
        <v>0</v>
      </c>
      <c r="X122" s="3">
        <v>0</v>
      </c>
      <c r="Y122" s="3">
        <v>0</v>
      </c>
      <c r="Z122" s="3">
        <v>0</v>
      </c>
      <c r="AA122" s="3">
        <v>0</v>
      </c>
      <c r="AB122" s="561">
        <v>0</v>
      </c>
      <c r="AC122" s="286">
        <f t="shared" si="463"/>
        <v>0</v>
      </c>
      <c r="AD122" s="286">
        <f t="shared" si="464"/>
        <v>0</v>
      </c>
      <c r="AE122" s="74">
        <f t="shared" si="454"/>
        <v>0</v>
      </c>
      <c r="AG122" s="636"/>
      <c r="AH122" s="196" t="s">
        <v>56</v>
      </c>
      <c r="AI122" s="3">
        <v>0</v>
      </c>
      <c r="AJ122" s="3">
        <v>0</v>
      </c>
      <c r="AK122" s="3">
        <v>0</v>
      </c>
      <c r="AL122" s="3">
        <v>0</v>
      </c>
      <c r="AM122" s="3">
        <v>0</v>
      </c>
      <c r="AN122" s="3">
        <v>0</v>
      </c>
      <c r="AO122" s="3">
        <v>0</v>
      </c>
      <c r="AP122" s="3">
        <v>0</v>
      </c>
      <c r="AQ122" s="3">
        <v>0</v>
      </c>
      <c r="AR122" s="561">
        <v>0</v>
      </c>
      <c r="AS122" s="286">
        <f t="shared" si="465"/>
        <v>0</v>
      </c>
      <c r="AT122" s="286">
        <f t="shared" si="466"/>
        <v>0</v>
      </c>
      <c r="AU122" s="74">
        <f t="shared" si="455"/>
        <v>0</v>
      </c>
      <c r="AW122" s="636"/>
      <c r="AX122" s="196" t="s">
        <v>56</v>
      </c>
      <c r="AY122" s="3">
        <v>0</v>
      </c>
      <c r="AZ122" s="3">
        <v>0</v>
      </c>
      <c r="BA122" s="3">
        <v>0</v>
      </c>
      <c r="BB122" s="3">
        <v>0</v>
      </c>
      <c r="BC122" s="3">
        <v>0</v>
      </c>
      <c r="BD122" s="3">
        <v>0</v>
      </c>
      <c r="BE122" s="3">
        <v>0</v>
      </c>
      <c r="BF122" s="3">
        <v>0</v>
      </c>
      <c r="BG122" s="3">
        <v>0</v>
      </c>
      <c r="BH122" s="561">
        <v>0</v>
      </c>
      <c r="BI122" s="286">
        <f t="shared" si="467"/>
        <v>0</v>
      </c>
      <c r="BJ122" s="286">
        <f t="shared" si="468"/>
        <v>0</v>
      </c>
      <c r="BK122" s="74">
        <f t="shared" si="456"/>
        <v>0</v>
      </c>
      <c r="BP122" s="636"/>
      <c r="BQ122" s="196" t="s">
        <v>56</v>
      </c>
      <c r="BR122" s="172"/>
      <c r="BS122" s="172"/>
      <c r="BT122" s="172"/>
      <c r="BU122" s="172"/>
      <c r="BV122" s="172"/>
      <c r="BW122" s="172"/>
      <c r="BX122" s="172"/>
      <c r="BY122" s="172"/>
      <c r="BZ122" s="172"/>
      <c r="CA122" s="172"/>
      <c r="CB122" s="525">
        <v>0</v>
      </c>
      <c r="CC122" s="525">
        <v>0</v>
      </c>
      <c r="CD122" s="521">
        <f t="shared" si="457"/>
        <v>0</v>
      </c>
      <c r="CF122" s="636"/>
      <c r="CG122" s="196" t="s">
        <v>56</v>
      </c>
      <c r="CH122" s="172"/>
      <c r="CI122" s="172"/>
      <c r="CJ122" s="172"/>
      <c r="CK122" s="172"/>
      <c r="CL122" s="172"/>
      <c r="CM122" s="172"/>
      <c r="CN122" s="172"/>
      <c r="CO122" s="172"/>
      <c r="CP122" s="172"/>
      <c r="CQ122" s="172"/>
      <c r="CR122" s="525">
        <v>0</v>
      </c>
      <c r="CS122" s="525">
        <v>0</v>
      </c>
      <c r="CT122" s="521">
        <f t="shared" si="458"/>
        <v>0</v>
      </c>
      <c r="CV122" s="636"/>
      <c r="CW122" s="196" t="s">
        <v>56</v>
      </c>
      <c r="CX122" s="172"/>
      <c r="CY122" s="172"/>
      <c r="CZ122" s="172"/>
      <c r="DA122" s="172"/>
      <c r="DB122" s="172"/>
      <c r="DC122" s="172"/>
      <c r="DD122" s="172"/>
      <c r="DE122" s="172"/>
      <c r="DF122" s="172"/>
      <c r="DG122" s="172"/>
      <c r="DH122" s="525">
        <v>0</v>
      </c>
      <c r="DI122" s="525">
        <v>0</v>
      </c>
      <c r="DJ122" s="521">
        <f t="shared" si="459"/>
        <v>0</v>
      </c>
      <c r="DL122" s="636"/>
      <c r="DM122" s="196" t="s">
        <v>56</v>
      </c>
      <c r="DN122" s="172"/>
      <c r="DO122" s="172"/>
      <c r="DP122" s="172"/>
      <c r="DQ122" s="172"/>
      <c r="DR122" s="172"/>
      <c r="DS122" s="172"/>
      <c r="DT122" s="172"/>
      <c r="DU122" s="172"/>
      <c r="DV122" s="172"/>
      <c r="DW122" s="172"/>
      <c r="DX122" s="525">
        <v>0</v>
      </c>
      <c r="DY122" s="525">
        <v>0</v>
      </c>
      <c r="DZ122" s="521">
        <f t="shared" si="460"/>
        <v>0</v>
      </c>
    </row>
    <row r="123" spans="1:132" x14ac:dyDescent="0.35">
      <c r="A123" s="636"/>
      <c r="B123" s="196" t="s">
        <v>55</v>
      </c>
      <c r="C123" s="3">
        <v>0</v>
      </c>
      <c r="D123" s="3">
        <v>0</v>
      </c>
      <c r="E123" s="3">
        <v>102574.59</v>
      </c>
      <c r="F123" s="3">
        <v>79429.94</v>
      </c>
      <c r="G123" s="3">
        <v>0</v>
      </c>
      <c r="H123" s="3">
        <v>0</v>
      </c>
      <c r="I123" s="3">
        <v>17459.97</v>
      </c>
      <c r="J123" s="3">
        <v>42673.279999999999</v>
      </c>
      <c r="K123" s="3">
        <v>0</v>
      </c>
      <c r="L123" s="561">
        <v>0</v>
      </c>
      <c r="M123" s="286">
        <f t="shared" si="461"/>
        <v>34005.237907994</v>
      </c>
      <c r="N123" s="286">
        <f t="shared" si="462"/>
        <v>115896.8566239576</v>
      </c>
      <c r="O123" s="74">
        <f t="shared" si="453"/>
        <v>392039.87453195162</v>
      </c>
      <c r="Q123" s="636"/>
      <c r="R123" s="196" t="s">
        <v>55</v>
      </c>
      <c r="S123" s="3">
        <v>0</v>
      </c>
      <c r="T123" s="3">
        <v>0</v>
      </c>
      <c r="U123" s="3">
        <v>0</v>
      </c>
      <c r="V123" s="3">
        <v>0</v>
      </c>
      <c r="W123" s="3">
        <v>0</v>
      </c>
      <c r="X123" s="3">
        <v>0</v>
      </c>
      <c r="Y123" s="3">
        <v>0</v>
      </c>
      <c r="Z123" s="3">
        <v>0</v>
      </c>
      <c r="AA123" s="3">
        <v>0</v>
      </c>
      <c r="AB123" s="561">
        <v>0</v>
      </c>
      <c r="AC123" s="286">
        <f t="shared" si="463"/>
        <v>0</v>
      </c>
      <c r="AD123" s="286">
        <f t="shared" si="464"/>
        <v>0</v>
      </c>
      <c r="AE123" s="74">
        <f t="shared" si="454"/>
        <v>0</v>
      </c>
      <c r="AG123" s="636"/>
      <c r="AH123" s="196" t="s">
        <v>55</v>
      </c>
      <c r="AI123" s="3">
        <v>0</v>
      </c>
      <c r="AJ123" s="3">
        <v>0</v>
      </c>
      <c r="AK123" s="3">
        <v>0</v>
      </c>
      <c r="AL123" s="3">
        <v>0</v>
      </c>
      <c r="AM123" s="3">
        <v>0</v>
      </c>
      <c r="AN123" s="3">
        <v>0</v>
      </c>
      <c r="AO123" s="3">
        <v>0</v>
      </c>
      <c r="AP123" s="3">
        <v>0</v>
      </c>
      <c r="AQ123" s="3">
        <v>0</v>
      </c>
      <c r="AR123" s="561">
        <v>0</v>
      </c>
      <c r="AS123" s="286">
        <f t="shared" si="465"/>
        <v>0</v>
      </c>
      <c r="AT123" s="286">
        <f t="shared" si="466"/>
        <v>0</v>
      </c>
      <c r="AU123" s="74">
        <f t="shared" si="455"/>
        <v>0</v>
      </c>
      <c r="AW123" s="636"/>
      <c r="AX123" s="196" t="s">
        <v>55</v>
      </c>
      <c r="AY123" s="3">
        <v>0</v>
      </c>
      <c r="AZ123" s="3">
        <v>0</v>
      </c>
      <c r="BA123" s="3">
        <v>0</v>
      </c>
      <c r="BB123" s="3">
        <v>0</v>
      </c>
      <c r="BC123" s="3">
        <v>0</v>
      </c>
      <c r="BD123" s="3">
        <v>0</v>
      </c>
      <c r="BE123" s="3">
        <v>0</v>
      </c>
      <c r="BF123" s="3">
        <v>0</v>
      </c>
      <c r="BG123" s="3">
        <v>0</v>
      </c>
      <c r="BH123" s="561">
        <v>0</v>
      </c>
      <c r="BI123" s="286">
        <f t="shared" si="467"/>
        <v>0</v>
      </c>
      <c r="BJ123" s="286">
        <f t="shared" si="468"/>
        <v>0</v>
      </c>
      <c r="BK123" s="74">
        <f t="shared" si="456"/>
        <v>0</v>
      </c>
      <c r="BP123" s="636"/>
      <c r="BQ123" s="196" t="s">
        <v>55</v>
      </c>
      <c r="BR123" s="172"/>
      <c r="BS123" s="172"/>
      <c r="BT123" s="172"/>
      <c r="BU123" s="172"/>
      <c r="BV123" s="172"/>
      <c r="BW123" s="172"/>
      <c r="BX123" s="172"/>
      <c r="BY123" s="172"/>
      <c r="BZ123" s="172"/>
      <c r="CA123" s="172"/>
      <c r="CB123" s="525">
        <v>0.79362269808054964</v>
      </c>
      <c r="CC123" s="525">
        <v>0.79362269808054964</v>
      </c>
      <c r="CD123" s="521">
        <f t="shared" si="457"/>
        <v>1.5872453961610993</v>
      </c>
      <c r="CF123" s="636"/>
      <c r="CG123" s="196" t="s">
        <v>55</v>
      </c>
      <c r="CH123" s="172"/>
      <c r="CI123" s="172"/>
      <c r="CJ123" s="172"/>
      <c r="CK123" s="172"/>
      <c r="CL123" s="172"/>
      <c r="CM123" s="172"/>
      <c r="CN123" s="172"/>
      <c r="CO123" s="172"/>
      <c r="CP123" s="172"/>
      <c r="CQ123" s="172"/>
      <c r="CR123" s="525">
        <v>0</v>
      </c>
      <c r="CS123" s="525">
        <v>0</v>
      </c>
      <c r="CT123" s="521">
        <f t="shared" si="458"/>
        <v>0</v>
      </c>
      <c r="CV123" s="636"/>
      <c r="CW123" s="196" t="s">
        <v>55</v>
      </c>
      <c r="CX123" s="172"/>
      <c r="CY123" s="172"/>
      <c r="CZ123" s="172"/>
      <c r="DA123" s="172"/>
      <c r="DB123" s="172"/>
      <c r="DC123" s="172"/>
      <c r="DD123" s="172"/>
      <c r="DE123" s="172"/>
      <c r="DF123" s="172"/>
      <c r="DG123" s="172"/>
      <c r="DH123" s="525">
        <v>0</v>
      </c>
      <c r="DI123" s="525">
        <v>0</v>
      </c>
      <c r="DJ123" s="521">
        <f t="shared" si="459"/>
        <v>0</v>
      </c>
      <c r="DL123" s="636"/>
      <c r="DM123" s="196" t="s">
        <v>55</v>
      </c>
      <c r="DN123" s="172"/>
      <c r="DO123" s="172"/>
      <c r="DP123" s="172"/>
      <c r="DQ123" s="172"/>
      <c r="DR123" s="172"/>
      <c r="DS123" s="172"/>
      <c r="DT123" s="172"/>
      <c r="DU123" s="172"/>
      <c r="DV123" s="172"/>
      <c r="DW123" s="172"/>
      <c r="DX123" s="525">
        <v>0</v>
      </c>
      <c r="DY123" s="525">
        <v>0</v>
      </c>
      <c r="DZ123" s="521">
        <f t="shared" si="460"/>
        <v>0</v>
      </c>
    </row>
    <row r="124" spans="1:132" x14ac:dyDescent="0.35">
      <c r="A124" s="636"/>
      <c r="B124" s="196" t="s">
        <v>54</v>
      </c>
      <c r="C124" s="3">
        <v>0</v>
      </c>
      <c r="D124" s="3">
        <v>0</v>
      </c>
      <c r="E124" s="3">
        <v>0</v>
      </c>
      <c r="F124" s="3">
        <v>0</v>
      </c>
      <c r="G124" s="3">
        <v>151.96</v>
      </c>
      <c r="H124" s="3">
        <v>0</v>
      </c>
      <c r="I124" s="3">
        <v>0</v>
      </c>
      <c r="J124" s="3">
        <v>0</v>
      </c>
      <c r="K124" s="3">
        <v>0</v>
      </c>
      <c r="L124" s="561">
        <v>0</v>
      </c>
      <c r="M124" s="286">
        <f t="shared" si="461"/>
        <v>0</v>
      </c>
      <c r="N124" s="286">
        <f t="shared" si="462"/>
        <v>0</v>
      </c>
      <c r="O124" s="74">
        <f t="shared" si="453"/>
        <v>151.96</v>
      </c>
      <c r="Q124" s="636"/>
      <c r="R124" s="196" t="s">
        <v>54</v>
      </c>
      <c r="S124" s="3">
        <v>0</v>
      </c>
      <c r="T124" s="3">
        <v>0</v>
      </c>
      <c r="U124" s="3">
        <v>0</v>
      </c>
      <c r="V124" s="3">
        <v>0</v>
      </c>
      <c r="W124" s="3">
        <v>0</v>
      </c>
      <c r="X124" s="3">
        <v>0</v>
      </c>
      <c r="Y124" s="3">
        <v>0</v>
      </c>
      <c r="Z124" s="3">
        <v>0</v>
      </c>
      <c r="AA124" s="3">
        <v>0</v>
      </c>
      <c r="AB124" s="561">
        <v>0</v>
      </c>
      <c r="AC124" s="286">
        <f t="shared" si="463"/>
        <v>0</v>
      </c>
      <c r="AD124" s="286">
        <f t="shared" si="464"/>
        <v>0</v>
      </c>
      <c r="AE124" s="74">
        <f t="shared" si="454"/>
        <v>0</v>
      </c>
      <c r="AG124" s="636"/>
      <c r="AH124" s="196" t="s">
        <v>54</v>
      </c>
      <c r="AI124" s="3">
        <v>0</v>
      </c>
      <c r="AJ124" s="3">
        <v>0</v>
      </c>
      <c r="AK124" s="3">
        <v>0</v>
      </c>
      <c r="AL124" s="3">
        <v>0</v>
      </c>
      <c r="AM124" s="3">
        <v>0</v>
      </c>
      <c r="AN124" s="3">
        <v>0</v>
      </c>
      <c r="AO124" s="3">
        <v>0</v>
      </c>
      <c r="AP124" s="3">
        <v>0</v>
      </c>
      <c r="AQ124" s="3">
        <v>0</v>
      </c>
      <c r="AR124" s="561">
        <v>0</v>
      </c>
      <c r="AS124" s="286">
        <f t="shared" si="465"/>
        <v>0</v>
      </c>
      <c r="AT124" s="286">
        <f t="shared" si="466"/>
        <v>0</v>
      </c>
      <c r="AU124" s="74">
        <f t="shared" si="455"/>
        <v>0</v>
      </c>
      <c r="AW124" s="636"/>
      <c r="AX124" s="196" t="s">
        <v>54</v>
      </c>
      <c r="AY124" s="3">
        <v>0</v>
      </c>
      <c r="AZ124" s="3">
        <v>0</v>
      </c>
      <c r="BA124" s="3">
        <v>0</v>
      </c>
      <c r="BB124" s="3">
        <v>0</v>
      </c>
      <c r="BC124" s="3">
        <v>0</v>
      </c>
      <c r="BD124" s="3">
        <v>0</v>
      </c>
      <c r="BE124" s="3">
        <v>0</v>
      </c>
      <c r="BF124" s="3">
        <v>0</v>
      </c>
      <c r="BG124" s="3">
        <v>0</v>
      </c>
      <c r="BH124" s="561">
        <v>0</v>
      </c>
      <c r="BI124" s="286">
        <f t="shared" si="467"/>
        <v>0</v>
      </c>
      <c r="BJ124" s="286">
        <f t="shared" si="468"/>
        <v>0</v>
      </c>
      <c r="BK124" s="74">
        <f t="shared" si="456"/>
        <v>0</v>
      </c>
      <c r="BP124" s="636"/>
      <c r="BQ124" s="196" t="s">
        <v>54</v>
      </c>
      <c r="BR124" s="172"/>
      <c r="BS124" s="172"/>
      <c r="BT124" s="172"/>
      <c r="BU124" s="172"/>
      <c r="BV124" s="172"/>
      <c r="BW124" s="172"/>
      <c r="BX124" s="172"/>
      <c r="BY124" s="172"/>
      <c r="BZ124" s="172"/>
      <c r="CA124" s="172"/>
      <c r="CB124" s="525">
        <v>0</v>
      </c>
      <c r="CC124" s="525">
        <v>0</v>
      </c>
      <c r="CD124" s="521">
        <f t="shared" si="457"/>
        <v>0</v>
      </c>
      <c r="CF124" s="636"/>
      <c r="CG124" s="196" t="s">
        <v>54</v>
      </c>
      <c r="CH124" s="172"/>
      <c r="CI124" s="172"/>
      <c r="CJ124" s="172"/>
      <c r="CK124" s="172"/>
      <c r="CL124" s="172"/>
      <c r="CM124" s="172"/>
      <c r="CN124" s="172"/>
      <c r="CO124" s="172"/>
      <c r="CP124" s="172"/>
      <c r="CQ124" s="172"/>
      <c r="CR124" s="525">
        <v>0</v>
      </c>
      <c r="CS124" s="525">
        <v>0</v>
      </c>
      <c r="CT124" s="521">
        <f t="shared" si="458"/>
        <v>0</v>
      </c>
      <c r="CV124" s="636"/>
      <c r="CW124" s="196" t="s">
        <v>54</v>
      </c>
      <c r="CX124" s="172"/>
      <c r="CY124" s="172"/>
      <c r="CZ124" s="172"/>
      <c r="DA124" s="172"/>
      <c r="DB124" s="172"/>
      <c r="DC124" s="172"/>
      <c r="DD124" s="172"/>
      <c r="DE124" s="172"/>
      <c r="DF124" s="172"/>
      <c r="DG124" s="172"/>
      <c r="DH124" s="525">
        <v>0</v>
      </c>
      <c r="DI124" s="525">
        <v>0</v>
      </c>
      <c r="DJ124" s="521">
        <f t="shared" si="459"/>
        <v>0</v>
      </c>
      <c r="DL124" s="636"/>
      <c r="DM124" s="196" t="s">
        <v>54</v>
      </c>
      <c r="DN124" s="172"/>
      <c r="DO124" s="172"/>
      <c r="DP124" s="172"/>
      <c r="DQ124" s="172"/>
      <c r="DR124" s="172"/>
      <c r="DS124" s="172"/>
      <c r="DT124" s="172"/>
      <c r="DU124" s="172"/>
      <c r="DV124" s="172"/>
      <c r="DW124" s="172"/>
      <c r="DX124" s="525">
        <v>0</v>
      </c>
      <c r="DY124" s="525">
        <v>0</v>
      </c>
      <c r="DZ124" s="521">
        <f t="shared" si="460"/>
        <v>0</v>
      </c>
    </row>
    <row r="125" spans="1:132" x14ac:dyDescent="0.35">
      <c r="A125" s="636"/>
      <c r="B125" s="196" t="s">
        <v>53</v>
      </c>
      <c r="C125" s="3">
        <v>0</v>
      </c>
      <c r="D125" s="3">
        <v>0</v>
      </c>
      <c r="E125" s="3">
        <v>0</v>
      </c>
      <c r="F125" s="3">
        <v>0</v>
      </c>
      <c r="G125" s="3">
        <v>0</v>
      </c>
      <c r="H125" s="3">
        <v>0</v>
      </c>
      <c r="I125" s="3">
        <v>0</v>
      </c>
      <c r="J125" s="3">
        <v>0</v>
      </c>
      <c r="K125" s="3">
        <v>0</v>
      </c>
      <c r="L125" s="561">
        <v>0</v>
      </c>
      <c r="M125" s="286">
        <f t="shared" si="461"/>
        <v>244.10169503097475</v>
      </c>
      <c r="N125" s="286">
        <f t="shared" si="462"/>
        <v>831.94886703084376</v>
      </c>
      <c r="O125" s="74">
        <f t="shared" si="453"/>
        <v>1076.0505620618185</v>
      </c>
      <c r="Q125" s="636"/>
      <c r="R125" s="196" t="s">
        <v>53</v>
      </c>
      <c r="S125" s="3">
        <v>0</v>
      </c>
      <c r="T125" s="3">
        <v>0</v>
      </c>
      <c r="U125" s="3">
        <v>0</v>
      </c>
      <c r="V125" s="3">
        <v>0</v>
      </c>
      <c r="W125" s="3">
        <v>0</v>
      </c>
      <c r="X125" s="3">
        <v>0</v>
      </c>
      <c r="Y125" s="3">
        <v>0</v>
      </c>
      <c r="Z125" s="3">
        <v>0</v>
      </c>
      <c r="AA125" s="3">
        <v>0</v>
      </c>
      <c r="AB125" s="561">
        <v>0</v>
      </c>
      <c r="AC125" s="286">
        <f t="shared" si="463"/>
        <v>0</v>
      </c>
      <c r="AD125" s="286">
        <f t="shared" si="464"/>
        <v>0</v>
      </c>
      <c r="AE125" s="74">
        <f t="shared" si="454"/>
        <v>0</v>
      </c>
      <c r="AG125" s="636"/>
      <c r="AH125" s="196" t="s">
        <v>53</v>
      </c>
      <c r="AI125" s="3">
        <v>0</v>
      </c>
      <c r="AJ125" s="3">
        <v>0</v>
      </c>
      <c r="AK125" s="3">
        <v>0</v>
      </c>
      <c r="AL125" s="3">
        <v>0</v>
      </c>
      <c r="AM125" s="3">
        <v>0</v>
      </c>
      <c r="AN125" s="3">
        <v>0</v>
      </c>
      <c r="AO125" s="3">
        <v>0</v>
      </c>
      <c r="AP125" s="3">
        <v>0</v>
      </c>
      <c r="AQ125" s="3">
        <v>0</v>
      </c>
      <c r="AR125" s="561">
        <v>0</v>
      </c>
      <c r="AS125" s="286">
        <f t="shared" si="465"/>
        <v>0</v>
      </c>
      <c r="AT125" s="286">
        <f t="shared" si="466"/>
        <v>0</v>
      </c>
      <c r="AU125" s="74">
        <f t="shared" si="455"/>
        <v>0</v>
      </c>
      <c r="AW125" s="636"/>
      <c r="AX125" s="196" t="s">
        <v>53</v>
      </c>
      <c r="AY125" s="3">
        <v>0</v>
      </c>
      <c r="AZ125" s="3">
        <v>0</v>
      </c>
      <c r="BA125" s="3">
        <v>0</v>
      </c>
      <c r="BB125" s="3">
        <v>0</v>
      </c>
      <c r="BC125" s="3">
        <v>0</v>
      </c>
      <c r="BD125" s="3">
        <v>0</v>
      </c>
      <c r="BE125" s="3">
        <v>0</v>
      </c>
      <c r="BF125" s="3">
        <v>0</v>
      </c>
      <c r="BG125" s="3">
        <v>0</v>
      </c>
      <c r="BH125" s="561">
        <v>0</v>
      </c>
      <c r="BI125" s="286">
        <f t="shared" si="467"/>
        <v>0</v>
      </c>
      <c r="BJ125" s="286">
        <f t="shared" si="468"/>
        <v>0</v>
      </c>
      <c r="BK125" s="74">
        <f t="shared" si="456"/>
        <v>0</v>
      </c>
      <c r="BP125" s="636"/>
      <c r="BQ125" s="196" t="s">
        <v>53</v>
      </c>
      <c r="BR125" s="172"/>
      <c r="BS125" s="172"/>
      <c r="BT125" s="172"/>
      <c r="BU125" s="172"/>
      <c r="BV125" s="172"/>
      <c r="BW125" s="172"/>
      <c r="BX125" s="172"/>
      <c r="BY125" s="172"/>
      <c r="BZ125" s="172"/>
      <c r="CA125" s="172"/>
      <c r="CB125" s="525">
        <v>5.6969060572570392E-3</v>
      </c>
      <c r="CC125" s="525">
        <v>5.6969060572570392E-3</v>
      </c>
      <c r="CD125" s="521">
        <f t="shared" si="457"/>
        <v>1.1393812114514078E-2</v>
      </c>
      <c r="CF125" s="636"/>
      <c r="CG125" s="196" t="s">
        <v>53</v>
      </c>
      <c r="CH125" s="172"/>
      <c r="CI125" s="172"/>
      <c r="CJ125" s="172"/>
      <c r="CK125" s="172"/>
      <c r="CL125" s="172"/>
      <c r="CM125" s="172"/>
      <c r="CN125" s="172"/>
      <c r="CO125" s="172"/>
      <c r="CP125" s="172"/>
      <c r="CQ125" s="172"/>
      <c r="CR125" s="525">
        <v>0</v>
      </c>
      <c r="CS125" s="525">
        <v>0</v>
      </c>
      <c r="CT125" s="521">
        <f t="shared" si="458"/>
        <v>0</v>
      </c>
      <c r="CV125" s="636"/>
      <c r="CW125" s="196" t="s">
        <v>53</v>
      </c>
      <c r="CX125" s="172"/>
      <c r="CY125" s="172"/>
      <c r="CZ125" s="172"/>
      <c r="DA125" s="172"/>
      <c r="DB125" s="172"/>
      <c r="DC125" s="172"/>
      <c r="DD125" s="172"/>
      <c r="DE125" s="172"/>
      <c r="DF125" s="172"/>
      <c r="DG125" s="172"/>
      <c r="DH125" s="525">
        <v>0</v>
      </c>
      <c r="DI125" s="525">
        <v>0</v>
      </c>
      <c r="DJ125" s="521">
        <f t="shared" si="459"/>
        <v>0</v>
      </c>
      <c r="DL125" s="636"/>
      <c r="DM125" s="196" t="s">
        <v>53</v>
      </c>
      <c r="DN125" s="172"/>
      <c r="DO125" s="172"/>
      <c r="DP125" s="172"/>
      <c r="DQ125" s="172"/>
      <c r="DR125" s="172"/>
      <c r="DS125" s="172"/>
      <c r="DT125" s="172"/>
      <c r="DU125" s="172"/>
      <c r="DV125" s="172"/>
      <c r="DW125" s="172"/>
      <c r="DX125" s="525">
        <v>0</v>
      </c>
      <c r="DY125" s="525">
        <v>0</v>
      </c>
      <c r="DZ125" s="521">
        <f t="shared" si="460"/>
        <v>0</v>
      </c>
    </row>
    <row r="126" spans="1:132" x14ac:dyDescent="0.35">
      <c r="A126" s="636"/>
      <c r="B126" s="196" t="s">
        <v>52</v>
      </c>
      <c r="C126" s="3">
        <v>0</v>
      </c>
      <c r="D126" s="3">
        <v>0</v>
      </c>
      <c r="E126" s="3">
        <v>0</v>
      </c>
      <c r="F126" s="3">
        <v>0</v>
      </c>
      <c r="G126" s="3">
        <v>0</v>
      </c>
      <c r="H126" s="3">
        <v>0</v>
      </c>
      <c r="I126" s="3">
        <v>0</v>
      </c>
      <c r="J126" s="3">
        <v>0</v>
      </c>
      <c r="K126" s="3">
        <v>0</v>
      </c>
      <c r="L126" s="561">
        <v>0</v>
      </c>
      <c r="M126" s="286">
        <f t="shared" si="461"/>
        <v>0</v>
      </c>
      <c r="N126" s="286">
        <f t="shared" si="462"/>
        <v>0</v>
      </c>
      <c r="O126" s="74">
        <f t="shared" si="453"/>
        <v>0</v>
      </c>
      <c r="Q126" s="636"/>
      <c r="R126" s="196" t="s">
        <v>52</v>
      </c>
      <c r="S126" s="3">
        <v>0</v>
      </c>
      <c r="T126" s="3">
        <v>0</v>
      </c>
      <c r="U126" s="3">
        <v>0</v>
      </c>
      <c r="V126" s="3">
        <v>0</v>
      </c>
      <c r="W126" s="3">
        <v>0</v>
      </c>
      <c r="X126" s="3">
        <v>0</v>
      </c>
      <c r="Y126" s="3">
        <v>0</v>
      </c>
      <c r="Z126" s="3">
        <v>0</v>
      </c>
      <c r="AA126" s="3">
        <v>0</v>
      </c>
      <c r="AB126" s="561">
        <v>0</v>
      </c>
      <c r="AC126" s="286">
        <f t="shared" si="463"/>
        <v>0</v>
      </c>
      <c r="AD126" s="286">
        <f t="shared" si="464"/>
        <v>0</v>
      </c>
      <c r="AE126" s="74">
        <f t="shared" si="454"/>
        <v>0</v>
      </c>
      <c r="AG126" s="636"/>
      <c r="AH126" s="196" t="s">
        <v>52</v>
      </c>
      <c r="AI126" s="3">
        <v>0</v>
      </c>
      <c r="AJ126" s="3">
        <v>0</v>
      </c>
      <c r="AK126" s="3">
        <v>0</v>
      </c>
      <c r="AL126" s="3">
        <v>0</v>
      </c>
      <c r="AM126" s="3">
        <v>0</v>
      </c>
      <c r="AN126" s="3">
        <v>0</v>
      </c>
      <c r="AO126" s="3">
        <v>0</v>
      </c>
      <c r="AP126" s="3">
        <v>0</v>
      </c>
      <c r="AQ126" s="3">
        <v>0</v>
      </c>
      <c r="AR126" s="561">
        <v>0</v>
      </c>
      <c r="AS126" s="286">
        <f t="shared" si="465"/>
        <v>0</v>
      </c>
      <c r="AT126" s="286">
        <f t="shared" si="466"/>
        <v>0</v>
      </c>
      <c r="AU126" s="74">
        <f t="shared" si="455"/>
        <v>0</v>
      </c>
      <c r="AW126" s="636"/>
      <c r="AX126" s="196" t="s">
        <v>52</v>
      </c>
      <c r="AY126" s="3">
        <v>0</v>
      </c>
      <c r="AZ126" s="3">
        <v>0</v>
      </c>
      <c r="BA126" s="3">
        <v>0</v>
      </c>
      <c r="BB126" s="3">
        <v>0</v>
      </c>
      <c r="BC126" s="3">
        <v>0</v>
      </c>
      <c r="BD126" s="3">
        <v>0</v>
      </c>
      <c r="BE126" s="3">
        <v>0</v>
      </c>
      <c r="BF126" s="3">
        <v>0</v>
      </c>
      <c r="BG126" s="3">
        <v>0</v>
      </c>
      <c r="BH126" s="561">
        <v>0</v>
      </c>
      <c r="BI126" s="286">
        <f t="shared" si="467"/>
        <v>0</v>
      </c>
      <c r="BJ126" s="286">
        <f t="shared" si="468"/>
        <v>0</v>
      </c>
      <c r="BK126" s="74">
        <f t="shared" si="456"/>
        <v>0</v>
      </c>
      <c r="BP126" s="636"/>
      <c r="BQ126" s="196" t="s">
        <v>52</v>
      </c>
      <c r="BR126" s="172"/>
      <c r="BS126" s="172"/>
      <c r="BT126" s="172"/>
      <c r="BU126" s="172"/>
      <c r="BV126" s="172"/>
      <c r="BW126" s="172"/>
      <c r="BX126" s="172"/>
      <c r="BY126" s="172"/>
      <c r="BZ126" s="172"/>
      <c r="CA126" s="172"/>
      <c r="CB126" s="525">
        <v>0</v>
      </c>
      <c r="CC126" s="525">
        <v>0</v>
      </c>
      <c r="CD126" s="521">
        <f t="shared" si="457"/>
        <v>0</v>
      </c>
      <c r="CF126" s="636"/>
      <c r="CG126" s="196" t="s">
        <v>52</v>
      </c>
      <c r="CH126" s="172"/>
      <c r="CI126" s="172"/>
      <c r="CJ126" s="172"/>
      <c r="CK126" s="172"/>
      <c r="CL126" s="172"/>
      <c r="CM126" s="172"/>
      <c r="CN126" s="172"/>
      <c r="CO126" s="172"/>
      <c r="CP126" s="172"/>
      <c r="CQ126" s="172"/>
      <c r="CR126" s="525">
        <v>0</v>
      </c>
      <c r="CS126" s="525">
        <v>0</v>
      </c>
      <c r="CT126" s="521">
        <f t="shared" si="458"/>
        <v>0</v>
      </c>
      <c r="CV126" s="636"/>
      <c r="CW126" s="196" t="s">
        <v>52</v>
      </c>
      <c r="CX126" s="172"/>
      <c r="CY126" s="172"/>
      <c r="CZ126" s="172"/>
      <c r="DA126" s="172"/>
      <c r="DB126" s="172"/>
      <c r="DC126" s="172"/>
      <c r="DD126" s="172"/>
      <c r="DE126" s="172"/>
      <c r="DF126" s="172"/>
      <c r="DG126" s="172"/>
      <c r="DH126" s="525">
        <v>0</v>
      </c>
      <c r="DI126" s="525">
        <v>0</v>
      </c>
      <c r="DJ126" s="521">
        <f t="shared" si="459"/>
        <v>0</v>
      </c>
      <c r="DL126" s="636"/>
      <c r="DM126" s="196" t="s">
        <v>52</v>
      </c>
      <c r="DN126" s="172"/>
      <c r="DO126" s="172"/>
      <c r="DP126" s="172"/>
      <c r="DQ126" s="172"/>
      <c r="DR126" s="172"/>
      <c r="DS126" s="172"/>
      <c r="DT126" s="172"/>
      <c r="DU126" s="172"/>
      <c r="DV126" s="172"/>
      <c r="DW126" s="172"/>
      <c r="DX126" s="525">
        <v>0</v>
      </c>
      <c r="DY126" s="525">
        <v>0</v>
      </c>
      <c r="DZ126" s="521">
        <f t="shared" si="460"/>
        <v>0</v>
      </c>
    </row>
    <row r="127" spans="1:132" x14ac:dyDescent="0.35">
      <c r="A127" s="636"/>
      <c r="B127" s="196" t="s">
        <v>51</v>
      </c>
      <c r="C127" s="3">
        <v>0</v>
      </c>
      <c r="D127" s="3">
        <v>0</v>
      </c>
      <c r="E127" s="3">
        <v>0</v>
      </c>
      <c r="F127" s="3">
        <v>0</v>
      </c>
      <c r="G127" s="3">
        <v>0</v>
      </c>
      <c r="H127" s="3">
        <v>0</v>
      </c>
      <c r="I127" s="3">
        <v>0</v>
      </c>
      <c r="J127" s="3">
        <v>0</v>
      </c>
      <c r="K127" s="3">
        <v>0</v>
      </c>
      <c r="L127" s="561">
        <v>0</v>
      </c>
      <c r="M127" s="286">
        <f t="shared" si="461"/>
        <v>0</v>
      </c>
      <c r="N127" s="286">
        <f t="shared" si="462"/>
        <v>0</v>
      </c>
      <c r="O127" s="74">
        <f t="shared" si="453"/>
        <v>0</v>
      </c>
      <c r="Q127" s="636"/>
      <c r="R127" s="196" t="s">
        <v>51</v>
      </c>
      <c r="S127" s="3">
        <v>0</v>
      </c>
      <c r="T127" s="3">
        <v>0</v>
      </c>
      <c r="U127" s="3">
        <v>0</v>
      </c>
      <c r="V127" s="3">
        <v>0</v>
      </c>
      <c r="W127" s="3">
        <v>0</v>
      </c>
      <c r="X127" s="3">
        <v>0</v>
      </c>
      <c r="Y127" s="3">
        <v>0</v>
      </c>
      <c r="Z127" s="3">
        <v>0</v>
      </c>
      <c r="AA127" s="3">
        <v>0</v>
      </c>
      <c r="AB127" s="561">
        <v>0</v>
      </c>
      <c r="AC127" s="286">
        <f t="shared" si="463"/>
        <v>0</v>
      </c>
      <c r="AD127" s="286">
        <f t="shared" si="464"/>
        <v>0</v>
      </c>
      <c r="AE127" s="74">
        <f t="shared" si="454"/>
        <v>0</v>
      </c>
      <c r="AG127" s="636"/>
      <c r="AH127" s="196" t="s">
        <v>51</v>
      </c>
      <c r="AI127" s="3">
        <v>0</v>
      </c>
      <c r="AJ127" s="3">
        <v>0</v>
      </c>
      <c r="AK127" s="3">
        <v>0</v>
      </c>
      <c r="AL127" s="3">
        <v>0</v>
      </c>
      <c r="AM127" s="3">
        <v>0</v>
      </c>
      <c r="AN127" s="3">
        <v>0</v>
      </c>
      <c r="AO127" s="3">
        <v>0</v>
      </c>
      <c r="AP127" s="3">
        <v>0</v>
      </c>
      <c r="AQ127" s="3">
        <v>0</v>
      </c>
      <c r="AR127" s="561">
        <v>0</v>
      </c>
      <c r="AS127" s="286">
        <f t="shared" si="465"/>
        <v>0</v>
      </c>
      <c r="AT127" s="286">
        <f t="shared" si="466"/>
        <v>0</v>
      </c>
      <c r="AU127" s="74">
        <f t="shared" si="455"/>
        <v>0</v>
      </c>
      <c r="AW127" s="636"/>
      <c r="AX127" s="196" t="s">
        <v>51</v>
      </c>
      <c r="AY127" s="3">
        <v>0</v>
      </c>
      <c r="AZ127" s="3">
        <v>0</v>
      </c>
      <c r="BA127" s="3">
        <v>0</v>
      </c>
      <c r="BB127" s="3">
        <v>0</v>
      </c>
      <c r="BC127" s="3">
        <v>0</v>
      </c>
      <c r="BD127" s="3">
        <v>0</v>
      </c>
      <c r="BE127" s="3">
        <v>0</v>
      </c>
      <c r="BF127" s="3">
        <v>0</v>
      </c>
      <c r="BG127" s="3">
        <v>0</v>
      </c>
      <c r="BH127" s="561">
        <v>0</v>
      </c>
      <c r="BI127" s="286">
        <f t="shared" si="467"/>
        <v>0</v>
      </c>
      <c r="BJ127" s="286">
        <f t="shared" si="468"/>
        <v>0</v>
      </c>
      <c r="BK127" s="74">
        <f t="shared" si="456"/>
        <v>0</v>
      </c>
      <c r="BP127" s="636"/>
      <c r="BQ127" s="196" t="s">
        <v>51</v>
      </c>
      <c r="BR127" s="172"/>
      <c r="BS127" s="172"/>
      <c r="BT127" s="172"/>
      <c r="BU127" s="172"/>
      <c r="BV127" s="172"/>
      <c r="BW127" s="172"/>
      <c r="BX127" s="172"/>
      <c r="BY127" s="172"/>
      <c r="BZ127" s="172"/>
      <c r="CA127" s="172"/>
      <c r="CB127" s="525">
        <v>0</v>
      </c>
      <c r="CC127" s="525">
        <v>0</v>
      </c>
      <c r="CD127" s="521">
        <f t="shared" si="457"/>
        <v>0</v>
      </c>
      <c r="CF127" s="636"/>
      <c r="CG127" s="196" t="s">
        <v>51</v>
      </c>
      <c r="CH127" s="172"/>
      <c r="CI127" s="172"/>
      <c r="CJ127" s="172"/>
      <c r="CK127" s="172"/>
      <c r="CL127" s="172"/>
      <c r="CM127" s="172"/>
      <c r="CN127" s="172"/>
      <c r="CO127" s="172"/>
      <c r="CP127" s="172"/>
      <c r="CQ127" s="172"/>
      <c r="CR127" s="525">
        <v>0</v>
      </c>
      <c r="CS127" s="525">
        <v>0</v>
      </c>
      <c r="CT127" s="521">
        <f t="shared" si="458"/>
        <v>0</v>
      </c>
      <c r="CV127" s="636"/>
      <c r="CW127" s="196" t="s">
        <v>51</v>
      </c>
      <c r="CX127" s="172"/>
      <c r="CY127" s="172"/>
      <c r="CZ127" s="172"/>
      <c r="DA127" s="172"/>
      <c r="DB127" s="172"/>
      <c r="DC127" s="172"/>
      <c r="DD127" s="172"/>
      <c r="DE127" s="172"/>
      <c r="DF127" s="172"/>
      <c r="DG127" s="172"/>
      <c r="DH127" s="525">
        <v>0</v>
      </c>
      <c r="DI127" s="525">
        <v>0</v>
      </c>
      <c r="DJ127" s="521">
        <f t="shared" si="459"/>
        <v>0</v>
      </c>
      <c r="DL127" s="636"/>
      <c r="DM127" s="196" t="s">
        <v>51</v>
      </c>
      <c r="DN127" s="172"/>
      <c r="DO127" s="172"/>
      <c r="DP127" s="172"/>
      <c r="DQ127" s="172"/>
      <c r="DR127" s="172"/>
      <c r="DS127" s="172"/>
      <c r="DT127" s="172"/>
      <c r="DU127" s="172"/>
      <c r="DV127" s="172"/>
      <c r="DW127" s="172"/>
      <c r="DX127" s="525">
        <v>0</v>
      </c>
      <c r="DY127" s="525">
        <v>0</v>
      </c>
      <c r="DZ127" s="521">
        <f t="shared" si="460"/>
        <v>0</v>
      </c>
    </row>
    <row r="128" spans="1:132" ht="15" thickBot="1" x14ac:dyDescent="0.4">
      <c r="A128" s="637"/>
      <c r="B128" s="196" t="s">
        <v>50</v>
      </c>
      <c r="C128" s="3">
        <v>0</v>
      </c>
      <c r="D128" s="3">
        <v>0</v>
      </c>
      <c r="E128" s="3">
        <v>0</v>
      </c>
      <c r="F128" s="3">
        <v>0</v>
      </c>
      <c r="G128" s="3">
        <v>0</v>
      </c>
      <c r="H128" s="3">
        <v>0</v>
      </c>
      <c r="I128" s="3">
        <v>0</v>
      </c>
      <c r="J128" s="3">
        <v>0</v>
      </c>
      <c r="K128" s="3">
        <v>0</v>
      </c>
      <c r="L128" s="561">
        <v>0</v>
      </c>
      <c r="M128" s="286">
        <f t="shared" si="461"/>
        <v>0</v>
      </c>
      <c r="N128" s="286">
        <f t="shared" si="462"/>
        <v>0</v>
      </c>
      <c r="O128" s="74">
        <f t="shared" si="453"/>
        <v>0</v>
      </c>
      <c r="Q128" s="637"/>
      <c r="R128" s="196" t="s">
        <v>50</v>
      </c>
      <c r="S128" s="3">
        <v>0</v>
      </c>
      <c r="T128" s="3">
        <v>0</v>
      </c>
      <c r="U128" s="3">
        <v>0</v>
      </c>
      <c r="V128" s="3">
        <v>0</v>
      </c>
      <c r="W128" s="3">
        <v>0</v>
      </c>
      <c r="X128" s="3">
        <v>0</v>
      </c>
      <c r="Y128" s="3">
        <v>0</v>
      </c>
      <c r="Z128" s="3">
        <v>0</v>
      </c>
      <c r="AA128" s="3">
        <v>0</v>
      </c>
      <c r="AB128" s="561">
        <v>0</v>
      </c>
      <c r="AC128" s="286">
        <f t="shared" si="463"/>
        <v>0</v>
      </c>
      <c r="AD128" s="286">
        <f t="shared" si="464"/>
        <v>0</v>
      </c>
      <c r="AE128" s="74">
        <f t="shared" si="454"/>
        <v>0</v>
      </c>
      <c r="AG128" s="637"/>
      <c r="AH128" s="196" t="s">
        <v>50</v>
      </c>
      <c r="AI128" s="3">
        <v>0</v>
      </c>
      <c r="AJ128" s="3">
        <v>0</v>
      </c>
      <c r="AK128" s="3">
        <v>0</v>
      </c>
      <c r="AL128" s="3">
        <v>0</v>
      </c>
      <c r="AM128" s="3">
        <v>0</v>
      </c>
      <c r="AN128" s="3">
        <v>0</v>
      </c>
      <c r="AO128" s="3">
        <v>0</v>
      </c>
      <c r="AP128" s="3">
        <v>0</v>
      </c>
      <c r="AQ128" s="3">
        <v>0</v>
      </c>
      <c r="AR128" s="561">
        <v>0</v>
      </c>
      <c r="AS128" s="286">
        <f t="shared" si="465"/>
        <v>0</v>
      </c>
      <c r="AT128" s="286">
        <f t="shared" si="466"/>
        <v>0</v>
      </c>
      <c r="AU128" s="74">
        <f t="shared" si="455"/>
        <v>0</v>
      </c>
      <c r="AW128" s="637"/>
      <c r="AX128" s="196" t="s">
        <v>50</v>
      </c>
      <c r="AY128" s="3">
        <v>0</v>
      </c>
      <c r="AZ128" s="3">
        <v>0</v>
      </c>
      <c r="BA128" s="3">
        <v>0</v>
      </c>
      <c r="BB128" s="3">
        <v>0</v>
      </c>
      <c r="BC128" s="3">
        <v>0</v>
      </c>
      <c r="BD128" s="3">
        <v>0</v>
      </c>
      <c r="BE128" s="3">
        <v>0</v>
      </c>
      <c r="BF128" s="3">
        <v>0</v>
      </c>
      <c r="BG128" s="3">
        <v>0</v>
      </c>
      <c r="BH128" s="561">
        <v>0</v>
      </c>
      <c r="BI128" s="286">
        <f t="shared" si="467"/>
        <v>0</v>
      </c>
      <c r="BJ128" s="286">
        <f t="shared" si="468"/>
        <v>0</v>
      </c>
      <c r="BK128" s="74">
        <f t="shared" si="456"/>
        <v>0</v>
      </c>
      <c r="BP128" s="637"/>
      <c r="BQ128" s="196" t="s">
        <v>50</v>
      </c>
      <c r="BR128" s="172"/>
      <c r="BS128" s="172"/>
      <c r="BT128" s="172"/>
      <c r="BU128" s="172"/>
      <c r="BV128" s="172"/>
      <c r="BW128" s="172"/>
      <c r="BX128" s="172"/>
      <c r="BY128" s="172"/>
      <c r="BZ128" s="172"/>
      <c r="CA128" s="172"/>
      <c r="CB128" s="525">
        <v>0</v>
      </c>
      <c r="CC128" s="525">
        <v>0</v>
      </c>
      <c r="CD128" s="521">
        <f t="shared" si="457"/>
        <v>0</v>
      </c>
      <c r="CF128" s="637"/>
      <c r="CG128" s="196" t="s">
        <v>50</v>
      </c>
      <c r="CH128" s="172"/>
      <c r="CI128" s="172"/>
      <c r="CJ128" s="172"/>
      <c r="CK128" s="172"/>
      <c r="CL128" s="172"/>
      <c r="CM128" s="172"/>
      <c r="CN128" s="172"/>
      <c r="CO128" s="172"/>
      <c r="CP128" s="172"/>
      <c r="CQ128" s="172"/>
      <c r="CR128" s="525">
        <v>0</v>
      </c>
      <c r="CS128" s="525">
        <v>0</v>
      </c>
      <c r="CT128" s="521">
        <f t="shared" si="458"/>
        <v>0</v>
      </c>
      <c r="CV128" s="637"/>
      <c r="CW128" s="196" t="s">
        <v>50</v>
      </c>
      <c r="CX128" s="172"/>
      <c r="CY128" s="172"/>
      <c r="CZ128" s="172"/>
      <c r="DA128" s="172"/>
      <c r="DB128" s="172"/>
      <c r="DC128" s="172"/>
      <c r="DD128" s="172"/>
      <c r="DE128" s="172"/>
      <c r="DF128" s="172"/>
      <c r="DG128" s="172"/>
      <c r="DH128" s="525">
        <v>0</v>
      </c>
      <c r="DI128" s="525">
        <v>0</v>
      </c>
      <c r="DJ128" s="521">
        <f t="shared" si="459"/>
        <v>0</v>
      </c>
      <c r="DL128" s="637"/>
      <c r="DM128" s="196" t="s">
        <v>50</v>
      </c>
      <c r="DN128" s="172"/>
      <c r="DO128" s="172"/>
      <c r="DP128" s="172"/>
      <c r="DQ128" s="172"/>
      <c r="DR128" s="172"/>
      <c r="DS128" s="172"/>
      <c r="DT128" s="172"/>
      <c r="DU128" s="172"/>
      <c r="DV128" s="172"/>
      <c r="DW128" s="172"/>
      <c r="DX128" s="525">
        <v>0</v>
      </c>
      <c r="DY128" s="525">
        <v>0</v>
      </c>
      <c r="DZ128" s="521">
        <f t="shared" si="460"/>
        <v>0</v>
      </c>
    </row>
    <row r="129" spans="1:132" ht="15" thickBot="1" x14ac:dyDescent="0.4">
      <c r="B129" s="197" t="s">
        <v>43</v>
      </c>
      <c r="C129" s="189">
        <f>SUM(C116:C128)</f>
        <v>0</v>
      </c>
      <c r="D129" s="189">
        <f t="shared" ref="D129" si="469">SUM(D116:D128)</f>
        <v>0</v>
      </c>
      <c r="E129" s="189">
        <f t="shared" ref="E129" si="470">SUM(E116:E128)</f>
        <v>102574.59</v>
      </c>
      <c r="F129" s="189">
        <f t="shared" ref="F129" si="471">SUM(F116:F128)</f>
        <v>79429.94</v>
      </c>
      <c r="G129" s="189">
        <f t="shared" ref="G129" si="472">SUM(G116:G128)</f>
        <v>250949.53999999995</v>
      </c>
      <c r="H129" s="189">
        <f t="shared" ref="H129" si="473">SUM(H116:H128)</f>
        <v>17392.760000000002</v>
      </c>
      <c r="I129" s="189">
        <f t="shared" ref="I129" si="474">SUM(I116:I128)</f>
        <v>122071.41</v>
      </c>
      <c r="J129" s="189">
        <f t="shared" ref="J129" si="475">SUM(J116:J128)</f>
        <v>262698</v>
      </c>
      <c r="K129" s="189">
        <f t="shared" ref="K129" si="476">SUM(K116:K128)</f>
        <v>503075.88</v>
      </c>
      <c r="L129" s="189">
        <f t="shared" ref="L129" si="477">SUM(L116:L128)</f>
        <v>8282.64</v>
      </c>
      <c r="M129" s="549">
        <f t="shared" ref="M129" si="478">SUM(M116:M128)</f>
        <v>42848.116605332521</v>
      </c>
      <c r="N129" s="549">
        <f t="shared" ref="N129" si="479">SUM(N116:N128)</f>
        <v>146035.2090537039</v>
      </c>
      <c r="O129" s="77">
        <f t="shared" si="453"/>
        <v>1535358.0856590364</v>
      </c>
      <c r="Q129" s="78"/>
      <c r="R129" s="197" t="s">
        <v>43</v>
      </c>
      <c r="S129" s="189">
        <f>SUM(S116:S128)</f>
        <v>0</v>
      </c>
      <c r="T129" s="189">
        <f t="shared" ref="T129" si="480">SUM(T116:T128)</f>
        <v>0</v>
      </c>
      <c r="U129" s="189">
        <f t="shared" ref="U129" si="481">SUM(U116:U128)</f>
        <v>0</v>
      </c>
      <c r="V129" s="189">
        <f t="shared" ref="V129" si="482">SUM(V116:V128)</f>
        <v>0</v>
      </c>
      <c r="W129" s="189">
        <f t="shared" ref="W129" si="483">SUM(W116:W128)</f>
        <v>0</v>
      </c>
      <c r="X129" s="189">
        <f t="shared" ref="X129" si="484">SUM(X116:X128)</f>
        <v>0</v>
      </c>
      <c r="Y129" s="189">
        <f t="shared" ref="Y129" si="485">SUM(Y116:Y128)</f>
        <v>105207.59</v>
      </c>
      <c r="Z129" s="189">
        <f t="shared" ref="Z129" si="486">SUM(Z116:Z128)</f>
        <v>0</v>
      </c>
      <c r="AA129" s="189">
        <f t="shared" ref="AA129" si="487">SUM(AA116:AA128)</f>
        <v>0</v>
      </c>
      <c r="AB129" s="189">
        <f t="shared" ref="AB129" si="488">SUM(AB116:AB128)</f>
        <v>0</v>
      </c>
      <c r="AC129" s="549">
        <f t="shared" ref="AC129" si="489">SUM(AC116:AC128)</f>
        <v>0</v>
      </c>
      <c r="AD129" s="549">
        <f t="shared" ref="AD129" si="490">SUM(AD116:AD128)</f>
        <v>0</v>
      </c>
      <c r="AE129" s="77">
        <f t="shared" si="454"/>
        <v>105207.59</v>
      </c>
      <c r="AG129" s="78"/>
      <c r="AH129" s="197" t="s">
        <v>43</v>
      </c>
      <c r="AI129" s="189">
        <f>SUM(AI116:AI128)</f>
        <v>0</v>
      </c>
      <c r="AJ129" s="189">
        <f t="shared" ref="AJ129" si="491">SUM(AJ116:AJ128)</f>
        <v>0</v>
      </c>
      <c r="AK129" s="189">
        <f t="shared" ref="AK129" si="492">SUM(AK116:AK128)</f>
        <v>0</v>
      </c>
      <c r="AL129" s="189">
        <f t="shared" ref="AL129" si="493">SUM(AL116:AL128)</f>
        <v>0</v>
      </c>
      <c r="AM129" s="189">
        <f t="shared" ref="AM129" si="494">SUM(AM116:AM128)</f>
        <v>0</v>
      </c>
      <c r="AN129" s="189">
        <f t="shared" ref="AN129" si="495">SUM(AN116:AN128)</f>
        <v>0</v>
      </c>
      <c r="AO129" s="189">
        <f t="shared" ref="AO129" si="496">SUM(AO116:AO128)</f>
        <v>0</v>
      </c>
      <c r="AP129" s="189">
        <f t="shared" ref="AP129" si="497">SUM(AP116:AP128)</f>
        <v>0</v>
      </c>
      <c r="AQ129" s="189">
        <f t="shared" ref="AQ129" si="498">SUM(AQ116:AQ128)</f>
        <v>0</v>
      </c>
      <c r="AR129" s="189">
        <f t="shared" ref="AR129" si="499">SUM(AR116:AR128)</f>
        <v>0</v>
      </c>
      <c r="AS129" s="549">
        <f t="shared" ref="AS129" si="500">SUM(AS116:AS128)</f>
        <v>0</v>
      </c>
      <c r="AT129" s="549">
        <f t="shared" ref="AT129" si="501">SUM(AT116:AT128)</f>
        <v>0</v>
      </c>
      <c r="AU129" s="77">
        <f t="shared" si="455"/>
        <v>0</v>
      </c>
      <c r="AW129" s="78"/>
      <c r="AX129" s="197" t="s">
        <v>43</v>
      </c>
      <c r="AY129" s="189">
        <f>SUM(AY116:AY128)</f>
        <v>0</v>
      </c>
      <c r="AZ129" s="189">
        <f t="shared" ref="AZ129" si="502">SUM(AZ116:AZ128)</f>
        <v>0</v>
      </c>
      <c r="BA129" s="189">
        <f t="shared" ref="BA129" si="503">SUM(BA116:BA128)</f>
        <v>0</v>
      </c>
      <c r="BB129" s="189">
        <f t="shared" ref="BB129" si="504">SUM(BB116:BB128)</f>
        <v>0</v>
      </c>
      <c r="BC129" s="189">
        <f t="shared" ref="BC129" si="505">SUM(BC116:BC128)</f>
        <v>0</v>
      </c>
      <c r="BD129" s="189">
        <f t="shared" ref="BD129" si="506">SUM(BD116:BD128)</f>
        <v>0</v>
      </c>
      <c r="BE129" s="189">
        <f t="shared" ref="BE129" si="507">SUM(BE116:BE128)</f>
        <v>0</v>
      </c>
      <c r="BF129" s="189">
        <f t="shared" ref="BF129" si="508">SUM(BF116:BF128)</f>
        <v>0</v>
      </c>
      <c r="BG129" s="189">
        <f t="shared" ref="BG129" si="509">SUM(BG116:BG128)</f>
        <v>0</v>
      </c>
      <c r="BH129" s="189">
        <f t="shared" ref="BH129" si="510">SUM(BH116:BH128)</f>
        <v>0</v>
      </c>
      <c r="BI129" s="549">
        <f t="shared" ref="BI129" si="511">SUM(BI116:BI128)</f>
        <v>0</v>
      </c>
      <c r="BJ129" s="549">
        <f t="shared" ref="BJ129" si="512">SUM(BJ116:BJ128)</f>
        <v>0</v>
      </c>
      <c r="BK129" s="77">
        <f t="shared" si="456"/>
        <v>0</v>
      </c>
      <c r="BL129" s="513">
        <f>'FORECAST OVERVIEW'!M26</f>
        <v>42848.116605332521</v>
      </c>
      <c r="BM129" s="548">
        <f>'FORECAST OVERVIEW'!N26</f>
        <v>146035.2090537039</v>
      </c>
      <c r="BQ129" s="197" t="s">
        <v>43</v>
      </c>
      <c r="BR129" s="522">
        <f>SUM(BR116:BR128)</f>
        <v>0</v>
      </c>
      <c r="BS129" s="522">
        <f t="shared" ref="BS129:CC129" si="513">SUM(BS116:BS128)</f>
        <v>0</v>
      </c>
      <c r="BT129" s="522">
        <f t="shared" si="513"/>
        <v>0</v>
      </c>
      <c r="BU129" s="522">
        <f t="shared" si="513"/>
        <v>0</v>
      </c>
      <c r="BV129" s="522">
        <f t="shared" si="513"/>
        <v>0</v>
      </c>
      <c r="BW129" s="522">
        <f t="shared" si="513"/>
        <v>0</v>
      </c>
      <c r="BX129" s="522">
        <f t="shared" si="513"/>
        <v>0</v>
      </c>
      <c r="BY129" s="522">
        <f t="shared" si="513"/>
        <v>0</v>
      </c>
      <c r="BZ129" s="522">
        <f t="shared" si="513"/>
        <v>0</v>
      </c>
      <c r="CA129" s="522">
        <f t="shared" si="513"/>
        <v>0</v>
      </c>
      <c r="CB129" s="522">
        <f t="shared" si="513"/>
        <v>0.99999999999999989</v>
      </c>
      <c r="CC129" s="523">
        <f t="shared" si="513"/>
        <v>0.99999999999999989</v>
      </c>
      <c r="CD129" s="524">
        <f t="shared" si="457"/>
        <v>1.9999999999999998</v>
      </c>
      <c r="CF129" s="78"/>
      <c r="CG129" s="197" t="s">
        <v>43</v>
      </c>
      <c r="CH129" s="522">
        <f>SUM(CH116:CH128)</f>
        <v>0</v>
      </c>
      <c r="CI129" s="522">
        <f t="shared" ref="CI129:CS129" si="514">SUM(CI116:CI128)</f>
        <v>0</v>
      </c>
      <c r="CJ129" s="522">
        <f t="shared" si="514"/>
        <v>0</v>
      </c>
      <c r="CK129" s="522">
        <f t="shared" si="514"/>
        <v>0</v>
      </c>
      <c r="CL129" s="522">
        <f t="shared" si="514"/>
        <v>0</v>
      </c>
      <c r="CM129" s="522">
        <f t="shared" si="514"/>
        <v>0</v>
      </c>
      <c r="CN129" s="522">
        <f t="shared" si="514"/>
        <v>0</v>
      </c>
      <c r="CO129" s="522">
        <f t="shared" si="514"/>
        <v>0</v>
      </c>
      <c r="CP129" s="522">
        <f t="shared" si="514"/>
        <v>0</v>
      </c>
      <c r="CQ129" s="522">
        <f t="shared" si="514"/>
        <v>0</v>
      </c>
      <c r="CR129" s="522">
        <f t="shared" si="514"/>
        <v>0</v>
      </c>
      <c r="CS129" s="523">
        <f t="shared" si="514"/>
        <v>0</v>
      </c>
      <c r="CT129" s="524">
        <f t="shared" si="458"/>
        <v>0</v>
      </c>
      <c r="CV129" s="78"/>
      <c r="CW129" s="197" t="s">
        <v>43</v>
      </c>
      <c r="CX129" s="522">
        <f>SUM(CX116:CX128)</f>
        <v>0</v>
      </c>
      <c r="CY129" s="522">
        <f t="shared" ref="CY129:DI129" si="515">SUM(CY116:CY128)</f>
        <v>0</v>
      </c>
      <c r="CZ129" s="522">
        <f t="shared" si="515"/>
        <v>0</v>
      </c>
      <c r="DA129" s="522">
        <f t="shared" si="515"/>
        <v>0</v>
      </c>
      <c r="DB129" s="522">
        <f t="shared" si="515"/>
        <v>0</v>
      </c>
      <c r="DC129" s="522">
        <f t="shared" si="515"/>
        <v>0</v>
      </c>
      <c r="DD129" s="522">
        <f t="shared" si="515"/>
        <v>0</v>
      </c>
      <c r="DE129" s="522">
        <f t="shared" si="515"/>
        <v>0</v>
      </c>
      <c r="DF129" s="522">
        <f t="shared" si="515"/>
        <v>0</v>
      </c>
      <c r="DG129" s="522">
        <f t="shared" si="515"/>
        <v>0</v>
      </c>
      <c r="DH129" s="522">
        <f t="shared" si="515"/>
        <v>0</v>
      </c>
      <c r="DI129" s="523">
        <f t="shared" si="515"/>
        <v>0</v>
      </c>
      <c r="DJ129" s="524">
        <f t="shared" si="459"/>
        <v>0</v>
      </c>
      <c r="DL129" s="78"/>
      <c r="DM129" s="197" t="s">
        <v>43</v>
      </c>
      <c r="DN129" s="522">
        <f>SUM(DN116:DN128)</f>
        <v>0</v>
      </c>
      <c r="DO129" s="522">
        <f t="shared" ref="DO129:DY129" si="516">SUM(DO116:DO128)</f>
        <v>0</v>
      </c>
      <c r="DP129" s="522">
        <f t="shared" si="516"/>
        <v>0</v>
      </c>
      <c r="DQ129" s="522">
        <f t="shared" si="516"/>
        <v>0</v>
      </c>
      <c r="DR129" s="522">
        <f t="shared" si="516"/>
        <v>0</v>
      </c>
      <c r="DS129" s="522">
        <f t="shared" si="516"/>
        <v>0</v>
      </c>
      <c r="DT129" s="522">
        <f t="shared" si="516"/>
        <v>0</v>
      </c>
      <c r="DU129" s="522">
        <f t="shared" si="516"/>
        <v>0</v>
      </c>
      <c r="DV129" s="522">
        <f t="shared" si="516"/>
        <v>0</v>
      </c>
      <c r="DW129" s="522">
        <f t="shared" si="516"/>
        <v>0</v>
      </c>
      <c r="DX129" s="522">
        <f t="shared" si="516"/>
        <v>0</v>
      </c>
      <c r="DY129" s="523">
        <f t="shared" si="516"/>
        <v>0</v>
      </c>
      <c r="DZ129" s="524">
        <f t="shared" si="460"/>
        <v>0</v>
      </c>
      <c r="EA129" s="546">
        <f>CB129+CR129+DH129+DX129</f>
        <v>0.99999999999999989</v>
      </c>
      <c r="EB129" s="546">
        <f>CC129+CS129+DI129+DY129</f>
        <v>0.99999999999999989</v>
      </c>
    </row>
    <row r="130" spans="1:132" ht="21.5" thickBot="1" x14ac:dyDescent="0.4">
      <c r="A130" s="79"/>
      <c r="Q130" s="79"/>
      <c r="AG130" s="79"/>
      <c r="AW130" s="79"/>
      <c r="BM130" s="59"/>
      <c r="BP130" s="79"/>
      <c r="CF130" s="79"/>
      <c r="CV130" s="79"/>
      <c r="DL130" s="79"/>
    </row>
    <row r="131" spans="1:132" ht="21.5" thickBot="1" x14ac:dyDescent="0.4">
      <c r="A131" s="79"/>
      <c r="B131" s="184" t="s">
        <v>36</v>
      </c>
      <c r="C131" s="185">
        <f t="shared" ref="C131:N131" si="517">C$3</f>
        <v>44927</v>
      </c>
      <c r="D131" s="185">
        <f t="shared" si="517"/>
        <v>44958</v>
      </c>
      <c r="E131" s="185">
        <f t="shared" si="517"/>
        <v>44986</v>
      </c>
      <c r="F131" s="185">
        <f t="shared" si="517"/>
        <v>45017</v>
      </c>
      <c r="G131" s="185">
        <f t="shared" si="517"/>
        <v>45047</v>
      </c>
      <c r="H131" s="185">
        <f t="shared" si="517"/>
        <v>45078</v>
      </c>
      <c r="I131" s="185">
        <f t="shared" si="517"/>
        <v>45108</v>
      </c>
      <c r="J131" s="185">
        <f t="shared" si="517"/>
        <v>45139</v>
      </c>
      <c r="K131" s="185">
        <f t="shared" si="517"/>
        <v>45170</v>
      </c>
      <c r="L131" s="185">
        <f t="shared" si="517"/>
        <v>45200</v>
      </c>
      <c r="M131" s="478">
        <f t="shared" si="517"/>
        <v>45231</v>
      </c>
      <c r="N131" s="478" t="str">
        <f t="shared" si="517"/>
        <v>Dec-23 +</v>
      </c>
      <c r="O131" s="186" t="s">
        <v>34</v>
      </c>
      <c r="Q131" s="79"/>
      <c r="R131" s="184" t="s">
        <v>36</v>
      </c>
      <c r="S131" s="185">
        <f t="shared" ref="S131:AD131" si="518">S$3</f>
        <v>44927</v>
      </c>
      <c r="T131" s="185">
        <f t="shared" si="518"/>
        <v>44958</v>
      </c>
      <c r="U131" s="185">
        <f t="shared" si="518"/>
        <v>44986</v>
      </c>
      <c r="V131" s="185">
        <f t="shared" si="518"/>
        <v>45017</v>
      </c>
      <c r="W131" s="185">
        <f t="shared" si="518"/>
        <v>45047</v>
      </c>
      <c r="X131" s="185">
        <f t="shared" si="518"/>
        <v>45078</v>
      </c>
      <c r="Y131" s="185">
        <f t="shared" si="518"/>
        <v>45108</v>
      </c>
      <c r="Z131" s="185">
        <f t="shared" si="518"/>
        <v>45139</v>
      </c>
      <c r="AA131" s="185">
        <f t="shared" si="518"/>
        <v>45170</v>
      </c>
      <c r="AB131" s="185">
        <f t="shared" si="518"/>
        <v>45200</v>
      </c>
      <c r="AC131" s="478">
        <f t="shared" si="518"/>
        <v>45231</v>
      </c>
      <c r="AD131" s="478" t="str">
        <f t="shared" si="518"/>
        <v>Dec-23 +</v>
      </c>
      <c r="AE131" s="186" t="s">
        <v>34</v>
      </c>
      <c r="AG131" s="79"/>
      <c r="AH131" s="184" t="s">
        <v>36</v>
      </c>
      <c r="AI131" s="185">
        <f t="shared" ref="AI131:AT131" si="519">AI$3</f>
        <v>44927</v>
      </c>
      <c r="AJ131" s="185">
        <f t="shared" si="519"/>
        <v>44958</v>
      </c>
      <c r="AK131" s="185">
        <f t="shared" si="519"/>
        <v>44986</v>
      </c>
      <c r="AL131" s="185">
        <f t="shared" si="519"/>
        <v>45017</v>
      </c>
      <c r="AM131" s="185">
        <f t="shared" si="519"/>
        <v>45047</v>
      </c>
      <c r="AN131" s="185">
        <f t="shared" si="519"/>
        <v>45078</v>
      </c>
      <c r="AO131" s="185">
        <f t="shared" si="519"/>
        <v>45108</v>
      </c>
      <c r="AP131" s="185">
        <f t="shared" si="519"/>
        <v>45139</v>
      </c>
      <c r="AQ131" s="185">
        <f t="shared" si="519"/>
        <v>45170</v>
      </c>
      <c r="AR131" s="185">
        <f t="shared" si="519"/>
        <v>45200</v>
      </c>
      <c r="AS131" s="478">
        <f t="shared" si="519"/>
        <v>45231</v>
      </c>
      <c r="AT131" s="478" t="str">
        <f t="shared" si="519"/>
        <v>Dec-23 +</v>
      </c>
      <c r="AU131" s="186" t="s">
        <v>34</v>
      </c>
      <c r="AW131" s="79"/>
      <c r="AX131" s="184" t="s">
        <v>36</v>
      </c>
      <c r="AY131" s="185">
        <f t="shared" ref="AY131:BJ131" si="520">AY$3</f>
        <v>44927</v>
      </c>
      <c r="AZ131" s="185">
        <f t="shared" si="520"/>
        <v>44958</v>
      </c>
      <c r="BA131" s="185">
        <f t="shared" si="520"/>
        <v>44986</v>
      </c>
      <c r="BB131" s="185">
        <f t="shared" si="520"/>
        <v>45017</v>
      </c>
      <c r="BC131" s="185">
        <f t="shared" si="520"/>
        <v>45047</v>
      </c>
      <c r="BD131" s="185">
        <f t="shared" si="520"/>
        <v>45078</v>
      </c>
      <c r="BE131" s="185">
        <f t="shared" si="520"/>
        <v>45108</v>
      </c>
      <c r="BF131" s="185">
        <f t="shared" si="520"/>
        <v>45139</v>
      </c>
      <c r="BG131" s="185">
        <f t="shared" si="520"/>
        <v>45170</v>
      </c>
      <c r="BH131" s="185">
        <f t="shared" si="520"/>
        <v>45200</v>
      </c>
      <c r="BI131" s="478">
        <f t="shared" si="520"/>
        <v>45231</v>
      </c>
      <c r="BJ131" s="478" t="str">
        <f t="shared" si="520"/>
        <v>Dec-23 +</v>
      </c>
      <c r="BK131" s="186" t="s">
        <v>34</v>
      </c>
      <c r="BM131" s="59"/>
      <c r="BP131" s="79"/>
      <c r="BQ131" s="184" t="s">
        <v>36</v>
      </c>
      <c r="BR131" s="512" t="s">
        <v>189</v>
      </c>
      <c r="BS131" s="512" t="s">
        <v>190</v>
      </c>
      <c r="BT131" s="512" t="s">
        <v>191</v>
      </c>
      <c r="BU131" s="512" t="s">
        <v>192</v>
      </c>
      <c r="BV131" s="512" t="s">
        <v>44</v>
      </c>
      <c r="BW131" s="512" t="s">
        <v>193</v>
      </c>
      <c r="BX131" s="512" t="s">
        <v>194</v>
      </c>
      <c r="BY131" s="512" t="s">
        <v>195</v>
      </c>
      <c r="BZ131" s="512" t="s">
        <v>196</v>
      </c>
      <c r="CA131" s="512" t="s">
        <v>197</v>
      </c>
      <c r="CB131" s="542" t="s">
        <v>198</v>
      </c>
      <c r="CC131" s="542" t="s">
        <v>199</v>
      </c>
      <c r="CD131" s="543" t="s">
        <v>34</v>
      </c>
      <c r="CF131" s="79"/>
      <c r="CG131" s="184" t="s">
        <v>36</v>
      </c>
      <c r="CH131" s="512" t="s">
        <v>189</v>
      </c>
      <c r="CI131" s="512" t="s">
        <v>190</v>
      </c>
      <c r="CJ131" s="512" t="s">
        <v>191</v>
      </c>
      <c r="CK131" s="512" t="s">
        <v>192</v>
      </c>
      <c r="CL131" s="512" t="s">
        <v>44</v>
      </c>
      <c r="CM131" s="512" t="s">
        <v>193</v>
      </c>
      <c r="CN131" s="512" t="s">
        <v>194</v>
      </c>
      <c r="CO131" s="512" t="s">
        <v>195</v>
      </c>
      <c r="CP131" s="512" t="s">
        <v>196</v>
      </c>
      <c r="CQ131" s="512" t="s">
        <v>197</v>
      </c>
      <c r="CR131" s="542" t="s">
        <v>198</v>
      </c>
      <c r="CS131" s="542" t="s">
        <v>199</v>
      </c>
      <c r="CT131" s="543" t="s">
        <v>34</v>
      </c>
      <c r="CV131" s="79"/>
      <c r="CW131" s="184" t="s">
        <v>36</v>
      </c>
      <c r="CX131" s="512" t="s">
        <v>189</v>
      </c>
      <c r="CY131" s="512" t="s">
        <v>190</v>
      </c>
      <c r="CZ131" s="512" t="s">
        <v>191</v>
      </c>
      <c r="DA131" s="512" t="s">
        <v>192</v>
      </c>
      <c r="DB131" s="512" t="s">
        <v>44</v>
      </c>
      <c r="DC131" s="512" t="s">
        <v>193</v>
      </c>
      <c r="DD131" s="512" t="s">
        <v>194</v>
      </c>
      <c r="DE131" s="512" t="s">
        <v>195</v>
      </c>
      <c r="DF131" s="512" t="s">
        <v>196</v>
      </c>
      <c r="DG131" s="512" t="s">
        <v>197</v>
      </c>
      <c r="DH131" s="542" t="s">
        <v>198</v>
      </c>
      <c r="DI131" s="542" t="s">
        <v>199</v>
      </c>
      <c r="DJ131" s="543" t="s">
        <v>34</v>
      </c>
      <c r="DL131" s="79"/>
      <c r="DM131" s="184" t="s">
        <v>36</v>
      </c>
      <c r="DN131" s="512" t="s">
        <v>189</v>
      </c>
      <c r="DO131" s="512" t="s">
        <v>190</v>
      </c>
      <c r="DP131" s="512" t="s">
        <v>191</v>
      </c>
      <c r="DQ131" s="512" t="s">
        <v>192</v>
      </c>
      <c r="DR131" s="512" t="s">
        <v>44</v>
      </c>
      <c r="DS131" s="512" t="s">
        <v>193</v>
      </c>
      <c r="DT131" s="512" t="s">
        <v>194</v>
      </c>
      <c r="DU131" s="512" t="s">
        <v>195</v>
      </c>
      <c r="DV131" s="512" t="s">
        <v>196</v>
      </c>
      <c r="DW131" s="512" t="s">
        <v>197</v>
      </c>
      <c r="DX131" s="542" t="s">
        <v>198</v>
      </c>
      <c r="DY131" s="542" t="s">
        <v>199</v>
      </c>
      <c r="DZ131" s="543" t="s">
        <v>34</v>
      </c>
    </row>
    <row r="132" spans="1:132" ht="15" customHeight="1" x14ac:dyDescent="0.35">
      <c r="A132" s="632" t="s">
        <v>71</v>
      </c>
      <c r="B132" s="196" t="s">
        <v>62</v>
      </c>
      <c r="C132" s="3">
        <v>0</v>
      </c>
      <c r="D132" s="3">
        <v>0</v>
      </c>
      <c r="E132" s="3">
        <v>0</v>
      </c>
      <c r="F132" s="3">
        <v>0</v>
      </c>
      <c r="G132" s="3">
        <v>0</v>
      </c>
      <c r="H132" s="3">
        <v>0</v>
      </c>
      <c r="I132" s="3">
        <v>0</v>
      </c>
      <c r="J132" s="3">
        <v>0</v>
      </c>
      <c r="K132" s="3">
        <v>0</v>
      </c>
      <c r="L132" s="561">
        <v>0</v>
      </c>
      <c r="M132" s="286">
        <f>$BL$145*CB132</f>
        <v>0</v>
      </c>
      <c r="N132" s="286">
        <f>$BM$145*CC132</f>
        <v>0</v>
      </c>
      <c r="O132" s="74">
        <f t="shared" ref="O132:O145" si="521">SUM(C132:N132)</f>
        <v>0</v>
      </c>
      <c r="Q132" s="632" t="s">
        <v>71</v>
      </c>
      <c r="R132" s="196" t="s">
        <v>62</v>
      </c>
      <c r="S132" s="3">
        <v>0</v>
      </c>
      <c r="T132" s="3">
        <v>0</v>
      </c>
      <c r="U132" s="3">
        <v>0</v>
      </c>
      <c r="V132" s="3">
        <v>0</v>
      </c>
      <c r="W132" s="3">
        <v>0</v>
      </c>
      <c r="X132" s="3">
        <v>0</v>
      </c>
      <c r="Y132" s="3">
        <v>0</v>
      </c>
      <c r="Z132" s="3">
        <v>0</v>
      </c>
      <c r="AA132" s="3">
        <v>0</v>
      </c>
      <c r="AB132" s="561">
        <v>0</v>
      </c>
      <c r="AC132" s="286">
        <f>$BL$145*CR132</f>
        <v>0</v>
      </c>
      <c r="AD132" s="286">
        <f>$BM$145*CS132</f>
        <v>0</v>
      </c>
      <c r="AE132" s="74">
        <f t="shared" ref="AE132:AE145" si="522">SUM(S132:AD132)</f>
        <v>0</v>
      </c>
      <c r="AG132" s="632" t="s">
        <v>71</v>
      </c>
      <c r="AH132" s="196" t="s">
        <v>62</v>
      </c>
      <c r="AI132" s="3">
        <v>0</v>
      </c>
      <c r="AJ132" s="3">
        <v>0</v>
      </c>
      <c r="AK132" s="3">
        <v>0</v>
      </c>
      <c r="AL132" s="3">
        <v>0</v>
      </c>
      <c r="AM132" s="3">
        <v>0</v>
      </c>
      <c r="AN132" s="3">
        <v>0</v>
      </c>
      <c r="AO132" s="3">
        <v>0</v>
      </c>
      <c r="AP132" s="3">
        <v>0</v>
      </c>
      <c r="AQ132" s="3">
        <v>0</v>
      </c>
      <c r="AR132" s="561">
        <v>0</v>
      </c>
      <c r="AS132" s="286">
        <f>$BL$145*DH132</f>
        <v>0</v>
      </c>
      <c r="AT132" s="286">
        <f>$BM$145*DI132</f>
        <v>0</v>
      </c>
      <c r="AU132" s="74">
        <f t="shared" ref="AU132:AU145" si="523">SUM(AI132:AT132)</f>
        <v>0</v>
      </c>
      <c r="AW132" s="632" t="s">
        <v>71</v>
      </c>
      <c r="AX132" s="196" t="s">
        <v>62</v>
      </c>
      <c r="AY132" s="3">
        <v>0</v>
      </c>
      <c r="AZ132" s="3">
        <v>0</v>
      </c>
      <c r="BA132" s="3">
        <v>0</v>
      </c>
      <c r="BB132" s="3">
        <v>0</v>
      </c>
      <c r="BC132" s="3">
        <v>0</v>
      </c>
      <c r="BD132" s="3">
        <v>0</v>
      </c>
      <c r="BE132" s="3">
        <v>0</v>
      </c>
      <c r="BF132" s="3">
        <v>0</v>
      </c>
      <c r="BG132" s="3">
        <v>0</v>
      </c>
      <c r="BH132" s="561">
        <v>0</v>
      </c>
      <c r="BI132" s="286">
        <f>$BL$145*DX132</f>
        <v>0</v>
      </c>
      <c r="BJ132" s="286">
        <f>$BM$145*DY132</f>
        <v>0</v>
      </c>
      <c r="BK132" s="74">
        <f t="shared" ref="BK132:BK145" si="524">SUM(AY132:BJ132)</f>
        <v>0</v>
      </c>
      <c r="BM132" s="59"/>
      <c r="BP132" s="632" t="s">
        <v>71</v>
      </c>
      <c r="BQ132" s="196" t="s">
        <v>62</v>
      </c>
      <c r="BR132" s="172"/>
      <c r="BS132" s="172"/>
      <c r="BT132" s="172"/>
      <c r="BU132" s="172"/>
      <c r="BV132" s="172"/>
      <c r="BW132" s="172"/>
      <c r="BX132" s="172"/>
      <c r="BY132" s="172"/>
      <c r="BZ132" s="172"/>
      <c r="CA132" s="172"/>
      <c r="CB132" s="540">
        <v>0</v>
      </c>
      <c r="CC132" s="540">
        <v>0</v>
      </c>
      <c r="CD132" s="541">
        <f t="shared" ref="CD132:CD145" si="525">SUM(BR132:CC132)</f>
        <v>0</v>
      </c>
      <c r="CF132" s="632" t="s">
        <v>71</v>
      </c>
      <c r="CG132" s="196" t="s">
        <v>62</v>
      </c>
      <c r="CH132" s="172"/>
      <c r="CI132" s="172"/>
      <c r="CJ132" s="172"/>
      <c r="CK132" s="172"/>
      <c r="CL132" s="172"/>
      <c r="CM132" s="172"/>
      <c r="CN132" s="172"/>
      <c r="CO132" s="172"/>
      <c r="CP132" s="172"/>
      <c r="CQ132" s="172"/>
      <c r="CR132" s="525">
        <v>0</v>
      </c>
      <c r="CS132" s="525">
        <v>0</v>
      </c>
      <c r="CT132" s="521">
        <f t="shared" ref="CT132:CT145" si="526">SUM(CH132:CS132)</f>
        <v>0</v>
      </c>
      <c r="CV132" s="632" t="s">
        <v>71</v>
      </c>
      <c r="CW132" s="196" t="s">
        <v>62</v>
      </c>
      <c r="CX132" s="172"/>
      <c r="CY132" s="172"/>
      <c r="CZ132" s="172"/>
      <c r="DA132" s="172"/>
      <c r="DB132" s="172"/>
      <c r="DC132" s="172"/>
      <c r="DD132" s="172"/>
      <c r="DE132" s="172"/>
      <c r="DF132" s="172"/>
      <c r="DG132" s="172"/>
      <c r="DH132" s="525">
        <v>0</v>
      </c>
      <c r="DI132" s="525">
        <v>0</v>
      </c>
      <c r="DJ132" s="521">
        <f t="shared" ref="DJ132:DJ145" si="527">SUM(CX132:DI132)</f>
        <v>0</v>
      </c>
      <c r="DL132" s="632" t="s">
        <v>71</v>
      </c>
      <c r="DM132" s="196" t="s">
        <v>62</v>
      </c>
      <c r="DN132" s="172"/>
      <c r="DO132" s="172"/>
      <c r="DP132" s="172"/>
      <c r="DQ132" s="172"/>
      <c r="DR132" s="172"/>
      <c r="DS132" s="172"/>
      <c r="DT132" s="172"/>
      <c r="DU132" s="172"/>
      <c r="DV132" s="172"/>
      <c r="DW132" s="172"/>
      <c r="DX132" s="525">
        <v>0</v>
      </c>
      <c r="DY132" s="525">
        <v>0</v>
      </c>
      <c r="DZ132" s="521">
        <f t="shared" ref="DZ132:DZ145" si="528">SUM(DN132:DY132)</f>
        <v>0</v>
      </c>
    </row>
    <row r="133" spans="1:132" x14ac:dyDescent="0.35">
      <c r="A133" s="633"/>
      <c r="B133" s="196" t="s">
        <v>61</v>
      </c>
      <c r="C133" s="3">
        <v>0</v>
      </c>
      <c r="D133" s="3">
        <v>0</v>
      </c>
      <c r="E133" s="3">
        <v>0</v>
      </c>
      <c r="F133" s="3">
        <v>0</v>
      </c>
      <c r="G133" s="3">
        <v>0</v>
      </c>
      <c r="H133" s="3">
        <v>0</v>
      </c>
      <c r="I133" s="3">
        <v>0</v>
      </c>
      <c r="J133" s="3">
        <v>0</v>
      </c>
      <c r="K133" s="3">
        <v>0</v>
      </c>
      <c r="L133" s="561">
        <v>212157.16</v>
      </c>
      <c r="M133" s="286">
        <f t="shared" ref="M133:M144" si="529">$BL$145*CB133</f>
        <v>0</v>
      </c>
      <c r="N133" s="286">
        <f t="shared" ref="N133:N144" si="530">$BM$145*CC133</f>
        <v>0</v>
      </c>
      <c r="O133" s="74">
        <f t="shared" si="521"/>
        <v>212157.16</v>
      </c>
      <c r="Q133" s="633"/>
      <c r="R133" s="196" t="s">
        <v>61</v>
      </c>
      <c r="S133" s="3">
        <v>0</v>
      </c>
      <c r="T133" s="3">
        <v>0</v>
      </c>
      <c r="U133" s="3">
        <v>0</v>
      </c>
      <c r="V133" s="3">
        <v>329917.09000000003</v>
      </c>
      <c r="W133" s="3">
        <v>0</v>
      </c>
      <c r="X133" s="3">
        <v>126481.7</v>
      </c>
      <c r="Y133" s="3">
        <v>106998.15</v>
      </c>
      <c r="Z133" s="3">
        <v>44520</v>
      </c>
      <c r="AA133" s="3">
        <v>44822.61</v>
      </c>
      <c r="AB133" s="561">
        <v>0</v>
      </c>
      <c r="AC133" s="286">
        <f t="shared" ref="AC133:AC144" si="531">$BL$145*CR133</f>
        <v>0</v>
      </c>
      <c r="AD133" s="286">
        <f t="shared" ref="AD133:AD144" si="532">$BM$145*CS133</f>
        <v>0</v>
      </c>
      <c r="AE133" s="74">
        <f t="shared" si="522"/>
        <v>652739.55000000005</v>
      </c>
      <c r="AG133" s="633"/>
      <c r="AH133" s="196" t="s">
        <v>61</v>
      </c>
      <c r="AI133" s="3">
        <v>0</v>
      </c>
      <c r="AJ133" s="3">
        <v>0</v>
      </c>
      <c r="AK133" s="3">
        <v>0</v>
      </c>
      <c r="AL133" s="3">
        <v>0</v>
      </c>
      <c r="AM133" s="3">
        <v>0</v>
      </c>
      <c r="AN133" s="3">
        <v>0</v>
      </c>
      <c r="AO133" s="3">
        <v>0</v>
      </c>
      <c r="AP133" s="3">
        <v>0</v>
      </c>
      <c r="AQ133" s="3">
        <v>0</v>
      </c>
      <c r="AR133" s="561">
        <v>0</v>
      </c>
      <c r="AS133" s="286">
        <f t="shared" ref="AS133:AS144" si="533">$BL$145*DH133</f>
        <v>0</v>
      </c>
      <c r="AT133" s="286">
        <f t="shared" ref="AT133:AT144" si="534">$BM$145*DI133</f>
        <v>0</v>
      </c>
      <c r="AU133" s="74">
        <f t="shared" si="523"/>
        <v>0</v>
      </c>
      <c r="AW133" s="633"/>
      <c r="AX133" s="196" t="s">
        <v>61</v>
      </c>
      <c r="AY133" s="3">
        <v>0</v>
      </c>
      <c r="AZ133" s="3">
        <v>0</v>
      </c>
      <c r="BA133" s="3">
        <v>0</v>
      </c>
      <c r="BB133" s="3">
        <v>0</v>
      </c>
      <c r="BC133" s="3">
        <v>0</v>
      </c>
      <c r="BD133" s="3">
        <v>0</v>
      </c>
      <c r="BE133" s="3">
        <v>0</v>
      </c>
      <c r="BF133" s="3">
        <v>0</v>
      </c>
      <c r="BG133" s="3">
        <v>0</v>
      </c>
      <c r="BH133" s="561">
        <v>0</v>
      </c>
      <c r="BI133" s="286">
        <f t="shared" ref="BI133:BI144" si="535">$BL$145*DX133</f>
        <v>0</v>
      </c>
      <c r="BJ133" s="286">
        <f t="shared" ref="BJ133:BJ144" si="536">$BM$145*DY133</f>
        <v>0</v>
      </c>
      <c r="BK133" s="74">
        <f t="shared" si="524"/>
        <v>0</v>
      </c>
      <c r="BM133" s="59"/>
      <c r="BP133" s="633"/>
      <c r="BQ133" s="196" t="s">
        <v>61</v>
      </c>
      <c r="BR133" s="172"/>
      <c r="BS133" s="172"/>
      <c r="BT133" s="172"/>
      <c r="BU133" s="172"/>
      <c r="BV133" s="172"/>
      <c r="BW133" s="172"/>
      <c r="BX133" s="172"/>
      <c r="BY133" s="172"/>
      <c r="BZ133" s="172"/>
      <c r="CA133" s="172"/>
      <c r="CB133" s="525">
        <v>0</v>
      </c>
      <c r="CC133" s="525">
        <v>0</v>
      </c>
      <c r="CD133" s="521">
        <f t="shared" si="525"/>
        <v>0</v>
      </c>
      <c r="CF133" s="633"/>
      <c r="CG133" s="196" t="s">
        <v>61</v>
      </c>
      <c r="CH133" s="172"/>
      <c r="CI133" s="172"/>
      <c r="CJ133" s="172"/>
      <c r="CK133" s="172"/>
      <c r="CL133" s="172"/>
      <c r="CM133" s="172"/>
      <c r="CN133" s="172"/>
      <c r="CO133" s="172"/>
      <c r="CP133" s="172"/>
      <c r="CQ133" s="172"/>
      <c r="CR133" s="525">
        <v>0</v>
      </c>
      <c r="CS133" s="525">
        <v>0</v>
      </c>
      <c r="CT133" s="521">
        <f t="shared" si="526"/>
        <v>0</v>
      </c>
      <c r="CV133" s="633"/>
      <c r="CW133" s="196" t="s">
        <v>61</v>
      </c>
      <c r="CX133" s="172"/>
      <c r="CY133" s="172"/>
      <c r="CZ133" s="172"/>
      <c r="DA133" s="172"/>
      <c r="DB133" s="172"/>
      <c r="DC133" s="172"/>
      <c r="DD133" s="172"/>
      <c r="DE133" s="172"/>
      <c r="DF133" s="172"/>
      <c r="DG133" s="172"/>
      <c r="DH133" s="525">
        <v>0</v>
      </c>
      <c r="DI133" s="525">
        <v>0</v>
      </c>
      <c r="DJ133" s="521">
        <f t="shared" si="527"/>
        <v>0</v>
      </c>
      <c r="DL133" s="633"/>
      <c r="DM133" s="196" t="s">
        <v>61</v>
      </c>
      <c r="DN133" s="172"/>
      <c r="DO133" s="172"/>
      <c r="DP133" s="172"/>
      <c r="DQ133" s="172"/>
      <c r="DR133" s="172"/>
      <c r="DS133" s="172"/>
      <c r="DT133" s="172"/>
      <c r="DU133" s="172"/>
      <c r="DV133" s="172"/>
      <c r="DW133" s="172"/>
      <c r="DX133" s="525">
        <v>0</v>
      </c>
      <c r="DY133" s="525">
        <v>0</v>
      </c>
      <c r="DZ133" s="521">
        <f t="shared" si="528"/>
        <v>0</v>
      </c>
    </row>
    <row r="134" spans="1:132" x14ac:dyDescent="0.35">
      <c r="A134" s="633"/>
      <c r="B134" s="196" t="s">
        <v>60</v>
      </c>
      <c r="C134" s="3">
        <v>0</v>
      </c>
      <c r="D134" s="3">
        <v>0</v>
      </c>
      <c r="E134" s="3">
        <v>0</v>
      </c>
      <c r="F134" s="3">
        <v>0</v>
      </c>
      <c r="G134" s="3">
        <v>0</v>
      </c>
      <c r="H134" s="3">
        <v>0</v>
      </c>
      <c r="I134" s="3">
        <v>0</v>
      </c>
      <c r="J134" s="3">
        <v>0</v>
      </c>
      <c r="K134" s="3">
        <v>0</v>
      </c>
      <c r="L134" s="561">
        <v>0</v>
      </c>
      <c r="M134" s="286">
        <f t="shared" si="529"/>
        <v>0</v>
      </c>
      <c r="N134" s="286">
        <f t="shared" si="530"/>
        <v>0</v>
      </c>
      <c r="O134" s="74">
        <f t="shared" si="521"/>
        <v>0</v>
      </c>
      <c r="Q134" s="633"/>
      <c r="R134" s="196" t="s">
        <v>60</v>
      </c>
      <c r="S134" s="3">
        <v>0</v>
      </c>
      <c r="T134" s="3">
        <v>0</v>
      </c>
      <c r="U134" s="3">
        <v>0</v>
      </c>
      <c r="V134" s="3">
        <v>0</v>
      </c>
      <c r="W134" s="3">
        <v>0</v>
      </c>
      <c r="X134" s="3">
        <v>0</v>
      </c>
      <c r="Y134" s="3">
        <v>0</v>
      </c>
      <c r="Z134" s="3">
        <v>0</v>
      </c>
      <c r="AA134" s="3">
        <v>0</v>
      </c>
      <c r="AB134" s="561">
        <v>0</v>
      </c>
      <c r="AC134" s="286">
        <f t="shared" si="531"/>
        <v>0</v>
      </c>
      <c r="AD134" s="286">
        <f t="shared" si="532"/>
        <v>0</v>
      </c>
      <c r="AE134" s="74">
        <f t="shared" si="522"/>
        <v>0</v>
      </c>
      <c r="AG134" s="633"/>
      <c r="AH134" s="196" t="s">
        <v>60</v>
      </c>
      <c r="AI134" s="3">
        <v>0</v>
      </c>
      <c r="AJ134" s="3">
        <v>0</v>
      </c>
      <c r="AK134" s="3">
        <v>0</v>
      </c>
      <c r="AL134" s="3">
        <v>0</v>
      </c>
      <c r="AM134" s="3">
        <v>0</v>
      </c>
      <c r="AN134" s="3">
        <v>0</v>
      </c>
      <c r="AO134" s="3">
        <v>0</v>
      </c>
      <c r="AP134" s="3">
        <v>0</v>
      </c>
      <c r="AQ134" s="3">
        <v>0</v>
      </c>
      <c r="AR134" s="561">
        <v>0</v>
      </c>
      <c r="AS134" s="286">
        <f t="shared" si="533"/>
        <v>0</v>
      </c>
      <c r="AT134" s="286">
        <f t="shared" si="534"/>
        <v>0</v>
      </c>
      <c r="AU134" s="74">
        <f t="shared" si="523"/>
        <v>0</v>
      </c>
      <c r="AW134" s="633"/>
      <c r="AX134" s="196" t="s">
        <v>60</v>
      </c>
      <c r="AY134" s="3">
        <v>0</v>
      </c>
      <c r="AZ134" s="3">
        <v>0</v>
      </c>
      <c r="BA134" s="3">
        <v>0</v>
      </c>
      <c r="BB134" s="3">
        <v>0</v>
      </c>
      <c r="BC134" s="3">
        <v>0</v>
      </c>
      <c r="BD134" s="3">
        <v>0</v>
      </c>
      <c r="BE134" s="3">
        <v>0</v>
      </c>
      <c r="BF134" s="3">
        <v>0</v>
      </c>
      <c r="BG134" s="3">
        <v>0</v>
      </c>
      <c r="BH134" s="561">
        <v>0</v>
      </c>
      <c r="BI134" s="286">
        <f t="shared" si="535"/>
        <v>0</v>
      </c>
      <c r="BJ134" s="286">
        <f t="shared" si="536"/>
        <v>0</v>
      </c>
      <c r="BK134" s="74">
        <f t="shared" si="524"/>
        <v>0</v>
      </c>
      <c r="BM134" s="59"/>
      <c r="BP134" s="633"/>
      <c r="BQ134" s="196" t="s">
        <v>60</v>
      </c>
      <c r="BR134" s="172"/>
      <c r="BS134" s="172"/>
      <c r="BT134" s="172"/>
      <c r="BU134" s="172"/>
      <c r="BV134" s="172"/>
      <c r="BW134" s="172"/>
      <c r="BX134" s="172"/>
      <c r="BY134" s="172"/>
      <c r="BZ134" s="172"/>
      <c r="CA134" s="172"/>
      <c r="CB134" s="525">
        <v>0</v>
      </c>
      <c r="CC134" s="525">
        <v>0</v>
      </c>
      <c r="CD134" s="521">
        <f t="shared" si="525"/>
        <v>0</v>
      </c>
      <c r="CF134" s="633"/>
      <c r="CG134" s="196" t="s">
        <v>60</v>
      </c>
      <c r="CH134" s="172"/>
      <c r="CI134" s="172"/>
      <c r="CJ134" s="172"/>
      <c r="CK134" s="172"/>
      <c r="CL134" s="172"/>
      <c r="CM134" s="172"/>
      <c r="CN134" s="172"/>
      <c r="CO134" s="172"/>
      <c r="CP134" s="172"/>
      <c r="CQ134" s="172"/>
      <c r="CR134" s="525">
        <v>0</v>
      </c>
      <c r="CS134" s="525">
        <v>0</v>
      </c>
      <c r="CT134" s="521">
        <f t="shared" si="526"/>
        <v>0</v>
      </c>
      <c r="CV134" s="633"/>
      <c r="CW134" s="196" t="s">
        <v>60</v>
      </c>
      <c r="CX134" s="172"/>
      <c r="CY134" s="172"/>
      <c r="CZ134" s="172"/>
      <c r="DA134" s="172"/>
      <c r="DB134" s="172"/>
      <c r="DC134" s="172"/>
      <c r="DD134" s="172"/>
      <c r="DE134" s="172"/>
      <c r="DF134" s="172"/>
      <c r="DG134" s="172"/>
      <c r="DH134" s="525">
        <v>0</v>
      </c>
      <c r="DI134" s="525">
        <v>0</v>
      </c>
      <c r="DJ134" s="521">
        <f t="shared" si="527"/>
        <v>0</v>
      </c>
      <c r="DL134" s="633"/>
      <c r="DM134" s="196" t="s">
        <v>60</v>
      </c>
      <c r="DN134" s="172"/>
      <c r="DO134" s="172"/>
      <c r="DP134" s="172"/>
      <c r="DQ134" s="172"/>
      <c r="DR134" s="172"/>
      <c r="DS134" s="172"/>
      <c r="DT134" s="172"/>
      <c r="DU134" s="172"/>
      <c r="DV134" s="172"/>
      <c r="DW134" s="172"/>
      <c r="DX134" s="525">
        <v>0</v>
      </c>
      <c r="DY134" s="525">
        <v>0</v>
      </c>
      <c r="DZ134" s="521">
        <f t="shared" si="528"/>
        <v>0</v>
      </c>
    </row>
    <row r="135" spans="1:132" x14ac:dyDescent="0.35">
      <c r="A135" s="633"/>
      <c r="B135" s="196" t="s">
        <v>59</v>
      </c>
      <c r="C135" s="3">
        <v>0</v>
      </c>
      <c r="D135" s="3">
        <v>0</v>
      </c>
      <c r="E135" s="3">
        <v>0</v>
      </c>
      <c r="F135" s="3">
        <v>0</v>
      </c>
      <c r="G135" s="3">
        <v>0</v>
      </c>
      <c r="H135" s="3">
        <v>0</v>
      </c>
      <c r="I135" s="3">
        <v>0</v>
      </c>
      <c r="J135" s="3">
        <v>0</v>
      </c>
      <c r="K135" s="3">
        <v>0</v>
      </c>
      <c r="L135" s="561">
        <v>0</v>
      </c>
      <c r="M135" s="286">
        <f t="shared" si="529"/>
        <v>0</v>
      </c>
      <c r="N135" s="286">
        <f t="shared" si="530"/>
        <v>0</v>
      </c>
      <c r="O135" s="74">
        <f t="shared" si="521"/>
        <v>0</v>
      </c>
      <c r="Q135" s="633"/>
      <c r="R135" s="196" t="s">
        <v>59</v>
      </c>
      <c r="S135" s="3">
        <v>0</v>
      </c>
      <c r="T135" s="3">
        <v>0</v>
      </c>
      <c r="U135" s="3">
        <v>0</v>
      </c>
      <c r="V135" s="3">
        <v>0</v>
      </c>
      <c r="W135" s="3">
        <v>0</v>
      </c>
      <c r="X135" s="3">
        <v>0</v>
      </c>
      <c r="Y135" s="3">
        <v>0</v>
      </c>
      <c r="Z135" s="3">
        <v>0</v>
      </c>
      <c r="AA135" s="3">
        <v>0</v>
      </c>
      <c r="AB135" s="561">
        <v>0</v>
      </c>
      <c r="AC135" s="286">
        <f t="shared" si="531"/>
        <v>0</v>
      </c>
      <c r="AD135" s="286">
        <f t="shared" si="532"/>
        <v>0</v>
      </c>
      <c r="AE135" s="74">
        <f t="shared" si="522"/>
        <v>0</v>
      </c>
      <c r="AG135" s="633"/>
      <c r="AH135" s="196" t="s">
        <v>59</v>
      </c>
      <c r="AI135" s="3">
        <v>0</v>
      </c>
      <c r="AJ135" s="3">
        <v>0</v>
      </c>
      <c r="AK135" s="3">
        <v>0</v>
      </c>
      <c r="AL135" s="3">
        <v>0</v>
      </c>
      <c r="AM135" s="3">
        <v>0</v>
      </c>
      <c r="AN135" s="3">
        <v>0</v>
      </c>
      <c r="AO135" s="3">
        <v>0</v>
      </c>
      <c r="AP135" s="3">
        <v>0</v>
      </c>
      <c r="AQ135" s="3">
        <v>0</v>
      </c>
      <c r="AR135" s="561">
        <v>0</v>
      </c>
      <c r="AS135" s="286">
        <f t="shared" si="533"/>
        <v>0</v>
      </c>
      <c r="AT135" s="286">
        <f t="shared" si="534"/>
        <v>0</v>
      </c>
      <c r="AU135" s="74">
        <f t="shared" si="523"/>
        <v>0</v>
      </c>
      <c r="AW135" s="633"/>
      <c r="AX135" s="196" t="s">
        <v>59</v>
      </c>
      <c r="AY135" s="3">
        <v>0</v>
      </c>
      <c r="AZ135" s="3">
        <v>0</v>
      </c>
      <c r="BA135" s="3">
        <v>0</v>
      </c>
      <c r="BB135" s="3">
        <v>0</v>
      </c>
      <c r="BC135" s="3">
        <v>0</v>
      </c>
      <c r="BD135" s="3">
        <v>0</v>
      </c>
      <c r="BE135" s="3">
        <v>0</v>
      </c>
      <c r="BF135" s="3">
        <v>0</v>
      </c>
      <c r="BG135" s="3">
        <v>0</v>
      </c>
      <c r="BH135" s="561">
        <v>0</v>
      </c>
      <c r="BI135" s="286">
        <f t="shared" si="535"/>
        <v>0</v>
      </c>
      <c r="BJ135" s="286">
        <f t="shared" si="536"/>
        <v>0</v>
      </c>
      <c r="BK135" s="74">
        <f t="shared" si="524"/>
        <v>0</v>
      </c>
      <c r="BM135" s="59"/>
      <c r="BP135" s="633"/>
      <c r="BQ135" s="196" t="s">
        <v>59</v>
      </c>
      <c r="BR135" s="172"/>
      <c r="BS135" s="172"/>
      <c r="BT135" s="172"/>
      <c r="BU135" s="172"/>
      <c r="BV135" s="172"/>
      <c r="BW135" s="172"/>
      <c r="BX135" s="172"/>
      <c r="BY135" s="172"/>
      <c r="BZ135" s="172"/>
      <c r="CA135" s="172"/>
      <c r="CB135" s="525">
        <v>0</v>
      </c>
      <c r="CC135" s="525">
        <v>0</v>
      </c>
      <c r="CD135" s="521">
        <f t="shared" si="525"/>
        <v>0</v>
      </c>
      <c r="CF135" s="633"/>
      <c r="CG135" s="196" t="s">
        <v>59</v>
      </c>
      <c r="CH135" s="172"/>
      <c r="CI135" s="172"/>
      <c r="CJ135" s="172"/>
      <c r="CK135" s="172"/>
      <c r="CL135" s="172"/>
      <c r="CM135" s="172"/>
      <c r="CN135" s="172"/>
      <c r="CO135" s="172"/>
      <c r="CP135" s="172"/>
      <c r="CQ135" s="172"/>
      <c r="CR135" s="525">
        <v>0</v>
      </c>
      <c r="CS135" s="525">
        <v>0</v>
      </c>
      <c r="CT135" s="521">
        <f t="shared" si="526"/>
        <v>0</v>
      </c>
      <c r="CV135" s="633"/>
      <c r="CW135" s="196" t="s">
        <v>59</v>
      </c>
      <c r="CX135" s="172"/>
      <c r="CY135" s="172"/>
      <c r="CZ135" s="172"/>
      <c r="DA135" s="172"/>
      <c r="DB135" s="172"/>
      <c r="DC135" s="172"/>
      <c r="DD135" s="172"/>
      <c r="DE135" s="172"/>
      <c r="DF135" s="172"/>
      <c r="DG135" s="172"/>
      <c r="DH135" s="525">
        <v>0</v>
      </c>
      <c r="DI135" s="525">
        <v>0</v>
      </c>
      <c r="DJ135" s="521">
        <f t="shared" si="527"/>
        <v>0</v>
      </c>
      <c r="DL135" s="633"/>
      <c r="DM135" s="196" t="s">
        <v>59</v>
      </c>
      <c r="DN135" s="172"/>
      <c r="DO135" s="172"/>
      <c r="DP135" s="172"/>
      <c r="DQ135" s="172"/>
      <c r="DR135" s="172"/>
      <c r="DS135" s="172"/>
      <c r="DT135" s="172"/>
      <c r="DU135" s="172"/>
      <c r="DV135" s="172"/>
      <c r="DW135" s="172"/>
      <c r="DX135" s="525">
        <v>0</v>
      </c>
      <c r="DY135" s="525">
        <v>0</v>
      </c>
      <c r="DZ135" s="521">
        <f t="shared" si="528"/>
        <v>0</v>
      </c>
    </row>
    <row r="136" spans="1:132" x14ac:dyDescent="0.35">
      <c r="A136" s="633"/>
      <c r="B136" s="196" t="s">
        <v>58</v>
      </c>
      <c r="C136" s="3">
        <v>0</v>
      </c>
      <c r="D136" s="3">
        <v>0</v>
      </c>
      <c r="E136" s="3">
        <v>0</v>
      </c>
      <c r="F136" s="3">
        <v>0</v>
      </c>
      <c r="G136" s="3">
        <v>0</v>
      </c>
      <c r="H136" s="3">
        <v>0</v>
      </c>
      <c r="I136" s="3">
        <v>0</v>
      </c>
      <c r="J136" s="3">
        <v>0</v>
      </c>
      <c r="K136" s="3">
        <v>0</v>
      </c>
      <c r="L136" s="561">
        <v>0</v>
      </c>
      <c r="M136" s="286">
        <f t="shared" si="529"/>
        <v>3157.9876247033058</v>
      </c>
      <c r="N136" s="286">
        <f t="shared" si="530"/>
        <v>28574.521483721299</v>
      </c>
      <c r="O136" s="74">
        <f t="shared" si="521"/>
        <v>31732.509108424605</v>
      </c>
      <c r="Q136" s="633"/>
      <c r="R136" s="196" t="s">
        <v>58</v>
      </c>
      <c r="S136" s="3">
        <v>0</v>
      </c>
      <c r="T136" s="3">
        <v>0</v>
      </c>
      <c r="U136" s="3">
        <v>0</v>
      </c>
      <c r="V136" s="3">
        <v>0</v>
      </c>
      <c r="W136" s="3">
        <v>0</v>
      </c>
      <c r="X136" s="3">
        <v>5577.6200000000008</v>
      </c>
      <c r="Y136" s="3">
        <v>0</v>
      </c>
      <c r="Z136" s="3">
        <v>0</v>
      </c>
      <c r="AA136" s="3">
        <v>0</v>
      </c>
      <c r="AB136" s="561">
        <v>0</v>
      </c>
      <c r="AC136" s="286">
        <f t="shared" si="531"/>
        <v>0</v>
      </c>
      <c r="AD136" s="286">
        <f t="shared" si="532"/>
        <v>0</v>
      </c>
      <c r="AE136" s="74">
        <f t="shared" si="522"/>
        <v>5577.6200000000008</v>
      </c>
      <c r="AG136" s="633"/>
      <c r="AH136" s="196" t="s">
        <v>58</v>
      </c>
      <c r="AI136" s="3">
        <v>0</v>
      </c>
      <c r="AJ136" s="3">
        <v>0</v>
      </c>
      <c r="AK136" s="3">
        <v>0</v>
      </c>
      <c r="AL136" s="3">
        <v>0</v>
      </c>
      <c r="AM136" s="3">
        <v>0</v>
      </c>
      <c r="AN136" s="3">
        <v>0</v>
      </c>
      <c r="AO136" s="3">
        <v>0</v>
      </c>
      <c r="AP136" s="3">
        <v>0</v>
      </c>
      <c r="AQ136" s="3">
        <v>0</v>
      </c>
      <c r="AR136" s="561">
        <v>0</v>
      </c>
      <c r="AS136" s="286">
        <f t="shared" si="533"/>
        <v>0</v>
      </c>
      <c r="AT136" s="286">
        <f t="shared" si="534"/>
        <v>0</v>
      </c>
      <c r="AU136" s="74">
        <f t="shared" si="523"/>
        <v>0</v>
      </c>
      <c r="AW136" s="633"/>
      <c r="AX136" s="196" t="s">
        <v>58</v>
      </c>
      <c r="AY136" s="3">
        <v>0</v>
      </c>
      <c r="AZ136" s="3">
        <v>0</v>
      </c>
      <c r="BA136" s="3">
        <v>0</v>
      </c>
      <c r="BB136" s="3">
        <v>0</v>
      </c>
      <c r="BC136" s="3">
        <v>0</v>
      </c>
      <c r="BD136" s="3">
        <v>0</v>
      </c>
      <c r="BE136" s="3">
        <v>0</v>
      </c>
      <c r="BF136" s="3">
        <v>0</v>
      </c>
      <c r="BG136" s="3">
        <v>0</v>
      </c>
      <c r="BH136" s="561">
        <v>0</v>
      </c>
      <c r="BI136" s="286">
        <f t="shared" si="535"/>
        <v>0</v>
      </c>
      <c r="BJ136" s="286">
        <f t="shared" si="536"/>
        <v>0</v>
      </c>
      <c r="BK136" s="74">
        <f t="shared" si="524"/>
        <v>0</v>
      </c>
      <c r="BM136" s="59"/>
      <c r="BP136" s="633"/>
      <c r="BQ136" s="196" t="s">
        <v>58</v>
      </c>
      <c r="BR136" s="172"/>
      <c r="BS136" s="172"/>
      <c r="BT136" s="172"/>
      <c r="BU136" s="172"/>
      <c r="BV136" s="172"/>
      <c r="BW136" s="172"/>
      <c r="BX136" s="172"/>
      <c r="BY136" s="172"/>
      <c r="BZ136" s="172"/>
      <c r="CA136" s="172"/>
      <c r="CB136" s="525">
        <v>5.6791510145380059E-2</v>
      </c>
      <c r="CC136" s="525">
        <v>5.6791510145380059E-2</v>
      </c>
      <c r="CD136" s="521">
        <f t="shared" si="525"/>
        <v>0.11358302029076012</v>
      </c>
      <c r="CF136" s="633"/>
      <c r="CG136" s="196" t="s">
        <v>58</v>
      </c>
      <c r="CH136" s="172"/>
      <c r="CI136" s="172"/>
      <c r="CJ136" s="172"/>
      <c r="CK136" s="172"/>
      <c r="CL136" s="172"/>
      <c r="CM136" s="172"/>
      <c r="CN136" s="172"/>
      <c r="CO136" s="172"/>
      <c r="CP136" s="172"/>
      <c r="CQ136" s="172"/>
      <c r="CR136" s="525">
        <v>0</v>
      </c>
      <c r="CS136" s="525">
        <v>0</v>
      </c>
      <c r="CT136" s="521">
        <f t="shared" si="526"/>
        <v>0</v>
      </c>
      <c r="CV136" s="633"/>
      <c r="CW136" s="196" t="s">
        <v>58</v>
      </c>
      <c r="CX136" s="172"/>
      <c r="CY136" s="172"/>
      <c r="CZ136" s="172"/>
      <c r="DA136" s="172"/>
      <c r="DB136" s="172"/>
      <c r="DC136" s="172"/>
      <c r="DD136" s="172"/>
      <c r="DE136" s="172"/>
      <c r="DF136" s="172"/>
      <c r="DG136" s="172"/>
      <c r="DH136" s="525">
        <v>0</v>
      </c>
      <c r="DI136" s="525">
        <v>0</v>
      </c>
      <c r="DJ136" s="521">
        <f t="shared" si="527"/>
        <v>0</v>
      </c>
      <c r="DL136" s="633"/>
      <c r="DM136" s="196" t="s">
        <v>58</v>
      </c>
      <c r="DN136" s="172"/>
      <c r="DO136" s="172"/>
      <c r="DP136" s="172"/>
      <c r="DQ136" s="172"/>
      <c r="DR136" s="172"/>
      <c r="DS136" s="172"/>
      <c r="DT136" s="172"/>
      <c r="DU136" s="172"/>
      <c r="DV136" s="172"/>
      <c r="DW136" s="172"/>
      <c r="DX136" s="525">
        <v>0</v>
      </c>
      <c r="DY136" s="525">
        <v>0</v>
      </c>
      <c r="DZ136" s="521">
        <f t="shared" si="528"/>
        <v>0</v>
      </c>
    </row>
    <row r="137" spans="1:132" x14ac:dyDescent="0.35">
      <c r="A137" s="633"/>
      <c r="B137" s="196" t="s">
        <v>57</v>
      </c>
      <c r="C137" s="3">
        <v>0</v>
      </c>
      <c r="D137" s="3">
        <v>0</v>
      </c>
      <c r="E137" s="3">
        <v>0</v>
      </c>
      <c r="F137" s="3">
        <v>0</v>
      </c>
      <c r="G137" s="3">
        <v>0</v>
      </c>
      <c r="H137" s="3">
        <v>0</v>
      </c>
      <c r="I137" s="3">
        <v>0</v>
      </c>
      <c r="J137" s="3">
        <v>0</v>
      </c>
      <c r="K137" s="3">
        <v>0</v>
      </c>
      <c r="L137" s="561">
        <v>0</v>
      </c>
      <c r="M137" s="286">
        <f t="shared" si="529"/>
        <v>0</v>
      </c>
      <c r="N137" s="286">
        <f t="shared" si="530"/>
        <v>0</v>
      </c>
      <c r="O137" s="74">
        <f t="shared" si="521"/>
        <v>0</v>
      </c>
      <c r="Q137" s="633"/>
      <c r="R137" s="196" t="s">
        <v>57</v>
      </c>
      <c r="S137" s="3">
        <v>0</v>
      </c>
      <c r="T137" s="3">
        <v>0</v>
      </c>
      <c r="U137" s="3">
        <v>0</v>
      </c>
      <c r="V137" s="3">
        <v>0</v>
      </c>
      <c r="W137" s="3">
        <v>0</v>
      </c>
      <c r="X137" s="3">
        <v>0</v>
      </c>
      <c r="Y137" s="3">
        <v>0</v>
      </c>
      <c r="Z137" s="3">
        <v>0</v>
      </c>
      <c r="AA137" s="3">
        <v>0</v>
      </c>
      <c r="AB137" s="561">
        <v>0</v>
      </c>
      <c r="AC137" s="286">
        <f t="shared" si="531"/>
        <v>0</v>
      </c>
      <c r="AD137" s="286">
        <f t="shared" si="532"/>
        <v>0</v>
      </c>
      <c r="AE137" s="74">
        <f t="shared" si="522"/>
        <v>0</v>
      </c>
      <c r="AG137" s="633"/>
      <c r="AH137" s="196" t="s">
        <v>57</v>
      </c>
      <c r="AI137" s="3">
        <v>0</v>
      </c>
      <c r="AJ137" s="3">
        <v>0</v>
      </c>
      <c r="AK137" s="3">
        <v>0</v>
      </c>
      <c r="AL137" s="3">
        <v>0</v>
      </c>
      <c r="AM137" s="3">
        <v>0</v>
      </c>
      <c r="AN137" s="3">
        <v>0</v>
      </c>
      <c r="AO137" s="3">
        <v>0</v>
      </c>
      <c r="AP137" s="3">
        <v>0</v>
      </c>
      <c r="AQ137" s="3">
        <v>0</v>
      </c>
      <c r="AR137" s="561">
        <v>0</v>
      </c>
      <c r="AS137" s="286">
        <f t="shared" si="533"/>
        <v>0</v>
      </c>
      <c r="AT137" s="286">
        <f t="shared" si="534"/>
        <v>0</v>
      </c>
      <c r="AU137" s="74">
        <f t="shared" si="523"/>
        <v>0</v>
      </c>
      <c r="AW137" s="633"/>
      <c r="AX137" s="196" t="s">
        <v>57</v>
      </c>
      <c r="AY137" s="3">
        <v>0</v>
      </c>
      <c r="AZ137" s="3">
        <v>0</v>
      </c>
      <c r="BA137" s="3">
        <v>0</v>
      </c>
      <c r="BB137" s="3">
        <v>0</v>
      </c>
      <c r="BC137" s="3">
        <v>0</v>
      </c>
      <c r="BD137" s="3">
        <v>0</v>
      </c>
      <c r="BE137" s="3">
        <v>0</v>
      </c>
      <c r="BF137" s="3">
        <v>0</v>
      </c>
      <c r="BG137" s="3">
        <v>0</v>
      </c>
      <c r="BH137" s="561">
        <v>0</v>
      </c>
      <c r="BI137" s="286">
        <f t="shared" si="535"/>
        <v>0</v>
      </c>
      <c r="BJ137" s="286">
        <f t="shared" si="536"/>
        <v>0</v>
      </c>
      <c r="BK137" s="74">
        <f t="shared" si="524"/>
        <v>0</v>
      </c>
      <c r="BM137" s="59"/>
      <c r="BP137" s="633"/>
      <c r="BQ137" s="196" t="s">
        <v>57</v>
      </c>
      <c r="BR137" s="172"/>
      <c r="BS137" s="172"/>
      <c r="BT137" s="172"/>
      <c r="BU137" s="172"/>
      <c r="BV137" s="172"/>
      <c r="BW137" s="172"/>
      <c r="BX137" s="172"/>
      <c r="BY137" s="172"/>
      <c r="BZ137" s="172"/>
      <c r="CA137" s="172"/>
      <c r="CB137" s="525">
        <v>0</v>
      </c>
      <c r="CC137" s="525">
        <v>0</v>
      </c>
      <c r="CD137" s="521">
        <f t="shared" si="525"/>
        <v>0</v>
      </c>
      <c r="CF137" s="633"/>
      <c r="CG137" s="196" t="s">
        <v>57</v>
      </c>
      <c r="CH137" s="172"/>
      <c r="CI137" s="172"/>
      <c r="CJ137" s="172"/>
      <c r="CK137" s="172"/>
      <c r="CL137" s="172"/>
      <c r="CM137" s="172"/>
      <c r="CN137" s="172"/>
      <c r="CO137" s="172"/>
      <c r="CP137" s="172"/>
      <c r="CQ137" s="172"/>
      <c r="CR137" s="525">
        <v>0</v>
      </c>
      <c r="CS137" s="525">
        <v>0</v>
      </c>
      <c r="CT137" s="521">
        <f t="shared" si="526"/>
        <v>0</v>
      </c>
      <c r="CV137" s="633"/>
      <c r="CW137" s="196" t="s">
        <v>57</v>
      </c>
      <c r="CX137" s="172"/>
      <c r="CY137" s="172"/>
      <c r="CZ137" s="172"/>
      <c r="DA137" s="172"/>
      <c r="DB137" s="172"/>
      <c r="DC137" s="172"/>
      <c r="DD137" s="172"/>
      <c r="DE137" s="172"/>
      <c r="DF137" s="172"/>
      <c r="DG137" s="172"/>
      <c r="DH137" s="525">
        <v>0</v>
      </c>
      <c r="DI137" s="525">
        <v>0</v>
      </c>
      <c r="DJ137" s="521">
        <f t="shared" si="527"/>
        <v>0</v>
      </c>
      <c r="DL137" s="633"/>
      <c r="DM137" s="196" t="s">
        <v>57</v>
      </c>
      <c r="DN137" s="172"/>
      <c r="DO137" s="172"/>
      <c r="DP137" s="172"/>
      <c r="DQ137" s="172"/>
      <c r="DR137" s="172"/>
      <c r="DS137" s="172"/>
      <c r="DT137" s="172"/>
      <c r="DU137" s="172"/>
      <c r="DV137" s="172"/>
      <c r="DW137" s="172"/>
      <c r="DX137" s="525">
        <v>0</v>
      </c>
      <c r="DY137" s="525">
        <v>0</v>
      </c>
      <c r="DZ137" s="521">
        <f t="shared" si="528"/>
        <v>0</v>
      </c>
    </row>
    <row r="138" spans="1:132" x14ac:dyDescent="0.35">
      <c r="A138" s="633"/>
      <c r="B138" s="196" t="s">
        <v>56</v>
      </c>
      <c r="C138" s="3">
        <v>0</v>
      </c>
      <c r="D138" s="3">
        <v>0</v>
      </c>
      <c r="E138" s="3">
        <v>0</v>
      </c>
      <c r="F138" s="3">
        <v>0</v>
      </c>
      <c r="G138" s="3">
        <v>0</v>
      </c>
      <c r="H138" s="3">
        <v>0</v>
      </c>
      <c r="I138" s="3">
        <v>0</v>
      </c>
      <c r="J138" s="3">
        <v>0</v>
      </c>
      <c r="K138" s="3">
        <v>0</v>
      </c>
      <c r="L138" s="561">
        <v>0</v>
      </c>
      <c r="M138" s="286">
        <f t="shared" si="529"/>
        <v>0</v>
      </c>
      <c r="N138" s="286">
        <f t="shared" si="530"/>
        <v>0</v>
      </c>
      <c r="O138" s="74">
        <f t="shared" si="521"/>
        <v>0</v>
      </c>
      <c r="Q138" s="633"/>
      <c r="R138" s="196" t="s">
        <v>56</v>
      </c>
      <c r="S138" s="3">
        <v>0</v>
      </c>
      <c r="T138" s="3">
        <v>0</v>
      </c>
      <c r="U138" s="3">
        <v>0</v>
      </c>
      <c r="V138" s="3">
        <v>0</v>
      </c>
      <c r="W138" s="3">
        <v>0</v>
      </c>
      <c r="X138" s="3">
        <v>0</v>
      </c>
      <c r="Y138" s="3">
        <v>0</v>
      </c>
      <c r="Z138" s="3">
        <v>0</v>
      </c>
      <c r="AA138" s="3">
        <v>0</v>
      </c>
      <c r="AB138" s="561">
        <v>0</v>
      </c>
      <c r="AC138" s="286">
        <f t="shared" si="531"/>
        <v>16673.577956668876</v>
      </c>
      <c r="AD138" s="286">
        <f t="shared" si="532"/>
        <v>150868.07427818797</v>
      </c>
      <c r="AE138" s="74">
        <f t="shared" si="522"/>
        <v>167541.65223485685</v>
      </c>
      <c r="AG138" s="633"/>
      <c r="AH138" s="196" t="s">
        <v>56</v>
      </c>
      <c r="AI138" s="3">
        <v>0</v>
      </c>
      <c r="AJ138" s="3">
        <v>0</v>
      </c>
      <c r="AK138" s="3">
        <v>0</v>
      </c>
      <c r="AL138" s="3">
        <v>0</v>
      </c>
      <c r="AM138" s="3">
        <v>0</v>
      </c>
      <c r="AN138" s="3">
        <v>0</v>
      </c>
      <c r="AO138" s="3">
        <v>0</v>
      </c>
      <c r="AP138" s="3">
        <v>0</v>
      </c>
      <c r="AQ138" s="3">
        <v>0</v>
      </c>
      <c r="AR138" s="561">
        <v>0</v>
      </c>
      <c r="AS138" s="286">
        <f t="shared" si="533"/>
        <v>0</v>
      </c>
      <c r="AT138" s="286">
        <f t="shared" si="534"/>
        <v>0</v>
      </c>
      <c r="AU138" s="74">
        <f t="shared" si="523"/>
        <v>0</v>
      </c>
      <c r="AW138" s="633"/>
      <c r="AX138" s="196" t="s">
        <v>56</v>
      </c>
      <c r="AY138" s="3">
        <v>0</v>
      </c>
      <c r="AZ138" s="3">
        <v>0</v>
      </c>
      <c r="BA138" s="3">
        <v>0</v>
      </c>
      <c r="BB138" s="3">
        <v>0</v>
      </c>
      <c r="BC138" s="3">
        <v>0</v>
      </c>
      <c r="BD138" s="3">
        <v>0</v>
      </c>
      <c r="BE138" s="3">
        <v>0</v>
      </c>
      <c r="BF138" s="3">
        <v>0</v>
      </c>
      <c r="BG138" s="3">
        <v>0</v>
      </c>
      <c r="BH138" s="561">
        <v>0</v>
      </c>
      <c r="BI138" s="286">
        <f t="shared" si="535"/>
        <v>0</v>
      </c>
      <c r="BJ138" s="286">
        <f t="shared" si="536"/>
        <v>0</v>
      </c>
      <c r="BK138" s="74">
        <f t="shared" si="524"/>
        <v>0</v>
      </c>
      <c r="BM138" s="59"/>
      <c r="BP138" s="633"/>
      <c r="BQ138" s="196" t="s">
        <v>56</v>
      </c>
      <c r="BR138" s="172"/>
      <c r="BS138" s="172"/>
      <c r="BT138" s="172"/>
      <c r="BU138" s="172"/>
      <c r="BV138" s="172"/>
      <c r="BW138" s="172"/>
      <c r="BX138" s="172"/>
      <c r="BY138" s="172"/>
      <c r="BZ138" s="172"/>
      <c r="CA138" s="172"/>
      <c r="CB138" s="525">
        <v>0</v>
      </c>
      <c r="CC138" s="525">
        <v>0</v>
      </c>
      <c r="CD138" s="521">
        <f t="shared" si="525"/>
        <v>0</v>
      </c>
      <c r="CF138" s="633"/>
      <c r="CG138" s="196" t="s">
        <v>56</v>
      </c>
      <c r="CH138" s="172"/>
      <c r="CI138" s="172"/>
      <c r="CJ138" s="172"/>
      <c r="CK138" s="172"/>
      <c r="CL138" s="172"/>
      <c r="CM138" s="172"/>
      <c r="CN138" s="172"/>
      <c r="CO138" s="172"/>
      <c r="CP138" s="172"/>
      <c r="CQ138" s="172"/>
      <c r="CR138" s="525">
        <v>0.2998484428117128</v>
      </c>
      <c r="CS138" s="525">
        <v>0.2998484428117128</v>
      </c>
      <c r="CT138" s="521">
        <f t="shared" si="526"/>
        <v>0.5996968856234256</v>
      </c>
      <c r="CV138" s="633"/>
      <c r="CW138" s="196" t="s">
        <v>56</v>
      </c>
      <c r="CX138" s="172"/>
      <c r="CY138" s="172"/>
      <c r="CZ138" s="172"/>
      <c r="DA138" s="172"/>
      <c r="DB138" s="172"/>
      <c r="DC138" s="172"/>
      <c r="DD138" s="172"/>
      <c r="DE138" s="172"/>
      <c r="DF138" s="172"/>
      <c r="DG138" s="172"/>
      <c r="DH138" s="525">
        <v>0</v>
      </c>
      <c r="DI138" s="525">
        <v>0</v>
      </c>
      <c r="DJ138" s="521">
        <f t="shared" si="527"/>
        <v>0</v>
      </c>
      <c r="DL138" s="633"/>
      <c r="DM138" s="196" t="s">
        <v>56</v>
      </c>
      <c r="DN138" s="172"/>
      <c r="DO138" s="172"/>
      <c r="DP138" s="172"/>
      <c r="DQ138" s="172"/>
      <c r="DR138" s="172"/>
      <c r="DS138" s="172"/>
      <c r="DT138" s="172"/>
      <c r="DU138" s="172"/>
      <c r="DV138" s="172"/>
      <c r="DW138" s="172"/>
      <c r="DX138" s="525">
        <v>0</v>
      </c>
      <c r="DY138" s="525">
        <v>0</v>
      </c>
      <c r="DZ138" s="521">
        <f t="shared" si="528"/>
        <v>0</v>
      </c>
    </row>
    <row r="139" spans="1:132" x14ac:dyDescent="0.35">
      <c r="A139" s="633"/>
      <c r="B139" s="196" t="s">
        <v>55</v>
      </c>
      <c r="C139" s="3">
        <v>0</v>
      </c>
      <c r="D139" s="3">
        <v>0</v>
      </c>
      <c r="E139" s="3">
        <v>363045.74</v>
      </c>
      <c r="F139" s="3">
        <v>0</v>
      </c>
      <c r="G139" s="3">
        <v>0</v>
      </c>
      <c r="H139" s="3">
        <v>0</v>
      </c>
      <c r="I139" s="3">
        <v>0</v>
      </c>
      <c r="J139" s="3">
        <v>0</v>
      </c>
      <c r="K139" s="3">
        <v>0</v>
      </c>
      <c r="L139" s="561">
        <v>0</v>
      </c>
      <c r="M139" s="286">
        <f t="shared" si="529"/>
        <v>32629.284342298852</v>
      </c>
      <c r="N139" s="286">
        <f t="shared" si="530"/>
        <v>295240.60802013613</v>
      </c>
      <c r="O139" s="74">
        <f t="shared" si="521"/>
        <v>690915.63236243499</v>
      </c>
      <c r="Q139" s="633"/>
      <c r="R139" s="196" t="s">
        <v>55</v>
      </c>
      <c r="S139" s="3">
        <v>0</v>
      </c>
      <c r="T139" s="3">
        <v>0</v>
      </c>
      <c r="U139" s="3">
        <v>0</v>
      </c>
      <c r="V139" s="3">
        <v>0</v>
      </c>
      <c r="W139" s="3">
        <v>0</v>
      </c>
      <c r="X139" s="3">
        <v>0</v>
      </c>
      <c r="Y139" s="3">
        <v>0</v>
      </c>
      <c r="Z139" s="3">
        <v>0</v>
      </c>
      <c r="AA139" s="3">
        <v>0</v>
      </c>
      <c r="AB139" s="561">
        <v>0</v>
      </c>
      <c r="AC139" s="286">
        <f t="shared" si="531"/>
        <v>0</v>
      </c>
      <c r="AD139" s="286">
        <f t="shared" si="532"/>
        <v>0</v>
      </c>
      <c r="AE139" s="74">
        <f t="shared" si="522"/>
        <v>0</v>
      </c>
      <c r="AG139" s="633"/>
      <c r="AH139" s="196" t="s">
        <v>55</v>
      </c>
      <c r="AI139" s="3">
        <v>0</v>
      </c>
      <c r="AJ139" s="3">
        <v>0</v>
      </c>
      <c r="AK139" s="3">
        <v>0</v>
      </c>
      <c r="AL139" s="3">
        <v>0</v>
      </c>
      <c r="AM139" s="3">
        <v>0</v>
      </c>
      <c r="AN139" s="3">
        <v>0</v>
      </c>
      <c r="AO139" s="3">
        <v>0</v>
      </c>
      <c r="AP139" s="3">
        <v>0</v>
      </c>
      <c r="AQ139" s="3">
        <v>0</v>
      </c>
      <c r="AR139" s="561">
        <v>0</v>
      </c>
      <c r="AS139" s="286">
        <f t="shared" si="533"/>
        <v>0</v>
      </c>
      <c r="AT139" s="286">
        <f t="shared" si="534"/>
        <v>0</v>
      </c>
      <c r="AU139" s="74">
        <f t="shared" si="523"/>
        <v>0</v>
      </c>
      <c r="AW139" s="633"/>
      <c r="AX139" s="196" t="s">
        <v>55</v>
      </c>
      <c r="AY139" s="3">
        <v>0</v>
      </c>
      <c r="AZ139" s="3">
        <v>0</v>
      </c>
      <c r="BA139" s="3">
        <v>0</v>
      </c>
      <c r="BB139" s="3">
        <v>0</v>
      </c>
      <c r="BC139" s="3">
        <v>0</v>
      </c>
      <c r="BD139" s="3">
        <v>0</v>
      </c>
      <c r="BE139" s="3">
        <v>0</v>
      </c>
      <c r="BF139" s="3">
        <v>0</v>
      </c>
      <c r="BG139" s="3">
        <v>0</v>
      </c>
      <c r="BH139" s="561">
        <v>0</v>
      </c>
      <c r="BI139" s="286">
        <f t="shared" si="535"/>
        <v>0</v>
      </c>
      <c r="BJ139" s="286">
        <f t="shared" si="536"/>
        <v>0</v>
      </c>
      <c r="BK139" s="74">
        <f t="shared" si="524"/>
        <v>0</v>
      </c>
      <c r="BM139" s="59"/>
      <c r="BP139" s="633"/>
      <c r="BQ139" s="196" t="s">
        <v>55</v>
      </c>
      <c r="BR139" s="172"/>
      <c r="BS139" s="172"/>
      <c r="BT139" s="172"/>
      <c r="BU139" s="172"/>
      <c r="BV139" s="172"/>
      <c r="BW139" s="172"/>
      <c r="BX139" s="172"/>
      <c r="BY139" s="172"/>
      <c r="BZ139" s="172"/>
      <c r="CA139" s="172"/>
      <c r="CB139" s="525">
        <v>0.58678707866572222</v>
      </c>
      <c r="CC139" s="525">
        <v>0.58678707866572222</v>
      </c>
      <c r="CD139" s="521">
        <f t="shared" si="525"/>
        <v>1.1735741573314444</v>
      </c>
      <c r="CF139" s="633"/>
      <c r="CG139" s="196" t="s">
        <v>55</v>
      </c>
      <c r="CH139" s="172"/>
      <c r="CI139" s="172"/>
      <c r="CJ139" s="172"/>
      <c r="CK139" s="172"/>
      <c r="CL139" s="172"/>
      <c r="CM139" s="172"/>
      <c r="CN139" s="172"/>
      <c r="CO139" s="172"/>
      <c r="CP139" s="172"/>
      <c r="CQ139" s="172"/>
      <c r="CR139" s="525">
        <v>0</v>
      </c>
      <c r="CS139" s="525">
        <v>0</v>
      </c>
      <c r="CT139" s="521">
        <f t="shared" si="526"/>
        <v>0</v>
      </c>
      <c r="CV139" s="633"/>
      <c r="CW139" s="196" t="s">
        <v>55</v>
      </c>
      <c r="CX139" s="172"/>
      <c r="CY139" s="172"/>
      <c r="CZ139" s="172"/>
      <c r="DA139" s="172"/>
      <c r="DB139" s="172"/>
      <c r="DC139" s="172"/>
      <c r="DD139" s="172"/>
      <c r="DE139" s="172"/>
      <c r="DF139" s="172"/>
      <c r="DG139" s="172"/>
      <c r="DH139" s="525">
        <v>0</v>
      </c>
      <c r="DI139" s="525">
        <v>0</v>
      </c>
      <c r="DJ139" s="521">
        <f t="shared" si="527"/>
        <v>0</v>
      </c>
      <c r="DL139" s="633"/>
      <c r="DM139" s="196" t="s">
        <v>55</v>
      </c>
      <c r="DN139" s="172"/>
      <c r="DO139" s="172"/>
      <c r="DP139" s="172"/>
      <c r="DQ139" s="172"/>
      <c r="DR139" s="172"/>
      <c r="DS139" s="172"/>
      <c r="DT139" s="172"/>
      <c r="DU139" s="172"/>
      <c r="DV139" s="172"/>
      <c r="DW139" s="172"/>
      <c r="DX139" s="525">
        <v>0</v>
      </c>
      <c r="DY139" s="525">
        <v>0</v>
      </c>
      <c r="DZ139" s="521">
        <f t="shared" si="528"/>
        <v>0</v>
      </c>
    </row>
    <row r="140" spans="1:132" x14ac:dyDescent="0.35">
      <c r="A140" s="633"/>
      <c r="B140" s="196" t="s">
        <v>54</v>
      </c>
      <c r="C140" s="3">
        <v>0</v>
      </c>
      <c r="D140" s="3">
        <v>0</v>
      </c>
      <c r="E140" s="3">
        <v>0</v>
      </c>
      <c r="F140" s="3">
        <v>0</v>
      </c>
      <c r="G140" s="3">
        <v>0</v>
      </c>
      <c r="H140" s="3">
        <v>0</v>
      </c>
      <c r="I140" s="3">
        <v>0</v>
      </c>
      <c r="J140" s="3">
        <v>0</v>
      </c>
      <c r="K140" s="3">
        <v>0</v>
      </c>
      <c r="L140" s="561">
        <v>0</v>
      </c>
      <c r="M140" s="286">
        <f t="shared" si="529"/>
        <v>0</v>
      </c>
      <c r="N140" s="286">
        <f t="shared" si="530"/>
        <v>0</v>
      </c>
      <c r="O140" s="74">
        <f t="shared" si="521"/>
        <v>0</v>
      </c>
      <c r="Q140" s="633"/>
      <c r="R140" s="196" t="s">
        <v>54</v>
      </c>
      <c r="S140" s="3">
        <v>0</v>
      </c>
      <c r="T140" s="3">
        <v>0</v>
      </c>
      <c r="U140" s="3">
        <v>0</v>
      </c>
      <c r="V140" s="3">
        <v>0</v>
      </c>
      <c r="W140" s="3">
        <v>0</v>
      </c>
      <c r="X140" s="3">
        <v>0</v>
      </c>
      <c r="Y140" s="3">
        <v>0</v>
      </c>
      <c r="Z140" s="3">
        <v>0</v>
      </c>
      <c r="AA140" s="3">
        <v>0</v>
      </c>
      <c r="AB140" s="561">
        <v>0</v>
      </c>
      <c r="AC140" s="286">
        <f t="shared" si="531"/>
        <v>0</v>
      </c>
      <c r="AD140" s="286">
        <f t="shared" si="532"/>
        <v>0</v>
      </c>
      <c r="AE140" s="74">
        <f t="shared" si="522"/>
        <v>0</v>
      </c>
      <c r="AG140" s="633"/>
      <c r="AH140" s="196" t="s">
        <v>54</v>
      </c>
      <c r="AI140" s="3">
        <v>0</v>
      </c>
      <c r="AJ140" s="3">
        <v>0</v>
      </c>
      <c r="AK140" s="3">
        <v>0</v>
      </c>
      <c r="AL140" s="3">
        <v>0</v>
      </c>
      <c r="AM140" s="3">
        <v>0</v>
      </c>
      <c r="AN140" s="3">
        <v>0</v>
      </c>
      <c r="AO140" s="3">
        <v>0</v>
      </c>
      <c r="AP140" s="3">
        <v>0</v>
      </c>
      <c r="AQ140" s="3">
        <v>0</v>
      </c>
      <c r="AR140" s="561">
        <v>0</v>
      </c>
      <c r="AS140" s="286">
        <f t="shared" si="533"/>
        <v>0</v>
      </c>
      <c r="AT140" s="286">
        <f t="shared" si="534"/>
        <v>0</v>
      </c>
      <c r="AU140" s="74">
        <f t="shared" si="523"/>
        <v>0</v>
      </c>
      <c r="AW140" s="633"/>
      <c r="AX140" s="196" t="s">
        <v>54</v>
      </c>
      <c r="AY140" s="3">
        <v>0</v>
      </c>
      <c r="AZ140" s="3">
        <v>0</v>
      </c>
      <c r="BA140" s="3">
        <v>0</v>
      </c>
      <c r="BB140" s="3">
        <v>0</v>
      </c>
      <c r="BC140" s="3">
        <v>0</v>
      </c>
      <c r="BD140" s="3">
        <v>0</v>
      </c>
      <c r="BE140" s="3">
        <v>0</v>
      </c>
      <c r="BF140" s="3">
        <v>0</v>
      </c>
      <c r="BG140" s="3">
        <v>0</v>
      </c>
      <c r="BH140" s="561">
        <v>0</v>
      </c>
      <c r="BI140" s="286">
        <f t="shared" si="535"/>
        <v>0</v>
      </c>
      <c r="BJ140" s="286">
        <f t="shared" si="536"/>
        <v>0</v>
      </c>
      <c r="BK140" s="74">
        <f t="shared" si="524"/>
        <v>0</v>
      </c>
      <c r="BM140" s="59"/>
      <c r="BP140" s="633"/>
      <c r="BQ140" s="196" t="s">
        <v>54</v>
      </c>
      <c r="BR140" s="172"/>
      <c r="BS140" s="172"/>
      <c r="BT140" s="172"/>
      <c r="BU140" s="172"/>
      <c r="BV140" s="172"/>
      <c r="BW140" s="172"/>
      <c r="BX140" s="172"/>
      <c r="BY140" s="172"/>
      <c r="BZ140" s="172"/>
      <c r="CA140" s="172"/>
      <c r="CB140" s="525">
        <v>0</v>
      </c>
      <c r="CC140" s="525">
        <v>0</v>
      </c>
      <c r="CD140" s="521">
        <f t="shared" si="525"/>
        <v>0</v>
      </c>
      <c r="CF140" s="633"/>
      <c r="CG140" s="196" t="s">
        <v>54</v>
      </c>
      <c r="CH140" s="172"/>
      <c r="CI140" s="172"/>
      <c r="CJ140" s="172"/>
      <c r="CK140" s="172"/>
      <c r="CL140" s="172"/>
      <c r="CM140" s="172"/>
      <c r="CN140" s="172"/>
      <c r="CO140" s="172"/>
      <c r="CP140" s="172"/>
      <c r="CQ140" s="172"/>
      <c r="CR140" s="525">
        <v>0</v>
      </c>
      <c r="CS140" s="525">
        <v>0</v>
      </c>
      <c r="CT140" s="521">
        <f t="shared" si="526"/>
        <v>0</v>
      </c>
      <c r="CV140" s="633"/>
      <c r="CW140" s="196" t="s">
        <v>54</v>
      </c>
      <c r="CX140" s="172"/>
      <c r="CY140" s="172"/>
      <c r="CZ140" s="172"/>
      <c r="DA140" s="172"/>
      <c r="DB140" s="172"/>
      <c r="DC140" s="172"/>
      <c r="DD140" s="172"/>
      <c r="DE140" s="172"/>
      <c r="DF140" s="172"/>
      <c r="DG140" s="172"/>
      <c r="DH140" s="525">
        <v>0</v>
      </c>
      <c r="DI140" s="525">
        <v>0</v>
      </c>
      <c r="DJ140" s="521">
        <f t="shared" si="527"/>
        <v>0</v>
      </c>
      <c r="DL140" s="633"/>
      <c r="DM140" s="196" t="s">
        <v>54</v>
      </c>
      <c r="DN140" s="172"/>
      <c r="DO140" s="172"/>
      <c r="DP140" s="172"/>
      <c r="DQ140" s="172"/>
      <c r="DR140" s="172"/>
      <c r="DS140" s="172"/>
      <c r="DT140" s="172"/>
      <c r="DU140" s="172"/>
      <c r="DV140" s="172"/>
      <c r="DW140" s="172"/>
      <c r="DX140" s="525">
        <v>0</v>
      </c>
      <c r="DY140" s="525">
        <v>0</v>
      </c>
      <c r="DZ140" s="521">
        <f t="shared" si="528"/>
        <v>0</v>
      </c>
    </row>
    <row r="141" spans="1:132" x14ac:dyDescent="0.35">
      <c r="A141" s="633"/>
      <c r="B141" s="196" t="s">
        <v>53</v>
      </c>
      <c r="C141" s="3">
        <v>0</v>
      </c>
      <c r="D141" s="3">
        <v>0</v>
      </c>
      <c r="E141" s="3">
        <v>0</v>
      </c>
      <c r="F141" s="3">
        <v>0</v>
      </c>
      <c r="G141" s="3">
        <v>0</v>
      </c>
      <c r="H141" s="3">
        <v>0</v>
      </c>
      <c r="I141" s="3">
        <v>0</v>
      </c>
      <c r="J141" s="3">
        <v>0</v>
      </c>
      <c r="K141" s="3">
        <v>0</v>
      </c>
      <c r="L141" s="561">
        <v>0</v>
      </c>
      <c r="M141" s="286">
        <f t="shared" si="529"/>
        <v>0</v>
      </c>
      <c r="N141" s="286">
        <f t="shared" si="530"/>
        <v>0</v>
      </c>
      <c r="O141" s="74">
        <f t="shared" si="521"/>
        <v>0</v>
      </c>
      <c r="Q141" s="633"/>
      <c r="R141" s="196" t="s">
        <v>53</v>
      </c>
      <c r="S141" s="3">
        <v>0</v>
      </c>
      <c r="T141" s="3">
        <v>0</v>
      </c>
      <c r="U141" s="3">
        <v>0</v>
      </c>
      <c r="V141" s="3">
        <v>0</v>
      </c>
      <c r="W141" s="3">
        <v>0</v>
      </c>
      <c r="X141" s="3">
        <v>0</v>
      </c>
      <c r="Y141" s="3">
        <v>0</v>
      </c>
      <c r="Z141" s="3">
        <v>0</v>
      </c>
      <c r="AA141" s="3">
        <v>0</v>
      </c>
      <c r="AB141" s="561">
        <v>0</v>
      </c>
      <c r="AC141" s="286">
        <f t="shared" si="531"/>
        <v>3145.8352414038532</v>
      </c>
      <c r="AD141" s="286">
        <f t="shared" si="532"/>
        <v>28464.562681174932</v>
      </c>
      <c r="AE141" s="74">
        <f t="shared" si="522"/>
        <v>31610.397922578784</v>
      </c>
      <c r="AG141" s="633"/>
      <c r="AH141" s="196" t="s">
        <v>53</v>
      </c>
      <c r="AI141" s="3">
        <v>0</v>
      </c>
      <c r="AJ141" s="3">
        <v>0</v>
      </c>
      <c r="AK141" s="3">
        <v>0</v>
      </c>
      <c r="AL141" s="3">
        <v>0</v>
      </c>
      <c r="AM141" s="3">
        <v>0</v>
      </c>
      <c r="AN141" s="3">
        <v>0</v>
      </c>
      <c r="AO141" s="3">
        <v>0</v>
      </c>
      <c r="AP141" s="3">
        <v>0</v>
      </c>
      <c r="AQ141" s="3">
        <v>0</v>
      </c>
      <c r="AR141" s="561">
        <v>0</v>
      </c>
      <c r="AS141" s="286">
        <f t="shared" si="533"/>
        <v>0</v>
      </c>
      <c r="AT141" s="286">
        <f t="shared" si="534"/>
        <v>0</v>
      </c>
      <c r="AU141" s="74">
        <f t="shared" si="523"/>
        <v>0</v>
      </c>
      <c r="AW141" s="633"/>
      <c r="AX141" s="196" t="s">
        <v>53</v>
      </c>
      <c r="AY141" s="3">
        <v>0</v>
      </c>
      <c r="AZ141" s="3">
        <v>0</v>
      </c>
      <c r="BA141" s="3">
        <v>0</v>
      </c>
      <c r="BB141" s="3">
        <v>0</v>
      </c>
      <c r="BC141" s="3">
        <v>0</v>
      </c>
      <c r="BD141" s="3">
        <v>0</v>
      </c>
      <c r="BE141" s="3">
        <v>0</v>
      </c>
      <c r="BF141" s="3">
        <v>0</v>
      </c>
      <c r="BG141" s="3">
        <v>0</v>
      </c>
      <c r="BH141" s="561">
        <v>0</v>
      </c>
      <c r="BI141" s="286">
        <f t="shared" si="535"/>
        <v>0</v>
      </c>
      <c r="BJ141" s="286">
        <f t="shared" si="536"/>
        <v>0</v>
      </c>
      <c r="BK141" s="74">
        <f t="shared" si="524"/>
        <v>0</v>
      </c>
      <c r="BM141" s="59"/>
      <c r="BP141" s="633"/>
      <c r="BQ141" s="196" t="s">
        <v>53</v>
      </c>
      <c r="BR141" s="172"/>
      <c r="BS141" s="172"/>
      <c r="BT141" s="172"/>
      <c r="BU141" s="172"/>
      <c r="BV141" s="172"/>
      <c r="BW141" s="172"/>
      <c r="BX141" s="172"/>
      <c r="BY141" s="172"/>
      <c r="BZ141" s="172"/>
      <c r="CA141" s="172"/>
      <c r="CB141" s="525">
        <v>0</v>
      </c>
      <c r="CC141" s="525">
        <v>0</v>
      </c>
      <c r="CD141" s="521">
        <f t="shared" si="525"/>
        <v>0</v>
      </c>
      <c r="CF141" s="633"/>
      <c r="CG141" s="196" t="s">
        <v>53</v>
      </c>
      <c r="CH141" s="172"/>
      <c r="CI141" s="172"/>
      <c r="CJ141" s="172"/>
      <c r="CK141" s="172"/>
      <c r="CL141" s="172"/>
      <c r="CM141" s="172"/>
      <c r="CN141" s="172"/>
      <c r="CO141" s="172"/>
      <c r="CP141" s="172"/>
      <c r="CQ141" s="172"/>
      <c r="CR141" s="525">
        <v>5.6572968377184799E-2</v>
      </c>
      <c r="CS141" s="525">
        <v>5.6572968377184799E-2</v>
      </c>
      <c r="CT141" s="521">
        <f t="shared" si="526"/>
        <v>0.1131459367543696</v>
      </c>
      <c r="CV141" s="633"/>
      <c r="CW141" s="196" t="s">
        <v>53</v>
      </c>
      <c r="CX141" s="172"/>
      <c r="CY141" s="172"/>
      <c r="CZ141" s="172"/>
      <c r="DA141" s="172"/>
      <c r="DB141" s="172"/>
      <c r="DC141" s="172"/>
      <c r="DD141" s="172"/>
      <c r="DE141" s="172"/>
      <c r="DF141" s="172"/>
      <c r="DG141" s="172"/>
      <c r="DH141" s="525">
        <v>0</v>
      </c>
      <c r="DI141" s="525">
        <v>0</v>
      </c>
      <c r="DJ141" s="521">
        <f t="shared" si="527"/>
        <v>0</v>
      </c>
      <c r="DL141" s="633"/>
      <c r="DM141" s="196" t="s">
        <v>53</v>
      </c>
      <c r="DN141" s="172"/>
      <c r="DO141" s="172"/>
      <c r="DP141" s="172"/>
      <c r="DQ141" s="172"/>
      <c r="DR141" s="172"/>
      <c r="DS141" s="172"/>
      <c r="DT141" s="172"/>
      <c r="DU141" s="172"/>
      <c r="DV141" s="172"/>
      <c r="DW141" s="172"/>
      <c r="DX141" s="525">
        <v>0</v>
      </c>
      <c r="DY141" s="525">
        <v>0</v>
      </c>
      <c r="DZ141" s="521">
        <f t="shared" si="528"/>
        <v>0</v>
      </c>
    </row>
    <row r="142" spans="1:132" x14ac:dyDescent="0.35">
      <c r="A142" s="633"/>
      <c r="B142" s="196" t="s">
        <v>52</v>
      </c>
      <c r="C142" s="3">
        <v>0</v>
      </c>
      <c r="D142" s="3">
        <v>0</v>
      </c>
      <c r="E142" s="3">
        <v>0</v>
      </c>
      <c r="F142" s="3">
        <v>0</v>
      </c>
      <c r="G142" s="3">
        <v>0</v>
      </c>
      <c r="H142" s="3">
        <v>0</v>
      </c>
      <c r="I142" s="3">
        <v>0</v>
      </c>
      <c r="J142" s="3">
        <v>0</v>
      </c>
      <c r="K142" s="3">
        <v>0</v>
      </c>
      <c r="L142" s="561">
        <v>0</v>
      </c>
      <c r="M142" s="286">
        <f t="shared" si="529"/>
        <v>0</v>
      </c>
      <c r="N142" s="286">
        <f t="shared" si="530"/>
        <v>0</v>
      </c>
      <c r="O142" s="74">
        <f t="shared" si="521"/>
        <v>0</v>
      </c>
      <c r="Q142" s="633"/>
      <c r="R142" s="196" t="s">
        <v>52</v>
      </c>
      <c r="S142" s="3">
        <v>0</v>
      </c>
      <c r="T142" s="3">
        <v>0</v>
      </c>
      <c r="U142" s="3">
        <v>0</v>
      </c>
      <c r="V142" s="3">
        <v>0</v>
      </c>
      <c r="W142" s="3">
        <v>0</v>
      </c>
      <c r="X142" s="3">
        <v>0</v>
      </c>
      <c r="Y142" s="3">
        <v>0</v>
      </c>
      <c r="Z142" s="3">
        <v>0</v>
      </c>
      <c r="AA142" s="3">
        <v>0</v>
      </c>
      <c r="AB142" s="561">
        <v>0</v>
      </c>
      <c r="AC142" s="286">
        <f t="shared" si="531"/>
        <v>0</v>
      </c>
      <c r="AD142" s="286">
        <f t="shared" si="532"/>
        <v>0</v>
      </c>
      <c r="AE142" s="74">
        <f t="shared" si="522"/>
        <v>0</v>
      </c>
      <c r="AG142" s="633"/>
      <c r="AH142" s="196" t="s">
        <v>52</v>
      </c>
      <c r="AI142" s="3">
        <v>0</v>
      </c>
      <c r="AJ142" s="3">
        <v>0</v>
      </c>
      <c r="AK142" s="3">
        <v>0</v>
      </c>
      <c r="AL142" s="3">
        <v>0</v>
      </c>
      <c r="AM142" s="3">
        <v>0</v>
      </c>
      <c r="AN142" s="3">
        <v>0</v>
      </c>
      <c r="AO142" s="3">
        <v>0</v>
      </c>
      <c r="AP142" s="3">
        <v>0</v>
      </c>
      <c r="AQ142" s="3">
        <v>0</v>
      </c>
      <c r="AR142" s="561">
        <v>0</v>
      </c>
      <c r="AS142" s="286">
        <f t="shared" si="533"/>
        <v>0</v>
      </c>
      <c r="AT142" s="286">
        <f t="shared" si="534"/>
        <v>0</v>
      </c>
      <c r="AU142" s="74">
        <f t="shared" si="523"/>
        <v>0</v>
      </c>
      <c r="AW142" s="633"/>
      <c r="AX142" s="196" t="s">
        <v>52</v>
      </c>
      <c r="AY142" s="3">
        <v>0</v>
      </c>
      <c r="AZ142" s="3">
        <v>0</v>
      </c>
      <c r="BA142" s="3">
        <v>0</v>
      </c>
      <c r="BB142" s="3">
        <v>0</v>
      </c>
      <c r="BC142" s="3">
        <v>0</v>
      </c>
      <c r="BD142" s="3">
        <v>0</v>
      </c>
      <c r="BE142" s="3">
        <v>0</v>
      </c>
      <c r="BF142" s="3">
        <v>0</v>
      </c>
      <c r="BG142" s="3">
        <v>0</v>
      </c>
      <c r="BH142" s="561">
        <v>0</v>
      </c>
      <c r="BI142" s="286">
        <f t="shared" si="535"/>
        <v>0</v>
      </c>
      <c r="BJ142" s="286">
        <f t="shared" si="536"/>
        <v>0</v>
      </c>
      <c r="BK142" s="74">
        <f t="shared" si="524"/>
        <v>0</v>
      </c>
      <c r="BM142" s="59"/>
      <c r="BP142" s="633"/>
      <c r="BQ142" s="196" t="s">
        <v>52</v>
      </c>
      <c r="BR142" s="172"/>
      <c r="BS142" s="172"/>
      <c r="BT142" s="172"/>
      <c r="BU142" s="172"/>
      <c r="BV142" s="172"/>
      <c r="BW142" s="172"/>
      <c r="BX142" s="172"/>
      <c r="BY142" s="172"/>
      <c r="BZ142" s="172"/>
      <c r="CA142" s="172"/>
      <c r="CB142" s="525">
        <v>0</v>
      </c>
      <c r="CC142" s="525">
        <v>0</v>
      </c>
      <c r="CD142" s="521">
        <f t="shared" si="525"/>
        <v>0</v>
      </c>
      <c r="CF142" s="633"/>
      <c r="CG142" s="196" t="s">
        <v>52</v>
      </c>
      <c r="CH142" s="172"/>
      <c r="CI142" s="172"/>
      <c r="CJ142" s="172"/>
      <c r="CK142" s="172"/>
      <c r="CL142" s="172"/>
      <c r="CM142" s="172"/>
      <c r="CN142" s="172"/>
      <c r="CO142" s="172"/>
      <c r="CP142" s="172"/>
      <c r="CQ142" s="172"/>
      <c r="CR142" s="525">
        <v>0</v>
      </c>
      <c r="CS142" s="525">
        <v>0</v>
      </c>
      <c r="CT142" s="521">
        <f t="shared" si="526"/>
        <v>0</v>
      </c>
      <c r="CV142" s="633"/>
      <c r="CW142" s="196" t="s">
        <v>52</v>
      </c>
      <c r="CX142" s="172"/>
      <c r="CY142" s="172"/>
      <c r="CZ142" s="172"/>
      <c r="DA142" s="172"/>
      <c r="DB142" s="172"/>
      <c r="DC142" s="172"/>
      <c r="DD142" s="172"/>
      <c r="DE142" s="172"/>
      <c r="DF142" s="172"/>
      <c r="DG142" s="172"/>
      <c r="DH142" s="525">
        <v>0</v>
      </c>
      <c r="DI142" s="525">
        <v>0</v>
      </c>
      <c r="DJ142" s="521">
        <f t="shared" si="527"/>
        <v>0</v>
      </c>
      <c r="DL142" s="633"/>
      <c r="DM142" s="196" t="s">
        <v>52</v>
      </c>
      <c r="DN142" s="172"/>
      <c r="DO142" s="172"/>
      <c r="DP142" s="172"/>
      <c r="DQ142" s="172"/>
      <c r="DR142" s="172"/>
      <c r="DS142" s="172"/>
      <c r="DT142" s="172"/>
      <c r="DU142" s="172"/>
      <c r="DV142" s="172"/>
      <c r="DW142" s="172"/>
      <c r="DX142" s="525">
        <v>0</v>
      </c>
      <c r="DY142" s="525">
        <v>0</v>
      </c>
      <c r="DZ142" s="521">
        <f t="shared" si="528"/>
        <v>0</v>
      </c>
    </row>
    <row r="143" spans="1:132" x14ac:dyDescent="0.35">
      <c r="A143" s="633"/>
      <c r="B143" s="196" t="s">
        <v>51</v>
      </c>
      <c r="C143" s="3">
        <v>0</v>
      </c>
      <c r="D143" s="3">
        <v>0</v>
      </c>
      <c r="E143" s="3">
        <v>0</v>
      </c>
      <c r="F143" s="3">
        <v>0</v>
      </c>
      <c r="G143" s="3">
        <v>0</v>
      </c>
      <c r="H143" s="3">
        <v>0</v>
      </c>
      <c r="I143" s="3">
        <v>0</v>
      </c>
      <c r="J143" s="3">
        <v>0</v>
      </c>
      <c r="K143" s="3">
        <v>0</v>
      </c>
      <c r="L143" s="561">
        <v>0</v>
      </c>
      <c r="M143" s="286">
        <f t="shared" si="529"/>
        <v>0</v>
      </c>
      <c r="N143" s="286">
        <f t="shared" si="530"/>
        <v>0</v>
      </c>
      <c r="O143" s="74">
        <f t="shared" si="521"/>
        <v>0</v>
      </c>
      <c r="Q143" s="633"/>
      <c r="R143" s="196" t="s">
        <v>51</v>
      </c>
      <c r="S143" s="3">
        <v>0</v>
      </c>
      <c r="T143" s="3">
        <v>0</v>
      </c>
      <c r="U143" s="3">
        <v>0</v>
      </c>
      <c r="V143" s="3">
        <v>0</v>
      </c>
      <c r="W143" s="3">
        <v>0</v>
      </c>
      <c r="X143" s="3">
        <v>0</v>
      </c>
      <c r="Y143" s="3">
        <v>0</v>
      </c>
      <c r="Z143" s="3">
        <v>0</v>
      </c>
      <c r="AA143" s="3">
        <v>0</v>
      </c>
      <c r="AB143" s="561">
        <v>0</v>
      </c>
      <c r="AC143" s="286">
        <f t="shared" si="531"/>
        <v>0</v>
      </c>
      <c r="AD143" s="286">
        <f t="shared" si="532"/>
        <v>0</v>
      </c>
      <c r="AE143" s="74">
        <f t="shared" si="522"/>
        <v>0</v>
      </c>
      <c r="AG143" s="633"/>
      <c r="AH143" s="196" t="s">
        <v>51</v>
      </c>
      <c r="AI143" s="3">
        <v>0</v>
      </c>
      <c r="AJ143" s="3">
        <v>0</v>
      </c>
      <c r="AK143" s="3">
        <v>0</v>
      </c>
      <c r="AL143" s="3">
        <v>0</v>
      </c>
      <c r="AM143" s="3">
        <v>0</v>
      </c>
      <c r="AN143" s="3">
        <v>0</v>
      </c>
      <c r="AO143" s="3">
        <v>0</v>
      </c>
      <c r="AP143" s="3">
        <v>0</v>
      </c>
      <c r="AQ143" s="3">
        <v>0</v>
      </c>
      <c r="AR143" s="561">
        <v>0</v>
      </c>
      <c r="AS143" s="286">
        <f t="shared" si="533"/>
        <v>0</v>
      </c>
      <c r="AT143" s="286">
        <f t="shared" si="534"/>
        <v>0</v>
      </c>
      <c r="AU143" s="74">
        <f t="shared" si="523"/>
        <v>0</v>
      </c>
      <c r="AW143" s="633"/>
      <c r="AX143" s="196" t="s">
        <v>51</v>
      </c>
      <c r="AY143" s="3">
        <v>0</v>
      </c>
      <c r="AZ143" s="3">
        <v>0</v>
      </c>
      <c r="BA143" s="3">
        <v>0</v>
      </c>
      <c r="BB143" s="3">
        <v>0</v>
      </c>
      <c r="BC143" s="3">
        <v>0</v>
      </c>
      <c r="BD143" s="3">
        <v>0</v>
      </c>
      <c r="BE143" s="3">
        <v>0</v>
      </c>
      <c r="BF143" s="3">
        <v>0</v>
      </c>
      <c r="BG143" s="3">
        <v>0</v>
      </c>
      <c r="BH143" s="561">
        <v>0</v>
      </c>
      <c r="BI143" s="286">
        <f t="shared" si="535"/>
        <v>0</v>
      </c>
      <c r="BJ143" s="286">
        <f t="shared" si="536"/>
        <v>0</v>
      </c>
      <c r="BK143" s="74">
        <f t="shared" si="524"/>
        <v>0</v>
      </c>
      <c r="BM143" s="59"/>
      <c r="BP143" s="633"/>
      <c r="BQ143" s="196" t="s">
        <v>51</v>
      </c>
      <c r="BR143" s="172"/>
      <c r="BS143" s="172"/>
      <c r="BT143" s="172"/>
      <c r="BU143" s="172"/>
      <c r="BV143" s="172"/>
      <c r="BW143" s="172"/>
      <c r="BX143" s="172"/>
      <c r="BY143" s="172"/>
      <c r="BZ143" s="172"/>
      <c r="CA143" s="172"/>
      <c r="CB143" s="525">
        <v>0</v>
      </c>
      <c r="CC143" s="525">
        <v>0</v>
      </c>
      <c r="CD143" s="521">
        <f t="shared" si="525"/>
        <v>0</v>
      </c>
      <c r="CF143" s="633"/>
      <c r="CG143" s="196" t="s">
        <v>51</v>
      </c>
      <c r="CH143" s="172"/>
      <c r="CI143" s="172"/>
      <c r="CJ143" s="172"/>
      <c r="CK143" s="172"/>
      <c r="CL143" s="172"/>
      <c r="CM143" s="172"/>
      <c r="CN143" s="172"/>
      <c r="CO143" s="172"/>
      <c r="CP143" s="172"/>
      <c r="CQ143" s="172"/>
      <c r="CR143" s="525">
        <v>0</v>
      </c>
      <c r="CS143" s="525">
        <v>0</v>
      </c>
      <c r="CT143" s="521">
        <f t="shared" si="526"/>
        <v>0</v>
      </c>
      <c r="CV143" s="633"/>
      <c r="CW143" s="196" t="s">
        <v>51</v>
      </c>
      <c r="CX143" s="172"/>
      <c r="CY143" s="172"/>
      <c r="CZ143" s="172"/>
      <c r="DA143" s="172"/>
      <c r="DB143" s="172"/>
      <c r="DC143" s="172"/>
      <c r="DD143" s="172"/>
      <c r="DE143" s="172"/>
      <c r="DF143" s="172"/>
      <c r="DG143" s="172"/>
      <c r="DH143" s="525">
        <v>0</v>
      </c>
      <c r="DI143" s="525">
        <v>0</v>
      </c>
      <c r="DJ143" s="521">
        <f t="shared" si="527"/>
        <v>0</v>
      </c>
      <c r="DL143" s="633"/>
      <c r="DM143" s="196" t="s">
        <v>51</v>
      </c>
      <c r="DN143" s="172"/>
      <c r="DO143" s="172"/>
      <c r="DP143" s="172"/>
      <c r="DQ143" s="172"/>
      <c r="DR143" s="172"/>
      <c r="DS143" s="172"/>
      <c r="DT143" s="172"/>
      <c r="DU143" s="172"/>
      <c r="DV143" s="172"/>
      <c r="DW143" s="172"/>
      <c r="DX143" s="525">
        <v>0</v>
      </c>
      <c r="DY143" s="525">
        <v>0</v>
      </c>
      <c r="DZ143" s="521">
        <f t="shared" si="528"/>
        <v>0</v>
      </c>
    </row>
    <row r="144" spans="1:132" ht="15" thickBot="1" x14ac:dyDescent="0.4">
      <c r="A144" s="634"/>
      <c r="B144" s="196" t="s">
        <v>50</v>
      </c>
      <c r="C144" s="3">
        <v>0</v>
      </c>
      <c r="D144" s="3">
        <v>0</v>
      </c>
      <c r="E144" s="3">
        <v>0</v>
      </c>
      <c r="F144" s="3">
        <v>0</v>
      </c>
      <c r="G144" s="3">
        <v>0</v>
      </c>
      <c r="H144" s="3">
        <v>0</v>
      </c>
      <c r="I144" s="3">
        <v>0</v>
      </c>
      <c r="J144" s="3">
        <v>0</v>
      </c>
      <c r="K144" s="3">
        <v>0</v>
      </c>
      <c r="L144" s="561">
        <v>0</v>
      </c>
      <c r="M144" s="286">
        <f t="shared" si="529"/>
        <v>0</v>
      </c>
      <c r="N144" s="286">
        <f t="shared" si="530"/>
        <v>0</v>
      </c>
      <c r="O144" s="74">
        <f t="shared" si="521"/>
        <v>0</v>
      </c>
      <c r="Q144" s="634"/>
      <c r="R144" s="196" t="s">
        <v>50</v>
      </c>
      <c r="S144" s="3">
        <v>0</v>
      </c>
      <c r="T144" s="3">
        <v>0</v>
      </c>
      <c r="U144" s="3">
        <v>0</v>
      </c>
      <c r="V144" s="3">
        <v>0</v>
      </c>
      <c r="W144" s="3">
        <v>0</v>
      </c>
      <c r="X144" s="3">
        <v>0</v>
      </c>
      <c r="Y144" s="3">
        <v>0</v>
      </c>
      <c r="Z144" s="3">
        <v>0</v>
      </c>
      <c r="AA144" s="3">
        <v>0</v>
      </c>
      <c r="AB144" s="561">
        <v>0</v>
      </c>
      <c r="AC144" s="286">
        <f t="shared" si="531"/>
        <v>0</v>
      </c>
      <c r="AD144" s="286">
        <f t="shared" si="532"/>
        <v>0</v>
      </c>
      <c r="AE144" s="74">
        <f t="shared" si="522"/>
        <v>0</v>
      </c>
      <c r="AG144" s="634"/>
      <c r="AH144" s="196" t="s">
        <v>50</v>
      </c>
      <c r="AI144" s="3">
        <v>0</v>
      </c>
      <c r="AJ144" s="3">
        <v>0</v>
      </c>
      <c r="AK144" s="3">
        <v>0</v>
      </c>
      <c r="AL144" s="3">
        <v>0</v>
      </c>
      <c r="AM144" s="3">
        <v>0</v>
      </c>
      <c r="AN144" s="3">
        <v>0</v>
      </c>
      <c r="AO144" s="3">
        <v>0</v>
      </c>
      <c r="AP144" s="3">
        <v>0</v>
      </c>
      <c r="AQ144" s="3">
        <v>0</v>
      </c>
      <c r="AR144" s="561">
        <v>0</v>
      </c>
      <c r="AS144" s="286">
        <f t="shared" si="533"/>
        <v>0</v>
      </c>
      <c r="AT144" s="286">
        <f t="shared" si="534"/>
        <v>0</v>
      </c>
      <c r="AU144" s="74">
        <f t="shared" si="523"/>
        <v>0</v>
      </c>
      <c r="AW144" s="634"/>
      <c r="AX144" s="196" t="s">
        <v>50</v>
      </c>
      <c r="AY144" s="3">
        <v>0</v>
      </c>
      <c r="AZ144" s="3">
        <v>0</v>
      </c>
      <c r="BA144" s="3">
        <v>0</v>
      </c>
      <c r="BB144" s="3">
        <v>0</v>
      </c>
      <c r="BC144" s="3">
        <v>0</v>
      </c>
      <c r="BD144" s="3">
        <v>0</v>
      </c>
      <c r="BE144" s="3">
        <v>0</v>
      </c>
      <c r="BF144" s="3">
        <v>0</v>
      </c>
      <c r="BG144" s="3">
        <v>0</v>
      </c>
      <c r="BH144" s="561">
        <v>0</v>
      </c>
      <c r="BI144" s="286">
        <f t="shared" si="535"/>
        <v>0</v>
      </c>
      <c r="BJ144" s="286">
        <f t="shared" si="536"/>
        <v>0</v>
      </c>
      <c r="BK144" s="74">
        <f t="shared" si="524"/>
        <v>0</v>
      </c>
      <c r="BM144" s="59"/>
      <c r="BP144" s="634"/>
      <c r="BQ144" s="196" t="s">
        <v>50</v>
      </c>
      <c r="BR144" s="172"/>
      <c r="BS144" s="172"/>
      <c r="BT144" s="172"/>
      <c r="BU144" s="172"/>
      <c r="BV144" s="172"/>
      <c r="BW144" s="172"/>
      <c r="BX144" s="172"/>
      <c r="BY144" s="172"/>
      <c r="BZ144" s="172"/>
      <c r="CA144" s="172"/>
      <c r="CB144" s="525">
        <v>0</v>
      </c>
      <c r="CC144" s="525">
        <v>0</v>
      </c>
      <c r="CD144" s="521">
        <f t="shared" si="525"/>
        <v>0</v>
      </c>
      <c r="CF144" s="634"/>
      <c r="CG144" s="196" t="s">
        <v>50</v>
      </c>
      <c r="CH144" s="172"/>
      <c r="CI144" s="172"/>
      <c r="CJ144" s="172"/>
      <c r="CK144" s="172"/>
      <c r="CL144" s="172"/>
      <c r="CM144" s="172"/>
      <c r="CN144" s="172"/>
      <c r="CO144" s="172"/>
      <c r="CP144" s="172"/>
      <c r="CQ144" s="172"/>
      <c r="CR144" s="525">
        <v>0</v>
      </c>
      <c r="CS144" s="525">
        <v>0</v>
      </c>
      <c r="CT144" s="521">
        <f t="shared" si="526"/>
        <v>0</v>
      </c>
      <c r="CV144" s="634"/>
      <c r="CW144" s="196" t="s">
        <v>50</v>
      </c>
      <c r="CX144" s="172"/>
      <c r="CY144" s="172"/>
      <c r="CZ144" s="172"/>
      <c r="DA144" s="172"/>
      <c r="DB144" s="172"/>
      <c r="DC144" s="172"/>
      <c r="DD144" s="172"/>
      <c r="DE144" s="172"/>
      <c r="DF144" s="172"/>
      <c r="DG144" s="172"/>
      <c r="DH144" s="525">
        <v>0</v>
      </c>
      <c r="DI144" s="525">
        <v>0</v>
      </c>
      <c r="DJ144" s="521">
        <f t="shared" si="527"/>
        <v>0</v>
      </c>
      <c r="DL144" s="634"/>
      <c r="DM144" s="196" t="s">
        <v>50</v>
      </c>
      <c r="DN144" s="172"/>
      <c r="DO144" s="172"/>
      <c r="DP144" s="172"/>
      <c r="DQ144" s="172"/>
      <c r="DR144" s="172"/>
      <c r="DS144" s="172"/>
      <c r="DT144" s="172"/>
      <c r="DU144" s="172"/>
      <c r="DV144" s="172"/>
      <c r="DW144" s="172"/>
      <c r="DX144" s="525">
        <v>0</v>
      </c>
      <c r="DY144" s="525">
        <v>0</v>
      </c>
      <c r="DZ144" s="521">
        <f t="shared" si="528"/>
        <v>0</v>
      </c>
    </row>
    <row r="145" spans="1:132" ht="15" thickBot="1" x14ac:dyDescent="0.4">
      <c r="B145" s="197" t="s">
        <v>43</v>
      </c>
      <c r="C145" s="189">
        <f>SUM(C132:C144)</f>
        <v>0</v>
      </c>
      <c r="D145" s="189">
        <f t="shared" ref="D145" si="537">SUM(D132:D144)</f>
        <v>0</v>
      </c>
      <c r="E145" s="189">
        <f t="shared" ref="E145" si="538">SUM(E132:E144)</f>
        <v>363045.74</v>
      </c>
      <c r="F145" s="189">
        <f t="shared" ref="F145" si="539">SUM(F132:F144)</f>
        <v>0</v>
      </c>
      <c r="G145" s="189">
        <f t="shared" ref="G145" si="540">SUM(G132:G144)</f>
        <v>0</v>
      </c>
      <c r="H145" s="189">
        <f t="shared" ref="H145" si="541">SUM(H132:H144)</f>
        <v>0</v>
      </c>
      <c r="I145" s="189">
        <f t="shared" ref="I145" si="542">SUM(I132:I144)</f>
        <v>0</v>
      </c>
      <c r="J145" s="189">
        <f t="shared" ref="J145" si="543">SUM(J132:J144)</f>
        <v>0</v>
      </c>
      <c r="K145" s="189">
        <f t="shared" ref="K145" si="544">SUM(K132:K144)</f>
        <v>0</v>
      </c>
      <c r="L145" s="189">
        <f t="shared" ref="L145" si="545">SUM(L132:L144)</f>
        <v>212157.16</v>
      </c>
      <c r="M145" s="549">
        <f t="shared" ref="M145" si="546">SUM(M132:M144)</f>
        <v>35787.271967002154</v>
      </c>
      <c r="N145" s="549">
        <f t="shared" ref="N145" si="547">SUM(N132:N144)</f>
        <v>323815.12950385746</v>
      </c>
      <c r="O145" s="77">
        <f t="shared" si="521"/>
        <v>934805.30147085967</v>
      </c>
      <c r="Q145" s="78"/>
      <c r="R145" s="197" t="s">
        <v>43</v>
      </c>
      <c r="S145" s="189">
        <f>SUM(S132:S144)</f>
        <v>0</v>
      </c>
      <c r="T145" s="189">
        <f t="shared" ref="T145" si="548">SUM(T132:T144)</f>
        <v>0</v>
      </c>
      <c r="U145" s="189">
        <f t="shared" ref="U145" si="549">SUM(U132:U144)</f>
        <v>0</v>
      </c>
      <c r="V145" s="189">
        <f t="shared" ref="V145" si="550">SUM(V132:V144)</f>
        <v>329917.09000000003</v>
      </c>
      <c r="W145" s="189">
        <f t="shared" ref="W145" si="551">SUM(W132:W144)</f>
        <v>0</v>
      </c>
      <c r="X145" s="189">
        <f t="shared" ref="X145" si="552">SUM(X132:X144)</f>
        <v>132059.32</v>
      </c>
      <c r="Y145" s="189">
        <f t="shared" ref="Y145" si="553">SUM(Y132:Y144)</f>
        <v>106998.15</v>
      </c>
      <c r="Z145" s="189">
        <f t="shared" ref="Z145" si="554">SUM(Z132:Z144)</f>
        <v>44520</v>
      </c>
      <c r="AA145" s="189">
        <f t="shared" ref="AA145" si="555">SUM(AA132:AA144)</f>
        <v>44822.61</v>
      </c>
      <c r="AB145" s="189">
        <f t="shared" ref="AB145" si="556">SUM(AB132:AB144)</f>
        <v>0</v>
      </c>
      <c r="AC145" s="549">
        <f t="shared" ref="AC145" si="557">SUM(AC132:AC144)</f>
        <v>19819.413198072729</v>
      </c>
      <c r="AD145" s="549">
        <f t="shared" ref="AD145" si="558">SUM(AD132:AD144)</f>
        <v>179332.63695936289</v>
      </c>
      <c r="AE145" s="77">
        <f t="shared" si="522"/>
        <v>857469.22015743563</v>
      </c>
      <c r="AG145" s="78"/>
      <c r="AH145" s="197" t="s">
        <v>43</v>
      </c>
      <c r="AI145" s="189">
        <f>SUM(AI132:AI144)</f>
        <v>0</v>
      </c>
      <c r="AJ145" s="189">
        <f t="shared" ref="AJ145" si="559">SUM(AJ132:AJ144)</f>
        <v>0</v>
      </c>
      <c r="AK145" s="189">
        <f t="shared" ref="AK145" si="560">SUM(AK132:AK144)</f>
        <v>0</v>
      </c>
      <c r="AL145" s="189">
        <f t="shared" ref="AL145" si="561">SUM(AL132:AL144)</f>
        <v>0</v>
      </c>
      <c r="AM145" s="189">
        <f t="shared" ref="AM145" si="562">SUM(AM132:AM144)</f>
        <v>0</v>
      </c>
      <c r="AN145" s="189">
        <f t="shared" ref="AN145" si="563">SUM(AN132:AN144)</f>
        <v>0</v>
      </c>
      <c r="AO145" s="189">
        <f t="shared" ref="AO145" si="564">SUM(AO132:AO144)</f>
        <v>0</v>
      </c>
      <c r="AP145" s="189">
        <f t="shared" ref="AP145" si="565">SUM(AP132:AP144)</f>
        <v>0</v>
      </c>
      <c r="AQ145" s="189">
        <f t="shared" ref="AQ145" si="566">SUM(AQ132:AQ144)</f>
        <v>0</v>
      </c>
      <c r="AR145" s="189">
        <f t="shared" ref="AR145" si="567">SUM(AR132:AR144)</f>
        <v>0</v>
      </c>
      <c r="AS145" s="549">
        <f t="shared" ref="AS145" si="568">SUM(AS132:AS144)</f>
        <v>0</v>
      </c>
      <c r="AT145" s="549">
        <f t="shared" ref="AT145" si="569">SUM(AT132:AT144)</f>
        <v>0</v>
      </c>
      <c r="AU145" s="77">
        <f t="shared" si="523"/>
        <v>0</v>
      </c>
      <c r="AW145" s="78"/>
      <c r="AX145" s="197" t="s">
        <v>43</v>
      </c>
      <c r="AY145" s="189">
        <f>SUM(AY132:AY144)</f>
        <v>0</v>
      </c>
      <c r="AZ145" s="189">
        <f t="shared" ref="AZ145" si="570">SUM(AZ132:AZ144)</f>
        <v>0</v>
      </c>
      <c r="BA145" s="189">
        <f t="shared" ref="BA145" si="571">SUM(BA132:BA144)</f>
        <v>0</v>
      </c>
      <c r="BB145" s="189">
        <f t="shared" ref="BB145" si="572">SUM(BB132:BB144)</f>
        <v>0</v>
      </c>
      <c r="BC145" s="189">
        <f t="shared" ref="BC145" si="573">SUM(BC132:BC144)</f>
        <v>0</v>
      </c>
      <c r="BD145" s="189">
        <f t="shared" ref="BD145" si="574">SUM(BD132:BD144)</f>
        <v>0</v>
      </c>
      <c r="BE145" s="189">
        <f t="shared" ref="BE145" si="575">SUM(BE132:BE144)</f>
        <v>0</v>
      </c>
      <c r="BF145" s="189">
        <f t="shared" ref="BF145" si="576">SUM(BF132:BF144)</f>
        <v>0</v>
      </c>
      <c r="BG145" s="189">
        <f t="shared" ref="BG145" si="577">SUM(BG132:BG144)</f>
        <v>0</v>
      </c>
      <c r="BH145" s="189">
        <f t="shared" ref="BH145" si="578">SUM(BH132:BH144)</f>
        <v>0</v>
      </c>
      <c r="BI145" s="549">
        <f t="shared" ref="BI145" si="579">SUM(BI132:BI144)</f>
        <v>0</v>
      </c>
      <c r="BJ145" s="549">
        <f t="shared" ref="BJ145" si="580">SUM(BJ132:BJ144)</f>
        <v>0</v>
      </c>
      <c r="BK145" s="77">
        <f t="shared" si="524"/>
        <v>0</v>
      </c>
      <c r="BL145" s="513">
        <f>'FORECAST OVERVIEW'!M27</f>
        <v>55606.685165074894</v>
      </c>
      <c r="BM145" s="548">
        <f>'FORECAST OVERVIEW'!N27</f>
        <v>503147.76646322041</v>
      </c>
      <c r="BQ145" s="197" t="s">
        <v>43</v>
      </c>
      <c r="BR145" s="522">
        <f>SUM(BR132:BR144)</f>
        <v>0</v>
      </c>
      <c r="BS145" s="522">
        <f t="shared" ref="BS145:CC145" si="581">SUM(BS132:BS144)</f>
        <v>0</v>
      </c>
      <c r="BT145" s="522">
        <f t="shared" si="581"/>
        <v>0</v>
      </c>
      <c r="BU145" s="522">
        <f t="shared" si="581"/>
        <v>0</v>
      </c>
      <c r="BV145" s="522">
        <f t="shared" si="581"/>
        <v>0</v>
      </c>
      <c r="BW145" s="522">
        <f t="shared" si="581"/>
        <v>0</v>
      </c>
      <c r="BX145" s="522">
        <f t="shared" si="581"/>
        <v>0</v>
      </c>
      <c r="BY145" s="522">
        <f t="shared" si="581"/>
        <v>0</v>
      </c>
      <c r="BZ145" s="522">
        <f t="shared" si="581"/>
        <v>0</v>
      </c>
      <c r="CA145" s="522">
        <f t="shared" si="581"/>
        <v>0</v>
      </c>
      <c r="CB145" s="522">
        <f t="shared" si="581"/>
        <v>0.6435785888111023</v>
      </c>
      <c r="CC145" s="523">
        <f t="shared" si="581"/>
        <v>0.6435785888111023</v>
      </c>
      <c r="CD145" s="524">
        <f t="shared" si="525"/>
        <v>1.2871571776222046</v>
      </c>
      <c r="CF145" s="78"/>
      <c r="CG145" s="197" t="s">
        <v>43</v>
      </c>
      <c r="CH145" s="522">
        <f>SUM(CH132:CH144)</f>
        <v>0</v>
      </c>
      <c r="CI145" s="522">
        <f t="shared" ref="CI145:CS145" si="582">SUM(CI132:CI144)</f>
        <v>0</v>
      </c>
      <c r="CJ145" s="522">
        <f t="shared" si="582"/>
        <v>0</v>
      </c>
      <c r="CK145" s="522">
        <f t="shared" si="582"/>
        <v>0</v>
      </c>
      <c r="CL145" s="522">
        <f t="shared" si="582"/>
        <v>0</v>
      </c>
      <c r="CM145" s="522">
        <f t="shared" si="582"/>
        <v>0</v>
      </c>
      <c r="CN145" s="522">
        <f t="shared" si="582"/>
        <v>0</v>
      </c>
      <c r="CO145" s="522">
        <f t="shared" si="582"/>
        <v>0</v>
      </c>
      <c r="CP145" s="522">
        <f t="shared" si="582"/>
        <v>0</v>
      </c>
      <c r="CQ145" s="522">
        <f t="shared" si="582"/>
        <v>0</v>
      </c>
      <c r="CR145" s="522">
        <f t="shared" si="582"/>
        <v>0.35642141118889759</v>
      </c>
      <c r="CS145" s="523">
        <f t="shared" si="582"/>
        <v>0.35642141118889759</v>
      </c>
      <c r="CT145" s="524">
        <f t="shared" si="526"/>
        <v>0.71284282237779517</v>
      </c>
      <c r="CV145" s="78"/>
      <c r="CW145" s="197" t="s">
        <v>43</v>
      </c>
      <c r="CX145" s="522">
        <f>SUM(CX132:CX144)</f>
        <v>0</v>
      </c>
      <c r="CY145" s="522">
        <f t="shared" ref="CY145:DI145" si="583">SUM(CY132:CY144)</f>
        <v>0</v>
      </c>
      <c r="CZ145" s="522">
        <f t="shared" si="583"/>
        <v>0</v>
      </c>
      <c r="DA145" s="522">
        <f t="shared" si="583"/>
        <v>0</v>
      </c>
      <c r="DB145" s="522">
        <f t="shared" si="583"/>
        <v>0</v>
      </c>
      <c r="DC145" s="522">
        <f t="shared" si="583"/>
        <v>0</v>
      </c>
      <c r="DD145" s="522">
        <f t="shared" si="583"/>
        <v>0</v>
      </c>
      <c r="DE145" s="522">
        <f t="shared" si="583"/>
        <v>0</v>
      </c>
      <c r="DF145" s="522">
        <f t="shared" si="583"/>
        <v>0</v>
      </c>
      <c r="DG145" s="522">
        <f t="shared" si="583"/>
        <v>0</v>
      </c>
      <c r="DH145" s="522">
        <f t="shared" si="583"/>
        <v>0</v>
      </c>
      <c r="DI145" s="523">
        <f t="shared" si="583"/>
        <v>0</v>
      </c>
      <c r="DJ145" s="524">
        <f t="shared" si="527"/>
        <v>0</v>
      </c>
      <c r="DL145" s="78"/>
      <c r="DM145" s="197" t="s">
        <v>43</v>
      </c>
      <c r="DN145" s="522">
        <f>SUM(DN132:DN144)</f>
        <v>0</v>
      </c>
      <c r="DO145" s="522">
        <f t="shared" ref="DO145:DY145" si="584">SUM(DO132:DO144)</f>
        <v>0</v>
      </c>
      <c r="DP145" s="522">
        <f t="shared" si="584"/>
        <v>0</v>
      </c>
      <c r="DQ145" s="522">
        <f t="shared" si="584"/>
        <v>0</v>
      </c>
      <c r="DR145" s="522">
        <f t="shared" si="584"/>
        <v>0</v>
      </c>
      <c r="DS145" s="522">
        <f t="shared" si="584"/>
        <v>0</v>
      </c>
      <c r="DT145" s="522">
        <f t="shared" si="584"/>
        <v>0</v>
      </c>
      <c r="DU145" s="522">
        <f t="shared" si="584"/>
        <v>0</v>
      </c>
      <c r="DV145" s="522">
        <f t="shared" si="584"/>
        <v>0</v>
      </c>
      <c r="DW145" s="522">
        <f t="shared" si="584"/>
        <v>0</v>
      </c>
      <c r="DX145" s="522">
        <f t="shared" si="584"/>
        <v>0</v>
      </c>
      <c r="DY145" s="523">
        <f t="shared" si="584"/>
        <v>0</v>
      </c>
      <c r="DZ145" s="524">
        <f t="shared" si="528"/>
        <v>0</v>
      </c>
      <c r="EA145" s="546">
        <f>CB145+CR145+DH145+DX145</f>
        <v>0.99999999999999989</v>
      </c>
      <c r="EB145" s="546">
        <f>CC145+CS145+DI145+DY145</f>
        <v>0.99999999999999989</v>
      </c>
    </row>
    <row r="146" spans="1:132" ht="21.5" thickBot="1" x14ac:dyDescent="0.4">
      <c r="A146" s="79"/>
      <c r="Q146" s="79"/>
      <c r="AG146" s="79"/>
      <c r="AW146" s="79"/>
      <c r="BM146" s="59"/>
      <c r="BP146" s="79"/>
      <c r="CF146" s="79"/>
      <c r="CV146" s="79"/>
      <c r="DL146" s="79"/>
    </row>
    <row r="147" spans="1:132" ht="21.5" thickBot="1" x14ac:dyDescent="0.4">
      <c r="A147" s="79"/>
      <c r="B147" s="184" t="s">
        <v>36</v>
      </c>
      <c r="C147" s="185">
        <v>44197</v>
      </c>
      <c r="D147" s="185">
        <v>44228</v>
      </c>
      <c r="E147" s="185">
        <v>44256</v>
      </c>
      <c r="F147" s="185">
        <v>44287</v>
      </c>
      <c r="G147" s="185">
        <v>44317</v>
      </c>
      <c r="H147" s="185">
        <v>44348</v>
      </c>
      <c r="I147" s="185">
        <v>44378</v>
      </c>
      <c r="J147" s="185">
        <v>44409</v>
      </c>
      <c r="K147" s="185">
        <v>44440</v>
      </c>
      <c r="L147" s="185">
        <v>44470</v>
      </c>
      <c r="M147" s="478">
        <v>44501</v>
      </c>
      <c r="N147" s="478" t="s">
        <v>231</v>
      </c>
      <c r="O147" s="186" t="s">
        <v>34</v>
      </c>
      <c r="Q147" s="79"/>
      <c r="R147" s="184" t="s">
        <v>36</v>
      </c>
      <c r="S147" s="185">
        <f t="shared" ref="S147:AD147" si="585">S$3</f>
        <v>44927</v>
      </c>
      <c r="T147" s="185">
        <f t="shared" si="585"/>
        <v>44958</v>
      </c>
      <c r="U147" s="185">
        <f t="shared" si="585"/>
        <v>44986</v>
      </c>
      <c r="V147" s="185">
        <f t="shared" si="585"/>
        <v>45017</v>
      </c>
      <c r="W147" s="185">
        <f t="shared" si="585"/>
        <v>45047</v>
      </c>
      <c r="X147" s="185">
        <f t="shared" si="585"/>
        <v>45078</v>
      </c>
      <c r="Y147" s="185">
        <f t="shared" si="585"/>
        <v>45108</v>
      </c>
      <c r="Z147" s="185">
        <f t="shared" si="585"/>
        <v>45139</v>
      </c>
      <c r="AA147" s="185">
        <f t="shared" si="585"/>
        <v>45170</v>
      </c>
      <c r="AB147" s="185">
        <f t="shared" si="585"/>
        <v>45200</v>
      </c>
      <c r="AC147" s="478">
        <f t="shared" si="585"/>
        <v>45231</v>
      </c>
      <c r="AD147" s="478" t="str">
        <f t="shared" si="585"/>
        <v>Dec-23 +</v>
      </c>
      <c r="AE147" s="186" t="s">
        <v>34</v>
      </c>
      <c r="AG147" s="79"/>
      <c r="AH147" s="184" t="s">
        <v>36</v>
      </c>
      <c r="AI147" s="185">
        <f t="shared" ref="AI147:AT147" si="586">AI$3</f>
        <v>44927</v>
      </c>
      <c r="AJ147" s="185">
        <f t="shared" si="586"/>
        <v>44958</v>
      </c>
      <c r="AK147" s="185">
        <f t="shared" si="586"/>
        <v>44986</v>
      </c>
      <c r="AL147" s="185">
        <f t="shared" si="586"/>
        <v>45017</v>
      </c>
      <c r="AM147" s="185">
        <f t="shared" si="586"/>
        <v>45047</v>
      </c>
      <c r="AN147" s="185">
        <f t="shared" si="586"/>
        <v>45078</v>
      </c>
      <c r="AO147" s="185">
        <f t="shared" si="586"/>
        <v>45108</v>
      </c>
      <c r="AP147" s="185">
        <f t="shared" si="586"/>
        <v>45139</v>
      </c>
      <c r="AQ147" s="185">
        <f t="shared" si="586"/>
        <v>45170</v>
      </c>
      <c r="AR147" s="185">
        <f t="shared" si="586"/>
        <v>45200</v>
      </c>
      <c r="AS147" s="478">
        <f t="shared" si="586"/>
        <v>45231</v>
      </c>
      <c r="AT147" s="478" t="str">
        <f t="shared" si="586"/>
        <v>Dec-23 +</v>
      </c>
      <c r="AU147" s="186" t="s">
        <v>34</v>
      </c>
      <c r="AW147" s="79"/>
      <c r="AX147" s="184" t="s">
        <v>36</v>
      </c>
      <c r="AY147" s="185">
        <f t="shared" ref="AY147:BJ147" si="587">AY$3</f>
        <v>44927</v>
      </c>
      <c r="AZ147" s="185">
        <f t="shared" si="587"/>
        <v>44958</v>
      </c>
      <c r="BA147" s="185">
        <f t="shared" si="587"/>
        <v>44986</v>
      </c>
      <c r="BB147" s="185">
        <f t="shared" si="587"/>
        <v>45017</v>
      </c>
      <c r="BC147" s="185">
        <f t="shared" si="587"/>
        <v>45047</v>
      </c>
      <c r="BD147" s="185">
        <f t="shared" si="587"/>
        <v>45078</v>
      </c>
      <c r="BE147" s="185">
        <f t="shared" si="587"/>
        <v>45108</v>
      </c>
      <c r="BF147" s="185">
        <f t="shared" si="587"/>
        <v>45139</v>
      </c>
      <c r="BG147" s="185">
        <f t="shared" si="587"/>
        <v>45170</v>
      </c>
      <c r="BH147" s="185">
        <f t="shared" si="587"/>
        <v>45200</v>
      </c>
      <c r="BI147" s="478">
        <f t="shared" si="587"/>
        <v>45231</v>
      </c>
      <c r="BJ147" s="478" t="str">
        <f t="shared" si="587"/>
        <v>Dec-23 +</v>
      </c>
      <c r="BK147" s="186" t="s">
        <v>34</v>
      </c>
      <c r="BP147" s="79"/>
      <c r="BQ147" s="184" t="s">
        <v>36</v>
      </c>
      <c r="BR147" s="512" t="s">
        <v>189</v>
      </c>
      <c r="BS147" s="512" t="s">
        <v>190</v>
      </c>
      <c r="BT147" s="512" t="s">
        <v>191</v>
      </c>
      <c r="BU147" s="512" t="s">
        <v>192</v>
      </c>
      <c r="BV147" s="512" t="s">
        <v>44</v>
      </c>
      <c r="BW147" s="512" t="s">
        <v>193</v>
      </c>
      <c r="BX147" s="512" t="s">
        <v>194</v>
      </c>
      <c r="BY147" s="512" t="s">
        <v>195</v>
      </c>
      <c r="BZ147" s="512" t="s">
        <v>196</v>
      </c>
      <c r="CA147" s="512" t="s">
        <v>197</v>
      </c>
      <c r="CB147" s="542" t="s">
        <v>198</v>
      </c>
      <c r="CC147" s="542" t="s">
        <v>199</v>
      </c>
      <c r="CD147" s="543" t="s">
        <v>34</v>
      </c>
      <c r="CF147" s="79"/>
      <c r="CG147" s="184" t="s">
        <v>36</v>
      </c>
      <c r="CH147" s="512" t="s">
        <v>189</v>
      </c>
      <c r="CI147" s="512" t="s">
        <v>190</v>
      </c>
      <c r="CJ147" s="512" t="s">
        <v>191</v>
      </c>
      <c r="CK147" s="512" t="s">
        <v>192</v>
      </c>
      <c r="CL147" s="512" t="s">
        <v>44</v>
      </c>
      <c r="CM147" s="512" t="s">
        <v>193</v>
      </c>
      <c r="CN147" s="512" t="s">
        <v>194</v>
      </c>
      <c r="CO147" s="512" t="s">
        <v>195</v>
      </c>
      <c r="CP147" s="512" t="s">
        <v>196</v>
      </c>
      <c r="CQ147" s="512" t="s">
        <v>197</v>
      </c>
      <c r="CR147" s="542" t="s">
        <v>198</v>
      </c>
      <c r="CS147" s="542" t="s">
        <v>199</v>
      </c>
      <c r="CT147" s="543" t="s">
        <v>34</v>
      </c>
      <c r="CV147" s="79"/>
      <c r="CW147" s="184" t="s">
        <v>36</v>
      </c>
      <c r="CX147" s="512" t="s">
        <v>189</v>
      </c>
      <c r="CY147" s="512" t="s">
        <v>190</v>
      </c>
      <c r="CZ147" s="512" t="s">
        <v>191</v>
      </c>
      <c r="DA147" s="512" t="s">
        <v>192</v>
      </c>
      <c r="DB147" s="512" t="s">
        <v>44</v>
      </c>
      <c r="DC147" s="512" t="s">
        <v>193</v>
      </c>
      <c r="DD147" s="512" t="s">
        <v>194</v>
      </c>
      <c r="DE147" s="512" t="s">
        <v>195</v>
      </c>
      <c r="DF147" s="512" t="s">
        <v>196</v>
      </c>
      <c r="DG147" s="512" t="s">
        <v>197</v>
      </c>
      <c r="DH147" s="542" t="s">
        <v>198</v>
      </c>
      <c r="DI147" s="542" t="s">
        <v>199</v>
      </c>
      <c r="DJ147" s="543" t="s">
        <v>34</v>
      </c>
      <c r="DL147" s="79"/>
      <c r="DM147" s="184" t="s">
        <v>36</v>
      </c>
      <c r="DN147" s="512" t="s">
        <v>189</v>
      </c>
      <c r="DO147" s="512" t="s">
        <v>190</v>
      </c>
      <c r="DP147" s="512" t="s">
        <v>191</v>
      </c>
      <c r="DQ147" s="512" t="s">
        <v>192</v>
      </c>
      <c r="DR147" s="512" t="s">
        <v>44</v>
      </c>
      <c r="DS147" s="512" t="s">
        <v>193</v>
      </c>
      <c r="DT147" s="512" t="s">
        <v>194</v>
      </c>
      <c r="DU147" s="512" t="s">
        <v>195</v>
      </c>
      <c r="DV147" s="512" t="s">
        <v>196</v>
      </c>
      <c r="DW147" s="512" t="s">
        <v>197</v>
      </c>
      <c r="DX147" s="542" t="s">
        <v>198</v>
      </c>
      <c r="DY147" s="542" t="s">
        <v>199</v>
      </c>
      <c r="DZ147" s="543" t="s">
        <v>34</v>
      </c>
    </row>
    <row r="148" spans="1:132" ht="15" customHeight="1" x14ac:dyDescent="0.35">
      <c r="A148" s="632" t="s">
        <v>63</v>
      </c>
      <c r="B148" s="196" t="s">
        <v>62</v>
      </c>
      <c r="C148" s="3">
        <v>0</v>
      </c>
      <c r="D148" s="3">
        <v>0</v>
      </c>
      <c r="E148" s="3">
        <v>0</v>
      </c>
      <c r="F148" s="3">
        <v>0</v>
      </c>
      <c r="G148" s="3">
        <v>0</v>
      </c>
      <c r="H148" s="3">
        <v>0</v>
      </c>
      <c r="I148" s="3">
        <v>0</v>
      </c>
      <c r="J148" s="3">
        <v>0</v>
      </c>
      <c r="K148" s="3">
        <v>0</v>
      </c>
      <c r="L148" s="3">
        <v>0</v>
      </c>
      <c r="M148" s="286"/>
      <c r="N148" s="286"/>
      <c r="O148" s="74">
        <f t="shared" ref="O148:O161" si="588">SUM(C148:N148)</f>
        <v>0</v>
      </c>
      <c r="Q148" s="632" t="s">
        <v>63</v>
      </c>
      <c r="R148" s="196" t="s">
        <v>62</v>
      </c>
      <c r="S148" s="3">
        <v>0</v>
      </c>
      <c r="T148" s="3">
        <v>0</v>
      </c>
      <c r="U148" s="3">
        <v>0</v>
      </c>
      <c r="V148" s="3">
        <v>0</v>
      </c>
      <c r="W148" s="3">
        <v>0</v>
      </c>
      <c r="X148" s="3">
        <v>0</v>
      </c>
      <c r="Y148" s="3">
        <v>0</v>
      </c>
      <c r="Z148" s="3">
        <v>0</v>
      </c>
      <c r="AA148" s="3">
        <v>0</v>
      </c>
      <c r="AB148" s="3">
        <v>0</v>
      </c>
      <c r="AC148" s="286"/>
      <c r="AD148" s="286"/>
      <c r="AE148" s="74">
        <f t="shared" ref="AE148:AE161" si="589">SUM(S148:AD148)</f>
        <v>0</v>
      </c>
      <c r="AG148" s="632" t="s">
        <v>63</v>
      </c>
      <c r="AH148" s="196" t="s">
        <v>62</v>
      </c>
      <c r="AI148" s="3">
        <v>0</v>
      </c>
      <c r="AJ148" s="3">
        <v>0</v>
      </c>
      <c r="AK148" s="3">
        <v>0</v>
      </c>
      <c r="AL148" s="3">
        <v>0</v>
      </c>
      <c r="AM148" s="3">
        <v>0</v>
      </c>
      <c r="AN148" s="3">
        <v>0</v>
      </c>
      <c r="AO148" s="3">
        <v>0</v>
      </c>
      <c r="AP148" s="3">
        <v>0</v>
      </c>
      <c r="AQ148" s="3">
        <v>0</v>
      </c>
      <c r="AR148" s="3">
        <v>0</v>
      </c>
      <c r="AS148" s="286"/>
      <c r="AT148" s="286"/>
      <c r="AU148" s="74">
        <f t="shared" ref="AU148:AU161" si="590">SUM(AI148:AT148)</f>
        <v>0</v>
      </c>
      <c r="AW148" s="632" t="s">
        <v>63</v>
      </c>
      <c r="AX148" s="196" t="s">
        <v>62</v>
      </c>
      <c r="AY148" s="3">
        <v>0</v>
      </c>
      <c r="AZ148" s="3">
        <v>0</v>
      </c>
      <c r="BA148" s="3">
        <v>0</v>
      </c>
      <c r="BB148" s="3">
        <v>0</v>
      </c>
      <c r="BC148" s="3">
        <v>0</v>
      </c>
      <c r="BD148" s="3">
        <v>0</v>
      </c>
      <c r="BE148" s="3">
        <v>0</v>
      </c>
      <c r="BF148" s="3">
        <v>0</v>
      </c>
      <c r="BG148" s="3">
        <v>0</v>
      </c>
      <c r="BH148" s="3">
        <v>0</v>
      </c>
      <c r="BI148" s="286"/>
      <c r="BJ148" s="286"/>
      <c r="BK148" s="74">
        <f t="shared" ref="BK148:BK161" si="591">SUM(AY148:BJ148)</f>
        <v>0</v>
      </c>
      <c r="BP148" s="632" t="s">
        <v>63</v>
      </c>
      <c r="BQ148" s="196" t="s">
        <v>62</v>
      </c>
      <c r="BR148" s="172"/>
      <c r="BS148" s="172"/>
      <c r="BT148" s="172"/>
      <c r="BU148" s="172"/>
      <c r="BV148" s="172"/>
      <c r="BW148" s="172"/>
      <c r="BX148" s="172"/>
      <c r="BY148" s="172"/>
      <c r="BZ148" s="172"/>
      <c r="CA148" s="172"/>
      <c r="CB148" s="540"/>
      <c r="CC148" s="540"/>
      <c r="CD148" s="541">
        <f t="shared" ref="CD148:CD161" si="592">SUM(BR148:CC148)</f>
        <v>0</v>
      </c>
      <c r="CF148" s="632" t="s">
        <v>63</v>
      </c>
      <c r="CG148" s="196" t="s">
        <v>62</v>
      </c>
      <c r="CH148" s="172"/>
      <c r="CI148" s="172"/>
      <c r="CJ148" s="172"/>
      <c r="CK148" s="172"/>
      <c r="CL148" s="172"/>
      <c r="CM148" s="172"/>
      <c r="CN148" s="172"/>
      <c r="CO148" s="172"/>
      <c r="CP148" s="172"/>
      <c r="CQ148" s="172"/>
      <c r="CR148" s="544"/>
      <c r="CS148" s="544"/>
      <c r="CT148" s="521">
        <f t="shared" ref="CT148:CT161" si="593">SUM(CH148:CS148)</f>
        <v>0</v>
      </c>
      <c r="CV148" s="632" t="s">
        <v>63</v>
      </c>
      <c r="CW148" s="196" t="s">
        <v>62</v>
      </c>
      <c r="CX148" s="172"/>
      <c r="CY148" s="172"/>
      <c r="CZ148" s="172"/>
      <c r="DA148" s="172"/>
      <c r="DB148" s="172"/>
      <c r="DC148" s="172"/>
      <c r="DD148" s="172"/>
      <c r="DE148" s="172"/>
      <c r="DF148" s="172"/>
      <c r="DG148" s="172"/>
      <c r="DH148" s="544"/>
      <c r="DI148" s="544"/>
      <c r="DJ148" s="521">
        <f t="shared" ref="DJ148:DJ161" si="594">SUM(CX148:DI148)</f>
        <v>0</v>
      </c>
      <c r="DL148" s="632" t="s">
        <v>63</v>
      </c>
      <c r="DM148" s="196" t="s">
        <v>62</v>
      </c>
      <c r="DN148" s="172"/>
      <c r="DO148" s="172"/>
      <c r="DP148" s="172"/>
      <c r="DQ148" s="172"/>
      <c r="DR148" s="172"/>
      <c r="DS148" s="172"/>
      <c r="DT148" s="172"/>
      <c r="DU148" s="172"/>
      <c r="DV148" s="172"/>
      <c r="DW148" s="172"/>
      <c r="DX148" s="544"/>
      <c r="DY148" s="544"/>
      <c r="DZ148" s="521">
        <f t="shared" ref="DZ148:DZ161" si="595">SUM(DN148:DY148)</f>
        <v>0</v>
      </c>
    </row>
    <row r="149" spans="1:132" x14ac:dyDescent="0.35">
      <c r="A149" s="633"/>
      <c r="B149" s="196" t="s">
        <v>61</v>
      </c>
      <c r="C149" s="3">
        <v>0</v>
      </c>
      <c r="D149" s="3">
        <v>0</v>
      </c>
      <c r="E149" s="3">
        <v>0</v>
      </c>
      <c r="F149" s="3">
        <v>0</v>
      </c>
      <c r="G149" s="3">
        <v>0</v>
      </c>
      <c r="H149" s="3">
        <v>0</v>
      </c>
      <c r="I149" s="3">
        <v>0</v>
      </c>
      <c r="J149" s="3">
        <v>0</v>
      </c>
      <c r="K149" s="3">
        <v>0</v>
      </c>
      <c r="L149" s="3">
        <v>0</v>
      </c>
      <c r="M149" s="286"/>
      <c r="N149" s="286"/>
      <c r="O149" s="74">
        <f t="shared" si="588"/>
        <v>0</v>
      </c>
      <c r="Q149" s="633"/>
      <c r="R149" s="196" t="s">
        <v>61</v>
      </c>
      <c r="S149" s="3">
        <v>0</v>
      </c>
      <c r="T149" s="3">
        <v>0</v>
      </c>
      <c r="U149" s="3">
        <v>0</v>
      </c>
      <c r="V149" s="3">
        <v>0</v>
      </c>
      <c r="W149" s="3">
        <v>0</v>
      </c>
      <c r="X149" s="3">
        <v>0</v>
      </c>
      <c r="Y149" s="3">
        <v>0</v>
      </c>
      <c r="Z149" s="3">
        <v>0</v>
      </c>
      <c r="AA149" s="3">
        <v>0</v>
      </c>
      <c r="AB149" s="3">
        <v>0</v>
      </c>
      <c r="AC149" s="286"/>
      <c r="AD149" s="286"/>
      <c r="AE149" s="74">
        <f t="shared" si="589"/>
        <v>0</v>
      </c>
      <c r="AG149" s="633"/>
      <c r="AH149" s="196" t="s">
        <v>61</v>
      </c>
      <c r="AI149" s="3">
        <v>0</v>
      </c>
      <c r="AJ149" s="3">
        <v>0</v>
      </c>
      <c r="AK149" s="3">
        <v>0</v>
      </c>
      <c r="AL149" s="3">
        <v>0</v>
      </c>
      <c r="AM149" s="3">
        <v>0</v>
      </c>
      <c r="AN149" s="3">
        <v>0</v>
      </c>
      <c r="AO149" s="3">
        <v>0</v>
      </c>
      <c r="AP149" s="3">
        <v>0</v>
      </c>
      <c r="AQ149" s="3">
        <v>0</v>
      </c>
      <c r="AR149" s="3">
        <v>0</v>
      </c>
      <c r="AS149" s="286"/>
      <c r="AT149" s="286"/>
      <c r="AU149" s="74">
        <f t="shared" si="590"/>
        <v>0</v>
      </c>
      <c r="AW149" s="633"/>
      <c r="AX149" s="196" t="s">
        <v>61</v>
      </c>
      <c r="AY149" s="3">
        <v>0</v>
      </c>
      <c r="AZ149" s="3">
        <v>0</v>
      </c>
      <c r="BA149" s="3">
        <v>0</v>
      </c>
      <c r="BB149" s="3">
        <v>0</v>
      </c>
      <c r="BC149" s="3">
        <v>0</v>
      </c>
      <c r="BD149" s="3">
        <v>0</v>
      </c>
      <c r="BE149" s="3">
        <v>0</v>
      </c>
      <c r="BF149" s="3">
        <v>0</v>
      </c>
      <c r="BG149" s="3">
        <v>0</v>
      </c>
      <c r="BH149" s="3">
        <v>0</v>
      </c>
      <c r="BI149" s="286"/>
      <c r="BJ149" s="286"/>
      <c r="BK149" s="74">
        <f t="shared" si="591"/>
        <v>0</v>
      </c>
      <c r="BP149" s="633"/>
      <c r="BQ149" s="196" t="s">
        <v>61</v>
      </c>
      <c r="BR149" s="172"/>
      <c r="BS149" s="172"/>
      <c r="BT149" s="172"/>
      <c r="BU149" s="172"/>
      <c r="BV149" s="172"/>
      <c r="BW149" s="172"/>
      <c r="BX149" s="172"/>
      <c r="BY149" s="172"/>
      <c r="BZ149" s="172"/>
      <c r="CA149" s="172"/>
      <c r="CB149" s="525"/>
      <c r="CC149" s="525"/>
      <c r="CD149" s="521">
        <f t="shared" si="592"/>
        <v>0</v>
      </c>
      <c r="CF149" s="633"/>
      <c r="CG149" s="196" t="s">
        <v>61</v>
      </c>
      <c r="CH149" s="172"/>
      <c r="CI149" s="172"/>
      <c r="CJ149" s="172"/>
      <c r="CK149" s="172"/>
      <c r="CL149" s="172"/>
      <c r="CM149" s="172"/>
      <c r="CN149" s="172"/>
      <c r="CO149" s="172"/>
      <c r="CP149" s="172"/>
      <c r="CQ149" s="172"/>
      <c r="CR149" s="545"/>
      <c r="CS149" s="545"/>
      <c r="CT149" s="521">
        <f t="shared" si="593"/>
        <v>0</v>
      </c>
      <c r="CV149" s="633"/>
      <c r="CW149" s="196" t="s">
        <v>61</v>
      </c>
      <c r="CX149" s="172"/>
      <c r="CY149" s="172"/>
      <c r="CZ149" s="172"/>
      <c r="DA149" s="172"/>
      <c r="DB149" s="172"/>
      <c r="DC149" s="172"/>
      <c r="DD149" s="172"/>
      <c r="DE149" s="172"/>
      <c r="DF149" s="172"/>
      <c r="DG149" s="172"/>
      <c r="DH149" s="545"/>
      <c r="DI149" s="545"/>
      <c r="DJ149" s="521">
        <f t="shared" si="594"/>
        <v>0</v>
      </c>
      <c r="DL149" s="633"/>
      <c r="DM149" s="196" t="s">
        <v>61</v>
      </c>
      <c r="DN149" s="172"/>
      <c r="DO149" s="172"/>
      <c r="DP149" s="172"/>
      <c r="DQ149" s="172"/>
      <c r="DR149" s="172"/>
      <c r="DS149" s="172"/>
      <c r="DT149" s="172"/>
      <c r="DU149" s="172"/>
      <c r="DV149" s="172"/>
      <c r="DW149" s="172"/>
      <c r="DX149" s="545"/>
      <c r="DY149" s="545"/>
      <c r="DZ149" s="521">
        <f t="shared" si="595"/>
        <v>0</v>
      </c>
    </row>
    <row r="150" spans="1:132" x14ac:dyDescent="0.35">
      <c r="A150" s="633"/>
      <c r="B150" s="196" t="s">
        <v>60</v>
      </c>
      <c r="C150" s="3">
        <v>0</v>
      </c>
      <c r="D150" s="3">
        <v>0</v>
      </c>
      <c r="E150" s="3">
        <v>0</v>
      </c>
      <c r="F150" s="3">
        <v>0</v>
      </c>
      <c r="G150" s="3">
        <v>0</v>
      </c>
      <c r="H150" s="3">
        <v>0</v>
      </c>
      <c r="I150" s="3">
        <v>0</v>
      </c>
      <c r="J150" s="3">
        <v>0</v>
      </c>
      <c r="K150" s="3">
        <v>0</v>
      </c>
      <c r="L150" s="3">
        <v>0</v>
      </c>
      <c r="M150" s="286"/>
      <c r="N150" s="286"/>
      <c r="O150" s="74">
        <f t="shared" si="588"/>
        <v>0</v>
      </c>
      <c r="Q150" s="633"/>
      <c r="R150" s="196" t="s">
        <v>60</v>
      </c>
      <c r="S150" s="3">
        <v>0</v>
      </c>
      <c r="T150" s="3">
        <v>0</v>
      </c>
      <c r="U150" s="3">
        <v>0</v>
      </c>
      <c r="V150" s="3">
        <v>0</v>
      </c>
      <c r="W150" s="3">
        <v>0</v>
      </c>
      <c r="X150" s="3">
        <v>0</v>
      </c>
      <c r="Y150" s="3">
        <v>0</v>
      </c>
      <c r="Z150" s="3">
        <v>0</v>
      </c>
      <c r="AA150" s="3">
        <v>0</v>
      </c>
      <c r="AB150" s="3">
        <v>0</v>
      </c>
      <c r="AC150" s="286"/>
      <c r="AD150" s="286"/>
      <c r="AE150" s="74">
        <f t="shared" si="589"/>
        <v>0</v>
      </c>
      <c r="AG150" s="633"/>
      <c r="AH150" s="196" t="s">
        <v>60</v>
      </c>
      <c r="AI150" s="3">
        <v>0</v>
      </c>
      <c r="AJ150" s="3">
        <v>0</v>
      </c>
      <c r="AK150" s="3">
        <v>0</v>
      </c>
      <c r="AL150" s="3">
        <v>0</v>
      </c>
      <c r="AM150" s="3">
        <v>0</v>
      </c>
      <c r="AN150" s="3">
        <v>0</v>
      </c>
      <c r="AO150" s="3">
        <v>0</v>
      </c>
      <c r="AP150" s="3">
        <v>0</v>
      </c>
      <c r="AQ150" s="3">
        <v>0</v>
      </c>
      <c r="AR150" s="3">
        <v>0</v>
      </c>
      <c r="AS150" s="286"/>
      <c r="AT150" s="286"/>
      <c r="AU150" s="74">
        <f t="shared" si="590"/>
        <v>0</v>
      </c>
      <c r="AW150" s="633"/>
      <c r="AX150" s="196" t="s">
        <v>60</v>
      </c>
      <c r="AY150" s="3">
        <v>0</v>
      </c>
      <c r="AZ150" s="3">
        <v>0</v>
      </c>
      <c r="BA150" s="3">
        <v>0</v>
      </c>
      <c r="BB150" s="3">
        <v>0</v>
      </c>
      <c r="BC150" s="3">
        <v>0</v>
      </c>
      <c r="BD150" s="3">
        <v>0</v>
      </c>
      <c r="BE150" s="3">
        <v>0</v>
      </c>
      <c r="BF150" s="3">
        <v>0</v>
      </c>
      <c r="BG150" s="3">
        <v>0</v>
      </c>
      <c r="BH150" s="3">
        <v>0</v>
      </c>
      <c r="BI150" s="286"/>
      <c r="BJ150" s="286"/>
      <c r="BK150" s="74">
        <f t="shared" si="591"/>
        <v>0</v>
      </c>
      <c r="BP150" s="633"/>
      <c r="BQ150" s="196" t="s">
        <v>60</v>
      </c>
      <c r="BR150" s="172"/>
      <c r="BS150" s="172"/>
      <c r="BT150" s="172"/>
      <c r="BU150" s="172"/>
      <c r="BV150" s="172"/>
      <c r="BW150" s="172"/>
      <c r="BX150" s="172"/>
      <c r="BY150" s="172"/>
      <c r="BZ150" s="172"/>
      <c r="CA150" s="172"/>
      <c r="CB150" s="525"/>
      <c r="CC150" s="525"/>
      <c r="CD150" s="521">
        <f t="shared" si="592"/>
        <v>0</v>
      </c>
      <c r="CF150" s="633"/>
      <c r="CG150" s="196" t="s">
        <v>60</v>
      </c>
      <c r="CH150" s="172"/>
      <c r="CI150" s="172"/>
      <c r="CJ150" s="172"/>
      <c r="CK150" s="172"/>
      <c r="CL150" s="172"/>
      <c r="CM150" s="172"/>
      <c r="CN150" s="172"/>
      <c r="CO150" s="172"/>
      <c r="CP150" s="172"/>
      <c r="CQ150" s="172"/>
      <c r="CR150" s="545"/>
      <c r="CS150" s="545"/>
      <c r="CT150" s="521">
        <f t="shared" si="593"/>
        <v>0</v>
      </c>
      <c r="CV150" s="633"/>
      <c r="CW150" s="196" t="s">
        <v>60</v>
      </c>
      <c r="CX150" s="172"/>
      <c r="CY150" s="172"/>
      <c r="CZ150" s="172"/>
      <c r="DA150" s="172"/>
      <c r="DB150" s="172"/>
      <c r="DC150" s="172"/>
      <c r="DD150" s="172"/>
      <c r="DE150" s="172"/>
      <c r="DF150" s="172"/>
      <c r="DG150" s="172"/>
      <c r="DH150" s="545"/>
      <c r="DI150" s="545"/>
      <c r="DJ150" s="521">
        <f t="shared" si="594"/>
        <v>0</v>
      </c>
      <c r="DL150" s="633"/>
      <c r="DM150" s="196" t="s">
        <v>60</v>
      </c>
      <c r="DN150" s="172"/>
      <c r="DO150" s="172"/>
      <c r="DP150" s="172"/>
      <c r="DQ150" s="172"/>
      <c r="DR150" s="172"/>
      <c r="DS150" s="172"/>
      <c r="DT150" s="172"/>
      <c r="DU150" s="172"/>
      <c r="DV150" s="172"/>
      <c r="DW150" s="172"/>
      <c r="DX150" s="545"/>
      <c r="DY150" s="545"/>
      <c r="DZ150" s="521">
        <f t="shared" si="595"/>
        <v>0</v>
      </c>
    </row>
    <row r="151" spans="1:132" x14ac:dyDescent="0.35">
      <c r="A151" s="633"/>
      <c r="B151" s="196" t="s">
        <v>59</v>
      </c>
      <c r="C151" s="3">
        <v>0</v>
      </c>
      <c r="D151" s="3">
        <v>0</v>
      </c>
      <c r="E151" s="3">
        <v>0</v>
      </c>
      <c r="F151" s="3">
        <v>0</v>
      </c>
      <c r="G151" s="3">
        <v>0</v>
      </c>
      <c r="H151" s="3">
        <v>0</v>
      </c>
      <c r="I151" s="3">
        <v>0</v>
      </c>
      <c r="J151" s="3">
        <v>0</v>
      </c>
      <c r="K151" s="3">
        <v>0</v>
      </c>
      <c r="L151" s="3">
        <v>0</v>
      </c>
      <c r="M151" s="286"/>
      <c r="N151" s="286"/>
      <c r="O151" s="74">
        <f t="shared" si="588"/>
        <v>0</v>
      </c>
      <c r="Q151" s="633"/>
      <c r="R151" s="196" t="s">
        <v>59</v>
      </c>
      <c r="S151" s="3">
        <v>0</v>
      </c>
      <c r="T151" s="3">
        <v>0</v>
      </c>
      <c r="U151" s="3">
        <v>0</v>
      </c>
      <c r="V151" s="3">
        <v>0</v>
      </c>
      <c r="W151" s="3">
        <v>0</v>
      </c>
      <c r="X151" s="3">
        <v>0</v>
      </c>
      <c r="Y151" s="3">
        <v>0</v>
      </c>
      <c r="Z151" s="3">
        <v>0</v>
      </c>
      <c r="AA151" s="3">
        <v>0</v>
      </c>
      <c r="AB151" s="3">
        <v>0</v>
      </c>
      <c r="AC151" s="286"/>
      <c r="AD151" s="286"/>
      <c r="AE151" s="74">
        <f t="shared" si="589"/>
        <v>0</v>
      </c>
      <c r="AG151" s="633"/>
      <c r="AH151" s="196" t="s">
        <v>59</v>
      </c>
      <c r="AI151" s="3">
        <v>0</v>
      </c>
      <c r="AJ151" s="3">
        <v>0</v>
      </c>
      <c r="AK151" s="3">
        <v>0</v>
      </c>
      <c r="AL151" s="3">
        <v>0</v>
      </c>
      <c r="AM151" s="3">
        <v>0</v>
      </c>
      <c r="AN151" s="3">
        <v>0</v>
      </c>
      <c r="AO151" s="3">
        <v>0</v>
      </c>
      <c r="AP151" s="3">
        <v>0</v>
      </c>
      <c r="AQ151" s="3">
        <v>0</v>
      </c>
      <c r="AR151" s="3">
        <v>0</v>
      </c>
      <c r="AS151" s="286"/>
      <c r="AT151" s="286"/>
      <c r="AU151" s="74">
        <f t="shared" si="590"/>
        <v>0</v>
      </c>
      <c r="AW151" s="633"/>
      <c r="AX151" s="196" t="s">
        <v>59</v>
      </c>
      <c r="AY151" s="3">
        <v>0</v>
      </c>
      <c r="AZ151" s="3">
        <v>0</v>
      </c>
      <c r="BA151" s="3">
        <v>0</v>
      </c>
      <c r="BB151" s="3">
        <v>0</v>
      </c>
      <c r="BC151" s="3">
        <v>0</v>
      </c>
      <c r="BD151" s="3">
        <v>0</v>
      </c>
      <c r="BE151" s="3">
        <v>0</v>
      </c>
      <c r="BF151" s="3">
        <v>0</v>
      </c>
      <c r="BG151" s="3">
        <v>0</v>
      </c>
      <c r="BH151" s="3">
        <v>0</v>
      </c>
      <c r="BI151" s="286"/>
      <c r="BJ151" s="286"/>
      <c r="BK151" s="74">
        <f t="shared" si="591"/>
        <v>0</v>
      </c>
      <c r="BP151" s="633"/>
      <c r="BQ151" s="196" t="s">
        <v>59</v>
      </c>
      <c r="BR151" s="172"/>
      <c r="BS151" s="172"/>
      <c r="BT151" s="172"/>
      <c r="BU151" s="172"/>
      <c r="BV151" s="172"/>
      <c r="BW151" s="172"/>
      <c r="BX151" s="172"/>
      <c r="BY151" s="172"/>
      <c r="BZ151" s="172"/>
      <c r="CA151" s="172"/>
      <c r="CB151" s="525"/>
      <c r="CC151" s="525"/>
      <c r="CD151" s="521">
        <f t="shared" si="592"/>
        <v>0</v>
      </c>
      <c r="CF151" s="633"/>
      <c r="CG151" s="196" t="s">
        <v>59</v>
      </c>
      <c r="CH151" s="172"/>
      <c r="CI151" s="172"/>
      <c r="CJ151" s="172"/>
      <c r="CK151" s="172"/>
      <c r="CL151" s="172"/>
      <c r="CM151" s="172"/>
      <c r="CN151" s="172"/>
      <c r="CO151" s="172"/>
      <c r="CP151" s="172"/>
      <c r="CQ151" s="172"/>
      <c r="CR151" s="545"/>
      <c r="CS151" s="545"/>
      <c r="CT151" s="521">
        <f t="shared" si="593"/>
        <v>0</v>
      </c>
      <c r="CV151" s="633"/>
      <c r="CW151" s="196" t="s">
        <v>59</v>
      </c>
      <c r="CX151" s="172"/>
      <c r="CY151" s="172"/>
      <c r="CZ151" s="172"/>
      <c r="DA151" s="172"/>
      <c r="DB151" s="172"/>
      <c r="DC151" s="172"/>
      <c r="DD151" s="172"/>
      <c r="DE151" s="172"/>
      <c r="DF151" s="172"/>
      <c r="DG151" s="172"/>
      <c r="DH151" s="545"/>
      <c r="DI151" s="545"/>
      <c r="DJ151" s="521">
        <f t="shared" si="594"/>
        <v>0</v>
      </c>
      <c r="DL151" s="633"/>
      <c r="DM151" s="196" t="s">
        <v>59</v>
      </c>
      <c r="DN151" s="172"/>
      <c r="DO151" s="172"/>
      <c r="DP151" s="172"/>
      <c r="DQ151" s="172"/>
      <c r="DR151" s="172"/>
      <c r="DS151" s="172"/>
      <c r="DT151" s="172"/>
      <c r="DU151" s="172"/>
      <c r="DV151" s="172"/>
      <c r="DW151" s="172"/>
      <c r="DX151" s="545"/>
      <c r="DY151" s="545"/>
      <c r="DZ151" s="521">
        <f t="shared" si="595"/>
        <v>0</v>
      </c>
    </row>
    <row r="152" spans="1:132" ht="15" customHeight="1" x14ac:dyDescent="0.35">
      <c r="A152" s="633"/>
      <c r="B152" s="196" t="s">
        <v>58</v>
      </c>
      <c r="C152" s="3">
        <v>0</v>
      </c>
      <c r="D152" s="3">
        <v>0</v>
      </c>
      <c r="E152" s="3">
        <v>0</v>
      </c>
      <c r="F152" s="3">
        <v>0</v>
      </c>
      <c r="G152" s="3">
        <v>0</v>
      </c>
      <c r="H152" s="3">
        <v>0</v>
      </c>
      <c r="I152" s="3">
        <v>0</v>
      </c>
      <c r="J152" s="3">
        <v>0</v>
      </c>
      <c r="K152" s="3">
        <v>0</v>
      </c>
      <c r="L152" s="3">
        <v>0</v>
      </c>
      <c r="M152" s="286"/>
      <c r="N152" s="286"/>
      <c r="O152" s="74">
        <f t="shared" si="588"/>
        <v>0</v>
      </c>
      <c r="Q152" s="633"/>
      <c r="R152" s="196" t="s">
        <v>58</v>
      </c>
      <c r="S152" s="3">
        <v>0</v>
      </c>
      <c r="T152" s="3">
        <v>0</v>
      </c>
      <c r="U152" s="3">
        <v>0</v>
      </c>
      <c r="V152" s="3">
        <v>0</v>
      </c>
      <c r="W152" s="3">
        <v>0</v>
      </c>
      <c r="X152" s="3">
        <v>0</v>
      </c>
      <c r="Y152" s="3">
        <v>0</v>
      </c>
      <c r="Z152" s="3">
        <v>0</v>
      </c>
      <c r="AA152" s="3">
        <v>0</v>
      </c>
      <c r="AB152" s="3">
        <v>0</v>
      </c>
      <c r="AC152" s="286"/>
      <c r="AD152" s="286"/>
      <c r="AE152" s="74">
        <f t="shared" si="589"/>
        <v>0</v>
      </c>
      <c r="AG152" s="633"/>
      <c r="AH152" s="196" t="s">
        <v>58</v>
      </c>
      <c r="AI152" s="3">
        <v>0</v>
      </c>
      <c r="AJ152" s="3">
        <v>0</v>
      </c>
      <c r="AK152" s="3">
        <v>0</v>
      </c>
      <c r="AL152" s="3">
        <v>0</v>
      </c>
      <c r="AM152" s="3">
        <v>0</v>
      </c>
      <c r="AN152" s="3">
        <v>0</v>
      </c>
      <c r="AO152" s="3">
        <v>0</v>
      </c>
      <c r="AP152" s="3">
        <v>0</v>
      </c>
      <c r="AQ152" s="3">
        <v>0</v>
      </c>
      <c r="AR152" s="3">
        <v>0</v>
      </c>
      <c r="AS152" s="286"/>
      <c r="AT152" s="286"/>
      <c r="AU152" s="74">
        <f t="shared" si="590"/>
        <v>0</v>
      </c>
      <c r="AW152" s="633"/>
      <c r="AX152" s="196" t="s">
        <v>58</v>
      </c>
      <c r="AY152" s="3">
        <v>0</v>
      </c>
      <c r="AZ152" s="3">
        <v>0</v>
      </c>
      <c r="BA152" s="3">
        <v>0</v>
      </c>
      <c r="BB152" s="3">
        <v>0</v>
      </c>
      <c r="BC152" s="3">
        <v>0</v>
      </c>
      <c r="BD152" s="3">
        <v>0</v>
      </c>
      <c r="BE152" s="3">
        <v>0</v>
      </c>
      <c r="BF152" s="3">
        <v>0</v>
      </c>
      <c r="BG152" s="3">
        <v>0</v>
      </c>
      <c r="BH152" s="3">
        <v>0</v>
      </c>
      <c r="BI152" s="286"/>
      <c r="BJ152" s="286"/>
      <c r="BK152" s="74">
        <f t="shared" si="591"/>
        <v>0</v>
      </c>
      <c r="BP152" s="633"/>
      <c r="BQ152" s="196" t="s">
        <v>58</v>
      </c>
      <c r="BR152" s="172"/>
      <c r="BS152" s="172"/>
      <c r="BT152" s="172"/>
      <c r="BU152" s="172"/>
      <c r="BV152" s="172"/>
      <c r="BW152" s="172"/>
      <c r="BX152" s="172"/>
      <c r="BY152" s="172"/>
      <c r="BZ152" s="172"/>
      <c r="CA152" s="172"/>
      <c r="CB152" s="525"/>
      <c r="CC152" s="525"/>
      <c r="CD152" s="521">
        <f t="shared" si="592"/>
        <v>0</v>
      </c>
      <c r="CF152" s="633"/>
      <c r="CG152" s="196" t="s">
        <v>58</v>
      </c>
      <c r="CH152" s="172"/>
      <c r="CI152" s="172"/>
      <c r="CJ152" s="172"/>
      <c r="CK152" s="172"/>
      <c r="CL152" s="172"/>
      <c r="CM152" s="172"/>
      <c r="CN152" s="172"/>
      <c r="CO152" s="172"/>
      <c r="CP152" s="172"/>
      <c r="CQ152" s="172"/>
      <c r="CR152" s="545"/>
      <c r="CS152" s="545"/>
      <c r="CT152" s="521">
        <f t="shared" si="593"/>
        <v>0</v>
      </c>
      <c r="CV152" s="633"/>
      <c r="CW152" s="196" t="s">
        <v>58</v>
      </c>
      <c r="CX152" s="172"/>
      <c r="CY152" s="172"/>
      <c r="CZ152" s="172"/>
      <c r="DA152" s="172"/>
      <c r="DB152" s="172"/>
      <c r="DC152" s="172"/>
      <c r="DD152" s="172"/>
      <c r="DE152" s="172"/>
      <c r="DF152" s="172"/>
      <c r="DG152" s="172"/>
      <c r="DH152" s="545"/>
      <c r="DI152" s="545"/>
      <c r="DJ152" s="521">
        <f t="shared" si="594"/>
        <v>0</v>
      </c>
      <c r="DL152" s="633"/>
      <c r="DM152" s="196" t="s">
        <v>58</v>
      </c>
      <c r="DN152" s="172"/>
      <c r="DO152" s="172"/>
      <c r="DP152" s="172"/>
      <c r="DQ152" s="172"/>
      <c r="DR152" s="172"/>
      <c r="DS152" s="172"/>
      <c r="DT152" s="172"/>
      <c r="DU152" s="172"/>
      <c r="DV152" s="172"/>
      <c r="DW152" s="172"/>
      <c r="DX152" s="545"/>
      <c r="DY152" s="545"/>
      <c r="DZ152" s="521">
        <f t="shared" si="595"/>
        <v>0</v>
      </c>
    </row>
    <row r="153" spans="1:132" x14ac:dyDescent="0.35">
      <c r="A153" s="633"/>
      <c r="B153" s="196" t="s">
        <v>57</v>
      </c>
      <c r="C153" s="3">
        <v>0</v>
      </c>
      <c r="D153" s="3">
        <v>0</v>
      </c>
      <c r="E153" s="3">
        <v>0</v>
      </c>
      <c r="F153" s="3">
        <v>0</v>
      </c>
      <c r="G153" s="3">
        <v>0</v>
      </c>
      <c r="H153" s="3">
        <v>0</v>
      </c>
      <c r="I153" s="3">
        <v>0</v>
      </c>
      <c r="J153" s="3">
        <v>0</v>
      </c>
      <c r="K153" s="3">
        <v>0</v>
      </c>
      <c r="L153" s="3">
        <v>0</v>
      </c>
      <c r="M153" s="286"/>
      <c r="N153" s="286"/>
      <c r="O153" s="74">
        <f t="shared" si="588"/>
        <v>0</v>
      </c>
      <c r="Q153" s="633"/>
      <c r="R153" s="196" t="s">
        <v>57</v>
      </c>
      <c r="S153" s="3">
        <v>0</v>
      </c>
      <c r="T153" s="3">
        <v>0</v>
      </c>
      <c r="U153" s="3">
        <v>0</v>
      </c>
      <c r="V153" s="3">
        <v>0</v>
      </c>
      <c r="W153" s="3">
        <v>0</v>
      </c>
      <c r="X153" s="3">
        <v>0</v>
      </c>
      <c r="Y153" s="3">
        <v>0</v>
      </c>
      <c r="Z153" s="3">
        <v>0</v>
      </c>
      <c r="AA153" s="3">
        <v>0</v>
      </c>
      <c r="AB153" s="3">
        <v>0</v>
      </c>
      <c r="AC153" s="286"/>
      <c r="AD153" s="286"/>
      <c r="AE153" s="74">
        <f t="shared" si="589"/>
        <v>0</v>
      </c>
      <c r="AG153" s="633"/>
      <c r="AH153" s="196" t="s">
        <v>57</v>
      </c>
      <c r="AI153" s="3">
        <v>0</v>
      </c>
      <c r="AJ153" s="3">
        <v>0</v>
      </c>
      <c r="AK153" s="3">
        <v>0</v>
      </c>
      <c r="AL153" s="3">
        <v>0</v>
      </c>
      <c r="AM153" s="3">
        <v>0</v>
      </c>
      <c r="AN153" s="3">
        <v>0</v>
      </c>
      <c r="AO153" s="3">
        <v>0</v>
      </c>
      <c r="AP153" s="3">
        <v>0</v>
      </c>
      <c r="AQ153" s="3">
        <v>0</v>
      </c>
      <c r="AR153" s="3">
        <v>0</v>
      </c>
      <c r="AS153" s="286"/>
      <c r="AT153" s="286"/>
      <c r="AU153" s="74">
        <f t="shared" si="590"/>
        <v>0</v>
      </c>
      <c r="AW153" s="633"/>
      <c r="AX153" s="196" t="s">
        <v>57</v>
      </c>
      <c r="AY153" s="3">
        <v>0</v>
      </c>
      <c r="AZ153" s="3">
        <v>0</v>
      </c>
      <c r="BA153" s="3">
        <v>0</v>
      </c>
      <c r="BB153" s="3">
        <v>0</v>
      </c>
      <c r="BC153" s="3">
        <v>0</v>
      </c>
      <c r="BD153" s="3">
        <v>0</v>
      </c>
      <c r="BE153" s="3">
        <v>0</v>
      </c>
      <c r="BF153" s="3">
        <v>0</v>
      </c>
      <c r="BG153" s="3">
        <v>0</v>
      </c>
      <c r="BH153" s="3">
        <v>0</v>
      </c>
      <c r="BI153" s="286"/>
      <c r="BJ153" s="286"/>
      <c r="BK153" s="74">
        <f t="shared" si="591"/>
        <v>0</v>
      </c>
      <c r="BP153" s="633"/>
      <c r="BQ153" s="196" t="s">
        <v>57</v>
      </c>
      <c r="BR153" s="172"/>
      <c r="BS153" s="172"/>
      <c r="BT153" s="172"/>
      <c r="BU153" s="172"/>
      <c r="BV153" s="172"/>
      <c r="BW153" s="172"/>
      <c r="BX153" s="172"/>
      <c r="BY153" s="172"/>
      <c r="BZ153" s="172"/>
      <c r="CA153" s="172"/>
      <c r="CB153" s="525"/>
      <c r="CC153" s="525"/>
      <c r="CD153" s="521">
        <f t="shared" si="592"/>
        <v>0</v>
      </c>
      <c r="CF153" s="633"/>
      <c r="CG153" s="196" t="s">
        <v>57</v>
      </c>
      <c r="CH153" s="172"/>
      <c r="CI153" s="172"/>
      <c r="CJ153" s="172"/>
      <c r="CK153" s="172"/>
      <c r="CL153" s="172"/>
      <c r="CM153" s="172"/>
      <c r="CN153" s="172"/>
      <c r="CO153" s="172"/>
      <c r="CP153" s="172"/>
      <c r="CQ153" s="172"/>
      <c r="CR153" s="545"/>
      <c r="CS153" s="545"/>
      <c r="CT153" s="521">
        <f t="shared" si="593"/>
        <v>0</v>
      </c>
      <c r="CV153" s="633"/>
      <c r="CW153" s="196" t="s">
        <v>57</v>
      </c>
      <c r="CX153" s="172"/>
      <c r="CY153" s="172"/>
      <c r="CZ153" s="172"/>
      <c r="DA153" s="172"/>
      <c r="DB153" s="172"/>
      <c r="DC153" s="172"/>
      <c r="DD153" s="172"/>
      <c r="DE153" s="172"/>
      <c r="DF153" s="172"/>
      <c r="DG153" s="172"/>
      <c r="DH153" s="545"/>
      <c r="DI153" s="545"/>
      <c r="DJ153" s="521">
        <f t="shared" si="594"/>
        <v>0</v>
      </c>
      <c r="DL153" s="633"/>
      <c r="DM153" s="196" t="s">
        <v>57</v>
      </c>
      <c r="DN153" s="172"/>
      <c r="DO153" s="172"/>
      <c r="DP153" s="172"/>
      <c r="DQ153" s="172"/>
      <c r="DR153" s="172"/>
      <c r="DS153" s="172"/>
      <c r="DT153" s="172"/>
      <c r="DU153" s="172"/>
      <c r="DV153" s="172"/>
      <c r="DW153" s="172"/>
      <c r="DX153" s="545"/>
      <c r="DY153" s="545"/>
      <c r="DZ153" s="521">
        <f t="shared" si="595"/>
        <v>0</v>
      </c>
    </row>
    <row r="154" spans="1:132" x14ac:dyDescent="0.35">
      <c r="A154" s="633"/>
      <c r="B154" s="196" t="s">
        <v>56</v>
      </c>
      <c r="C154" s="3">
        <v>0</v>
      </c>
      <c r="D154" s="3">
        <v>0</v>
      </c>
      <c r="E154" s="3">
        <v>0</v>
      </c>
      <c r="F154" s="3">
        <v>0</v>
      </c>
      <c r="G154" s="3">
        <v>0</v>
      </c>
      <c r="H154" s="3">
        <v>0</v>
      </c>
      <c r="I154" s="3">
        <v>0</v>
      </c>
      <c r="J154" s="3">
        <v>0</v>
      </c>
      <c r="K154" s="3">
        <v>0</v>
      </c>
      <c r="L154" s="3">
        <v>0</v>
      </c>
      <c r="M154" s="286"/>
      <c r="N154" s="286"/>
      <c r="O154" s="74">
        <f t="shared" si="588"/>
        <v>0</v>
      </c>
      <c r="Q154" s="633"/>
      <c r="R154" s="196" t="s">
        <v>56</v>
      </c>
      <c r="S154" s="3">
        <v>0</v>
      </c>
      <c r="T154" s="3">
        <v>0</v>
      </c>
      <c r="U154" s="3">
        <v>0</v>
      </c>
      <c r="V154" s="3">
        <v>0</v>
      </c>
      <c r="W154" s="3">
        <v>0</v>
      </c>
      <c r="X154" s="3">
        <v>0</v>
      </c>
      <c r="Y154" s="3">
        <v>0</v>
      </c>
      <c r="Z154" s="3">
        <v>0</v>
      </c>
      <c r="AA154" s="3">
        <v>0</v>
      </c>
      <c r="AB154" s="3">
        <v>0</v>
      </c>
      <c r="AC154" s="286"/>
      <c r="AD154" s="286"/>
      <c r="AE154" s="74">
        <f t="shared" si="589"/>
        <v>0</v>
      </c>
      <c r="AG154" s="633"/>
      <c r="AH154" s="196" t="s">
        <v>56</v>
      </c>
      <c r="AI154" s="3">
        <v>0</v>
      </c>
      <c r="AJ154" s="3">
        <v>0</v>
      </c>
      <c r="AK154" s="3">
        <v>0</v>
      </c>
      <c r="AL154" s="3">
        <v>0</v>
      </c>
      <c r="AM154" s="3">
        <v>0</v>
      </c>
      <c r="AN154" s="3">
        <v>0</v>
      </c>
      <c r="AO154" s="3">
        <v>0</v>
      </c>
      <c r="AP154" s="3">
        <v>0</v>
      </c>
      <c r="AQ154" s="3">
        <v>0</v>
      </c>
      <c r="AR154" s="3">
        <v>0</v>
      </c>
      <c r="AS154" s="286"/>
      <c r="AT154" s="286"/>
      <c r="AU154" s="74">
        <f t="shared" si="590"/>
        <v>0</v>
      </c>
      <c r="AW154" s="633"/>
      <c r="AX154" s="196" t="s">
        <v>56</v>
      </c>
      <c r="AY154" s="3">
        <v>0</v>
      </c>
      <c r="AZ154" s="3">
        <v>0</v>
      </c>
      <c r="BA154" s="3">
        <v>0</v>
      </c>
      <c r="BB154" s="3">
        <v>0</v>
      </c>
      <c r="BC154" s="3">
        <v>0</v>
      </c>
      <c r="BD154" s="3">
        <v>0</v>
      </c>
      <c r="BE154" s="3">
        <v>0</v>
      </c>
      <c r="BF154" s="3">
        <v>0</v>
      </c>
      <c r="BG154" s="3">
        <v>0</v>
      </c>
      <c r="BH154" s="3">
        <v>0</v>
      </c>
      <c r="BI154" s="286"/>
      <c r="BJ154" s="286"/>
      <c r="BK154" s="74">
        <f t="shared" si="591"/>
        <v>0</v>
      </c>
      <c r="BP154" s="633"/>
      <c r="BQ154" s="196" t="s">
        <v>56</v>
      </c>
      <c r="BR154" s="172"/>
      <c r="BS154" s="172"/>
      <c r="BT154" s="172"/>
      <c r="BU154" s="172"/>
      <c r="BV154" s="172"/>
      <c r="BW154" s="172"/>
      <c r="BX154" s="172"/>
      <c r="BY154" s="172"/>
      <c r="BZ154" s="172"/>
      <c r="CA154" s="172"/>
      <c r="CB154" s="525"/>
      <c r="CC154" s="525"/>
      <c r="CD154" s="521">
        <f t="shared" si="592"/>
        <v>0</v>
      </c>
      <c r="CF154" s="633"/>
      <c r="CG154" s="196" t="s">
        <v>56</v>
      </c>
      <c r="CH154" s="172"/>
      <c r="CI154" s="172"/>
      <c r="CJ154" s="172"/>
      <c r="CK154" s="172"/>
      <c r="CL154" s="172"/>
      <c r="CM154" s="172"/>
      <c r="CN154" s="172"/>
      <c r="CO154" s="172"/>
      <c r="CP154" s="172"/>
      <c r="CQ154" s="172"/>
      <c r="CR154" s="545"/>
      <c r="CS154" s="545"/>
      <c r="CT154" s="521">
        <f t="shared" si="593"/>
        <v>0</v>
      </c>
      <c r="CV154" s="633"/>
      <c r="CW154" s="196" t="s">
        <v>56</v>
      </c>
      <c r="CX154" s="172"/>
      <c r="CY154" s="172"/>
      <c r="CZ154" s="172"/>
      <c r="DA154" s="172"/>
      <c r="DB154" s="172"/>
      <c r="DC154" s="172"/>
      <c r="DD154" s="172"/>
      <c r="DE154" s="172"/>
      <c r="DF154" s="172"/>
      <c r="DG154" s="172"/>
      <c r="DH154" s="545"/>
      <c r="DI154" s="545"/>
      <c r="DJ154" s="521">
        <f t="shared" si="594"/>
        <v>0</v>
      </c>
      <c r="DL154" s="633"/>
      <c r="DM154" s="196" t="s">
        <v>56</v>
      </c>
      <c r="DN154" s="172"/>
      <c r="DO154" s="172"/>
      <c r="DP154" s="172"/>
      <c r="DQ154" s="172"/>
      <c r="DR154" s="172"/>
      <c r="DS154" s="172"/>
      <c r="DT154" s="172"/>
      <c r="DU154" s="172"/>
      <c r="DV154" s="172"/>
      <c r="DW154" s="172"/>
      <c r="DX154" s="545"/>
      <c r="DY154" s="545"/>
      <c r="DZ154" s="521">
        <f t="shared" si="595"/>
        <v>0</v>
      </c>
    </row>
    <row r="155" spans="1:132" x14ac:dyDescent="0.35">
      <c r="A155" s="633"/>
      <c r="B155" s="196" t="s">
        <v>55</v>
      </c>
      <c r="C155" s="3">
        <v>0</v>
      </c>
      <c r="D155" s="3">
        <v>0</v>
      </c>
      <c r="E155" s="3">
        <v>0</v>
      </c>
      <c r="F155" s="3">
        <v>0</v>
      </c>
      <c r="G155" s="3">
        <v>0</v>
      </c>
      <c r="H155" s="3">
        <v>0</v>
      </c>
      <c r="I155" s="3">
        <v>0</v>
      </c>
      <c r="J155" s="3">
        <v>0</v>
      </c>
      <c r="K155" s="3">
        <v>0</v>
      </c>
      <c r="L155" s="3">
        <v>0</v>
      </c>
      <c r="M155" s="286"/>
      <c r="N155" s="286"/>
      <c r="O155" s="74">
        <f t="shared" si="588"/>
        <v>0</v>
      </c>
      <c r="Q155" s="633"/>
      <c r="R155" s="196" t="s">
        <v>55</v>
      </c>
      <c r="S155" s="3">
        <v>0</v>
      </c>
      <c r="T155" s="3">
        <v>0</v>
      </c>
      <c r="U155" s="3">
        <v>0</v>
      </c>
      <c r="V155" s="3">
        <v>0</v>
      </c>
      <c r="W155" s="3">
        <v>0</v>
      </c>
      <c r="X155" s="3">
        <v>0</v>
      </c>
      <c r="Y155" s="3">
        <v>0</v>
      </c>
      <c r="Z155" s="3">
        <v>0</v>
      </c>
      <c r="AA155" s="3">
        <v>0</v>
      </c>
      <c r="AB155" s="3">
        <v>0</v>
      </c>
      <c r="AC155" s="286"/>
      <c r="AD155" s="286"/>
      <c r="AE155" s="74">
        <f t="shared" si="589"/>
        <v>0</v>
      </c>
      <c r="AG155" s="633"/>
      <c r="AH155" s="196" t="s">
        <v>55</v>
      </c>
      <c r="AI155" s="3">
        <v>0</v>
      </c>
      <c r="AJ155" s="3">
        <v>0</v>
      </c>
      <c r="AK155" s="3">
        <v>0</v>
      </c>
      <c r="AL155" s="3">
        <v>0</v>
      </c>
      <c r="AM155" s="3">
        <v>0</v>
      </c>
      <c r="AN155" s="3">
        <v>0</v>
      </c>
      <c r="AO155" s="3">
        <v>0</v>
      </c>
      <c r="AP155" s="3">
        <v>0</v>
      </c>
      <c r="AQ155" s="3">
        <v>0</v>
      </c>
      <c r="AR155" s="3">
        <v>0</v>
      </c>
      <c r="AS155" s="286"/>
      <c r="AT155" s="286"/>
      <c r="AU155" s="74">
        <f t="shared" si="590"/>
        <v>0</v>
      </c>
      <c r="AW155" s="633"/>
      <c r="AX155" s="196" t="s">
        <v>55</v>
      </c>
      <c r="AY155" s="3">
        <v>0</v>
      </c>
      <c r="AZ155" s="3">
        <v>0</v>
      </c>
      <c r="BA155" s="3">
        <v>0</v>
      </c>
      <c r="BB155" s="3">
        <v>0</v>
      </c>
      <c r="BC155" s="3">
        <v>0</v>
      </c>
      <c r="BD155" s="3">
        <v>0</v>
      </c>
      <c r="BE155" s="3">
        <v>0</v>
      </c>
      <c r="BF155" s="3">
        <v>0</v>
      </c>
      <c r="BG155" s="3">
        <v>0</v>
      </c>
      <c r="BH155" s="3">
        <v>0</v>
      </c>
      <c r="BI155" s="286"/>
      <c r="BJ155" s="286"/>
      <c r="BK155" s="74">
        <f t="shared" si="591"/>
        <v>0</v>
      </c>
      <c r="BP155" s="633"/>
      <c r="BQ155" s="196" t="s">
        <v>55</v>
      </c>
      <c r="BR155" s="172"/>
      <c r="BS155" s="172"/>
      <c r="BT155" s="172"/>
      <c r="BU155" s="172"/>
      <c r="BV155" s="172"/>
      <c r="BW155" s="172"/>
      <c r="BX155" s="172"/>
      <c r="BY155" s="172"/>
      <c r="BZ155" s="172"/>
      <c r="CA155" s="172"/>
      <c r="CB155" s="525"/>
      <c r="CC155" s="525"/>
      <c r="CD155" s="521">
        <f t="shared" si="592"/>
        <v>0</v>
      </c>
      <c r="CF155" s="633"/>
      <c r="CG155" s="196" t="s">
        <v>55</v>
      </c>
      <c r="CH155" s="172"/>
      <c r="CI155" s="172"/>
      <c r="CJ155" s="172"/>
      <c r="CK155" s="172"/>
      <c r="CL155" s="172"/>
      <c r="CM155" s="172"/>
      <c r="CN155" s="172"/>
      <c r="CO155" s="172"/>
      <c r="CP155" s="172"/>
      <c r="CQ155" s="172"/>
      <c r="CR155" s="545"/>
      <c r="CS155" s="545"/>
      <c r="CT155" s="521">
        <f t="shared" si="593"/>
        <v>0</v>
      </c>
      <c r="CV155" s="633"/>
      <c r="CW155" s="196" t="s">
        <v>55</v>
      </c>
      <c r="CX155" s="172"/>
      <c r="CY155" s="172"/>
      <c r="CZ155" s="172"/>
      <c r="DA155" s="172"/>
      <c r="DB155" s="172"/>
      <c r="DC155" s="172"/>
      <c r="DD155" s="172"/>
      <c r="DE155" s="172"/>
      <c r="DF155" s="172"/>
      <c r="DG155" s="172"/>
      <c r="DH155" s="545"/>
      <c r="DI155" s="545"/>
      <c r="DJ155" s="521">
        <f t="shared" si="594"/>
        <v>0</v>
      </c>
      <c r="DL155" s="633"/>
      <c r="DM155" s="196" t="s">
        <v>55</v>
      </c>
      <c r="DN155" s="172"/>
      <c r="DO155" s="172"/>
      <c r="DP155" s="172"/>
      <c r="DQ155" s="172"/>
      <c r="DR155" s="172"/>
      <c r="DS155" s="172"/>
      <c r="DT155" s="172"/>
      <c r="DU155" s="172"/>
      <c r="DV155" s="172"/>
      <c r="DW155" s="172"/>
      <c r="DX155" s="545"/>
      <c r="DY155" s="545"/>
      <c r="DZ155" s="521">
        <f t="shared" si="595"/>
        <v>0</v>
      </c>
    </row>
    <row r="156" spans="1:132" x14ac:dyDescent="0.35">
      <c r="A156" s="633"/>
      <c r="B156" s="196" t="s">
        <v>54</v>
      </c>
      <c r="C156" s="3">
        <v>0</v>
      </c>
      <c r="D156" s="3">
        <v>0</v>
      </c>
      <c r="E156" s="3">
        <v>0</v>
      </c>
      <c r="F156" s="3">
        <v>0</v>
      </c>
      <c r="G156" s="3">
        <v>0</v>
      </c>
      <c r="H156" s="3">
        <v>0</v>
      </c>
      <c r="I156" s="3">
        <v>0</v>
      </c>
      <c r="J156" s="3">
        <v>0</v>
      </c>
      <c r="K156" s="3">
        <v>0</v>
      </c>
      <c r="L156" s="3">
        <v>0</v>
      </c>
      <c r="M156" s="286"/>
      <c r="N156" s="286"/>
      <c r="O156" s="74">
        <f t="shared" si="588"/>
        <v>0</v>
      </c>
      <c r="Q156" s="633"/>
      <c r="R156" s="196" t="s">
        <v>54</v>
      </c>
      <c r="S156" s="3">
        <v>0</v>
      </c>
      <c r="T156" s="3">
        <v>0</v>
      </c>
      <c r="U156" s="3">
        <v>0</v>
      </c>
      <c r="V156" s="3">
        <v>0</v>
      </c>
      <c r="W156" s="3">
        <v>0</v>
      </c>
      <c r="X156" s="3">
        <v>0</v>
      </c>
      <c r="Y156" s="3">
        <v>0</v>
      </c>
      <c r="Z156" s="3">
        <v>0</v>
      </c>
      <c r="AA156" s="3">
        <v>0</v>
      </c>
      <c r="AB156" s="3">
        <v>0</v>
      </c>
      <c r="AC156" s="286"/>
      <c r="AD156" s="286"/>
      <c r="AE156" s="74">
        <f t="shared" si="589"/>
        <v>0</v>
      </c>
      <c r="AG156" s="633"/>
      <c r="AH156" s="196" t="s">
        <v>54</v>
      </c>
      <c r="AI156" s="3">
        <v>0</v>
      </c>
      <c r="AJ156" s="3">
        <v>0</v>
      </c>
      <c r="AK156" s="3">
        <v>0</v>
      </c>
      <c r="AL156" s="3">
        <v>0</v>
      </c>
      <c r="AM156" s="3">
        <v>0</v>
      </c>
      <c r="AN156" s="3">
        <v>0</v>
      </c>
      <c r="AO156" s="3">
        <v>0</v>
      </c>
      <c r="AP156" s="3">
        <v>0</v>
      </c>
      <c r="AQ156" s="3">
        <v>0</v>
      </c>
      <c r="AR156" s="3">
        <v>0</v>
      </c>
      <c r="AS156" s="286"/>
      <c r="AT156" s="286"/>
      <c r="AU156" s="74">
        <f t="shared" si="590"/>
        <v>0</v>
      </c>
      <c r="AW156" s="633"/>
      <c r="AX156" s="196" t="s">
        <v>54</v>
      </c>
      <c r="AY156" s="3">
        <v>0</v>
      </c>
      <c r="AZ156" s="3">
        <v>0</v>
      </c>
      <c r="BA156" s="3">
        <v>0</v>
      </c>
      <c r="BB156" s="3">
        <v>0</v>
      </c>
      <c r="BC156" s="3">
        <v>0</v>
      </c>
      <c r="BD156" s="3">
        <v>0</v>
      </c>
      <c r="BE156" s="3">
        <v>0</v>
      </c>
      <c r="BF156" s="3">
        <v>0</v>
      </c>
      <c r="BG156" s="3">
        <v>0</v>
      </c>
      <c r="BH156" s="3">
        <v>0</v>
      </c>
      <c r="BI156" s="286"/>
      <c r="BJ156" s="286"/>
      <c r="BK156" s="74">
        <f t="shared" si="591"/>
        <v>0</v>
      </c>
      <c r="BP156" s="633"/>
      <c r="BQ156" s="196" t="s">
        <v>54</v>
      </c>
      <c r="BR156" s="172"/>
      <c r="BS156" s="172"/>
      <c r="BT156" s="172"/>
      <c r="BU156" s="172"/>
      <c r="BV156" s="172"/>
      <c r="BW156" s="172"/>
      <c r="BX156" s="172"/>
      <c r="BY156" s="172"/>
      <c r="BZ156" s="172"/>
      <c r="CA156" s="172"/>
      <c r="CB156" s="525"/>
      <c r="CC156" s="525"/>
      <c r="CD156" s="521">
        <f t="shared" si="592"/>
        <v>0</v>
      </c>
      <c r="CF156" s="633"/>
      <c r="CG156" s="196" t="s">
        <v>54</v>
      </c>
      <c r="CH156" s="172"/>
      <c r="CI156" s="172"/>
      <c r="CJ156" s="172"/>
      <c r="CK156" s="172"/>
      <c r="CL156" s="172"/>
      <c r="CM156" s="172"/>
      <c r="CN156" s="172"/>
      <c r="CO156" s="172"/>
      <c r="CP156" s="172"/>
      <c r="CQ156" s="172"/>
      <c r="CR156" s="545"/>
      <c r="CS156" s="545"/>
      <c r="CT156" s="521">
        <f t="shared" si="593"/>
        <v>0</v>
      </c>
      <c r="CV156" s="633"/>
      <c r="CW156" s="196" t="s">
        <v>54</v>
      </c>
      <c r="CX156" s="172"/>
      <c r="CY156" s="172"/>
      <c r="CZ156" s="172"/>
      <c r="DA156" s="172"/>
      <c r="DB156" s="172"/>
      <c r="DC156" s="172"/>
      <c r="DD156" s="172"/>
      <c r="DE156" s="172"/>
      <c r="DF156" s="172"/>
      <c r="DG156" s="172"/>
      <c r="DH156" s="545"/>
      <c r="DI156" s="545"/>
      <c r="DJ156" s="521">
        <f t="shared" si="594"/>
        <v>0</v>
      </c>
      <c r="DL156" s="633"/>
      <c r="DM156" s="196" t="s">
        <v>54</v>
      </c>
      <c r="DN156" s="172"/>
      <c r="DO156" s="172"/>
      <c r="DP156" s="172"/>
      <c r="DQ156" s="172"/>
      <c r="DR156" s="172"/>
      <c r="DS156" s="172"/>
      <c r="DT156" s="172"/>
      <c r="DU156" s="172"/>
      <c r="DV156" s="172"/>
      <c r="DW156" s="172"/>
      <c r="DX156" s="545"/>
      <c r="DY156" s="545"/>
      <c r="DZ156" s="521">
        <f t="shared" si="595"/>
        <v>0</v>
      </c>
    </row>
    <row r="157" spans="1:132" x14ac:dyDescent="0.35">
      <c r="A157" s="633"/>
      <c r="B157" s="196" t="s">
        <v>53</v>
      </c>
      <c r="C157" s="3">
        <v>0</v>
      </c>
      <c r="D157" s="3">
        <v>0</v>
      </c>
      <c r="E157" s="3">
        <v>0</v>
      </c>
      <c r="F157" s="3">
        <v>0</v>
      </c>
      <c r="G157" s="3">
        <v>0</v>
      </c>
      <c r="H157" s="3">
        <v>0</v>
      </c>
      <c r="I157" s="3">
        <v>0</v>
      </c>
      <c r="J157" s="3">
        <v>0</v>
      </c>
      <c r="K157" s="3">
        <v>0</v>
      </c>
      <c r="L157" s="3">
        <v>0</v>
      </c>
      <c r="M157" s="286"/>
      <c r="N157" s="286"/>
      <c r="O157" s="74">
        <f t="shared" si="588"/>
        <v>0</v>
      </c>
      <c r="Q157" s="633"/>
      <c r="R157" s="196" t="s">
        <v>53</v>
      </c>
      <c r="S157" s="3">
        <v>0</v>
      </c>
      <c r="T157" s="3">
        <v>0</v>
      </c>
      <c r="U157" s="3">
        <v>0</v>
      </c>
      <c r="V157" s="3">
        <v>0</v>
      </c>
      <c r="W157" s="3">
        <v>0</v>
      </c>
      <c r="X157" s="3">
        <v>0</v>
      </c>
      <c r="Y157" s="3">
        <v>0</v>
      </c>
      <c r="Z157" s="3">
        <v>0</v>
      </c>
      <c r="AA157" s="3">
        <v>0</v>
      </c>
      <c r="AB157" s="3">
        <v>0</v>
      </c>
      <c r="AC157" s="286"/>
      <c r="AD157" s="286"/>
      <c r="AE157" s="74">
        <f t="shared" si="589"/>
        <v>0</v>
      </c>
      <c r="AG157" s="633"/>
      <c r="AH157" s="196" t="s">
        <v>53</v>
      </c>
      <c r="AI157" s="3">
        <v>0</v>
      </c>
      <c r="AJ157" s="3">
        <v>0</v>
      </c>
      <c r="AK157" s="3">
        <v>0</v>
      </c>
      <c r="AL157" s="3">
        <v>0</v>
      </c>
      <c r="AM157" s="3">
        <v>0</v>
      </c>
      <c r="AN157" s="3">
        <v>0</v>
      </c>
      <c r="AO157" s="3">
        <v>0</v>
      </c>
      <c r="AP157" s="3">
        <v>0</v>
      </c>
      <c r="AQ157" s="3">
        <v>0</v>
      </c>
      <c r="AR157" s="3">
        <v>0</v>
      </c>
      <c r="AS157" s="286"/>
      <c r="AT157" s="286"/>
      <c r="AU157" s="74">
        <f t="shared" si="590"/>
        <v>0</v>
      </c>
      <c r="AW157" s="633"/>
      <c r="AX157" s="196" t="s">
        <v>53</v>
      </c>
      <c r="AY157" s="3">
        <v>0</v>
      </c>
      <c r="AZ157" s="3">
        <v>0</v>
      </c>
      <c r="BA157" s="3">
        <v>0</v>
      </c>
      <c r="BB157" s="3">
        <v>0</v>
      </c>
      <c r="BC157" s="3">
        <v>0</v>
      </c>
      <c r="BD157" s="3">
        <v>0</v>
      </c>
      <c r="BE157" s="3">
        <v>0</v>
      </c>
      <c r="BF157" s="3">
        <v>0</v>
      </c>
      <c r="BG157" s="3">
        <v>0</v>
      </c>
      <c r="BH157" s="3">
        <v>0</v>
      </c>
      <c r="BI157" s="286"/>
      <c r="BJ157" s="286"/>
      <c r="BK157" s="74">
        <f t="shared" si="591"/>
        <v>0</v>
      </c>
      <c r="BP157" s="633"/>
      <c r="BQ157" s="196" t="s">
        <v>53</v>
      </c>
      <c r="BR157" s="172"/>
      <c r="BS157" s="172"/>
      <c r="BT157" s="172"/>
      <c r="BU157" s="172"/>
      <c r="BV157" s="172"/>
      <c r="BW157" s="172"/>
      <c r="BX157" s="172"/>
      <c r="BY157" s="172"/>
      <c r="BZ157" s="172"/>
      <c r="CA157" s="172"/>
      <c r="CB157" s="525"/>
      <c r="CC157" s="525"/>
      <c r="CD157" s="521">
        <f t="shared" si="592"/>
        <v>0</v>
      </c>
      <c r="CF157" s="633"/>
      <c r="CG157" s="196" t="s">
        <v>53</v>
      </c>
      <c r="CH157" s="172"/>
      <c r="CI157" s="172"/>
      <c r="CJ157" s="172"/>
      <c r="CK157" s="172"/>
      <c r="CL157" s="172"/>
      <c r="CM157" s="172"/>
      <c r="CN157" s="172"/>
      <c r="CO157" s="172"/>
      <c r="CP157" s="172"/>
      <c r="CQ157" s="172"/>
      <c r="CR157" s="545"/>
      <c r="CS157" s="545"/>
      <c r="CT157" s="521">
        <f t="shared" si="593"/>
        <v>0</v>
      </c>
      <c r="CV157" s="633"/>
      <c r="CW157" s="196" t="s">
        <v>53</v>
      </c>
      <c r="CX157" s="172"/>
      <c r="CY157" s="172"/>
      <c r="CZ157" s="172"/>
      <c r="DA157" s="172"/>
      <c r="DB157" s="172"/>
      <c r="DC157" s="172"/>
      <c r="DD157" s="172"/>
      <c r="DE157" s="172"/>
      <c r="DF157" s="172"/>
      <c r="DG157" s="172"/>
      <c r="DH157" s="545"/>
      <c r="DI157" s="545"/>
      <c r="DJ157" s="521">
        <f t="shared" si="594"/>
        <v>0</v>
      </c>
      <c r="DL157" s="633"/>
      <c r="DM157" s="196" t="s">
        <v>53</v>
      </c>
      <c r="DN157" s="172"/>
      <c r="DO157" s="172"/>
      <c r="DP157" s="172"/>
      <c r="DQ157" s="172"/>
      <c r="DR157" s="172"/>
      <c r="DS157" s="172"/>
      <c r="DT157" s="172"/>
      <c r="DU157" s="172"/>
      <c r="DV157" s="172"/>
      <c r="DW157" s="172"/>
      <c r="DX157" s="545"/>
      <c r="DY157" s="545"/>
      <c r="DZ157" s="521">
        <f t="shared" si="595"/>
        <v>0</v>
      </c>
    </row>
    <row r="158" spans="1:132" x14ac:dyDescent="0.35">
      <c r="A158" s="633"/>
      <c r="B158" s="196" t="s">
        <v>52</v>
      </c>
      <c r="C158" s="3">
        <v>0</v>
      </c>
      <c r="D158" s="3">
        <v>0</v>
      </c>
      <c r="E158" s="3">
        <v>0</v>
      </c>
      <c r="F158" s="3">
        <v>0</v>
      </c>
      <c r="G158" s="3">
        <v>0</v>
      </c>
      <c r="H158" s="3">
        <v>0</v>
      </c>
      <c r="I158" s="3">
        <v>0</v>
      </c>
      <c r="J158" s="3">
        <v>0</v>
      </c>
      <c r="K158" s="3">
        <v>0</v>
      </c>
      <c r="L158" s="3">
        <v>0</v>
      </c>
      <c r="M158" s="286"/>
      <c r="N158" s="286"/>
      <c r="O158" s="74">
        <f t="shared" si="588"/>
        <v>0</v>
      </c>
      <c r="Q158" s="633"/>
      <c r="R158" s="196" t="s">
        <v>52</v>
      </c>
      <c r="S158" s="3">
        <v>0</v>
      </c>
      <c r="T158" s="3">
        <v>0</v>
      </c>
      <c r="U158" s="3">
        <v>0</v>
      </c>
      <c r="V158" s="3">
        <v>0</v>
      </c>
      <c r="W158" s="3">
        <v>0</v>
      </c>
      <c r="X158" s="3">
        <v>0</v>
      </c>
      <c r="Y158" s="3">
        <v>0</v>
      </c>
      <c r="Z158" s="3">
        <v>0</v>
      </c>
      <c r="AA158" s="3">
        <v>0</v>
      </c>
      <c r="AB158" s="3">
        <v>0</v>
      </c>
      <c r="AC158" s="286"/>
      <c r="AD158" s="286"/>
      <c r="AE158" s="74">
        <f t="shared" si="589"/>
        <v>0</v>
      </c>
      <c r="AG158" s="633"/>
      <c r="AH158" s="196" t="s">
        <v>52</v>
      </c>
      <c r="AI158" s="3">
        <v>0</v>
      </c>
      <c r="AJ158" s="3">
        <v>0</v>
      </c>
      <c r="AK158" s="3">
        <v>0</v>
      </c>
      <c r="AL158" s="3">
        <v>0</v>
      </c>
      <c r="AM158" s="3">
        <v>0</v>
      </c>
      <c r="AN158" s="3">
        <v>0</v>
      </c>
      <c r="AO158" s="3">
        <v>0</v>
      </c>
      <c r="AP158" s="3">
        <v>0</v>
      </c>
      <c r="AQ158" s="3">
        <v>0</v>
      </c>
      <c r="AR158" s="3">
        <v>0</v>
      </c>
      <c r="AS158" s="286"/>
      <c r="AT158" s="286"/>
      <c r="AU158" s="74">
        <f t="shared" si="590"/>
        <v>0</v>
      </c>
      <c r="AW158" s="633"/>
      <c r="AX158" s="196" t="s">
        <v>52</v>
      </c>
      <c r="AY158" s="3">
        <v>0</v>
      </c>
      <c r="AZ158" s="3">
        <v>0</v>
      </c>
      <c r="BA158" s="3">
        <v>0</v>
      </c>
      <c r="BB158" s="3">
        <v>0</v>
      </c>
      <c r="BC158" s="3">
        <v>0</v>
      </c>
      <c r="BD158" s="3">
        <v>0</v>
      </c>
      <c r="BE158" s="3">
        <v>0</v>
      </c>
      <c r="BF158" s="3">
        <v>0</v>
      </c>
      <c r="BG158" s="3">
        <v>0</v>
      </c>
      <c r="BH158" s="3">
        <v>0</v>
      </c>
      <c r="BI158" s="286"/>
      <c r="BJ158" s="286"/>
      <c r="BK158" s="74">
        <f t="shared" si="591"/>
        <v>0</v>
      </c>
      <c r="BP158" s="633"/>
      <c r="BQ158" s="196" t="s">
        <v>52</v>
      </c>
      <c r="BR158" s="172"/>
      <c r="BS158" s="172"/>
      <c r="BT158" s="172"/>
      <c r="BU158" s="172"/>
      <c r="BV158" s="172"/>
      <c r="BW158" s="172"/>
      <c r="BX158" s="172"/>
      <c r="BY158" s="172"/>
      <c r="BZ158" s="172"/>
      <c r="CA158" s="172"/>
      <c r="CB158" s="525"/>
      <c r="CC158" s="525"/>
      <c r="CD158" s="521">
        <f t="shared" si="592"/>
        <v>0</v>
      </c>
      <c r="CF158" s="633"/>
      <c r="CG158" s="196" t="s">
        <v>52</v>
      </c>
      <c r="CH158" s="172"/>
      <c r="CI158" s="172"/>
      <c r="CJ158" s="172"/>
      <c r="CK158" s="172"/>
      <c r="CL158" s="172"/>
      <c r="CM158" s="172"/>
      <c r="CN158" s="172"/>
      <c r="CO158" s="172"/>
      <c r="CP158" s="172"/>
      <c r="CQ158" s="172"/>
      <c r="CR158" s="545"/>
      <c r="CS158" s="545"/>
      <c r="CT158" s="521">
        <f t="shared" si="593"/>
        <v>0</v>
      </c>
      <c r="CV158" s="633"/>
      <c r="CW158" s="196" t="s">
        <v>52</v>
      </c>
      <c r="CX158" s="172"/>
      <c r="CY158" s="172"/>
      <c r="CZ158" s="172"/>
      <c r="DA158" s="172"/>
      <c r="DB158" s="172"/>
      <c r="DC158" s="172"/>
      <c r="DD158" s="172"/>
      <c r="DE158" s="172"/>
      <c r="DF158" s="172"/>
      <c r="DG158" s="172"/>
      <c r="DH158" s="545"/>
      <c r="DI158" s="545"/>
      <c r="DJ158" s="521">
        <f t="shared" si="594"/>
        <v>0</v>
      </c>
      <c r="DL158" s="633"/>
      <c r="DM158" s="196" t="s">
        <v>52</v>
      </c>
      <c r="DN158" s="172"/>
      <c r="DO158" s="172"/>
      <c r="DP158" s="172"/>
      <c r="DQ158" s="172"/>
      <c r="DR158" s="172"/>
      <c r="DS158" s="172"/>
      <c r="DT158" s="172"/>
      <c r="DU158" s="172"/>
      <c r="DV158" s="172"/>
      <c r="DW158" s="172"/>
      <c r="DX158" s="545"/>
      <c r="DY158" s="545"/>
      <c r="DZ158" s="521">
        <f t="shared" si="595"/>
        <v>0</v>
      </c>
    </row>
    <row r="159" spans="1:132" x14ac:dyDescent="0.35">
      <c r="A159" s="633"/>
      <c r="B159" s="196" t="s">
        <v>51</v>
      </c>
      <c r="C159" s="3">
        <v>0</v>
      </c>
      <c r="D159" s="3">
        <v>0</v>
      </c>
      <c r="E159" s="3">
        <v>0</v>
      </c>
      <c r="F159" s="3">
        <v>0</v>
      </c>
      <c r="G159" s="3">
        <v>0</v>
      </c>
      <c r="H159" s="3">
        <v>0</v>
      </c>
      <c r="I159" s="3">
        <v>0</v>
      </c>
      <c r="J159" s="3">
        <v>0</v>
      </c>
      <c r="K159" s="3">
        <v>0</v>
      </c>
      <c r="L159" s="3">
        <v>0</v>
      </c>
      <c r="M159" s="286"/>
      <c r="N159" s="286"/>
      <c r="O159" s="74">
        <f t="shared" si="588"/>
        <v>0</v>
      </c>
      <c r="Q159" s="633"/>
      <c r="R159" s="196" t="s">
        <v>51</v>
      </c>
      <c r="S159" s="3">
        <v>0</v>
      </c>
      <c r="T159" s="3">
        <v>0</v>
      </c>
      <c r="U159" s="3">
        <v>0</v>
      </c>
      <c r="V159" s="3">
        <v>0</v>
      </c>
      <c r="W159" s="3">
        <v>0</v>
      </c>
      <c r="X159" s="3">
        <v>0</v>
      </c>
      <c r="Y159" s="3">
        <v>0</v>
      </c>
      <c r="Z159" s="3">
        <v>0</v>
      </c>
      <c r="AA159" s="3">
        <v>0</v>
      </c>
      <c r="AB159" s="3">
        <v>0</v>
      </c>
      <c r="AC159" s="286"/>
      <c r="AD159" s="286"/>
      <c r="AE159" s="74">
        <f t="shared" si="589"/>
        <v>0</v>
      </c>
      <c r="AG159" s="633"/>
      <c r="AH159" s="196" t="s">
        <v>51</v>
      </c>
      <c r="AI159" s="3">
        <v>0</v>
      </c>
      <c r="AJ159" s="3">
        <v>0</v>
      </c>
      <c r="AK159" s="3">
        <v>0</v>
      </c>
      <c r="AL159" s="3">
        <v>0</v>
      </c>
      <c r="AM159" s="3">
        <v>0</v>
      </c>
      <c r="AN159" s="3">
        <v>0</v>
      </c>
      <c r="AO159" s="3">
        <v>0</v>
      </c>
      <c r="AP159" s="3">
        <v>0</v>
      </c>
      <c r="AQ159" s="3">
        <v>0</v>
      </c>
      <c r="AR159" s="3">
        <v>0</v>
      </c>
      <c r="AS159" s="286"/>
      <c r="AT159" s="286"/>
      <c r="AU159" s="74">
        <f t="shared" si="590"/>
        <v>0</v>
      </c>
      <c r="AW159" s="633"/>
      <c r="AX159" s="196" t="s">
        <v>51</v>
      </c>
      <c r="AY159" s="3">
        <v>0</v>
      </c>
      <c r="AZ159" s="3">
        <v>0</v>
      </c>
      <c r="BA159" s="3">
        <v>0</v>
      </c>
      <c r="BB159" s="3">
        <v>0</v>
      </c>
      <c r="BC159" s="3">
        <v>0</v>
      </c>
      <c r="BD159" s="3">
        <v>0</v>
      </c>
      <c r="BE159" s="3">
        <v>0</v>
      </c>
      <c r="BF159" s="3">
        <v>0</v>
      </c>
      <c r="BG159" s="3">
        <v>0</v>
      </c>
      <c r="BH159" s="3">
        <v>0</v>
      </c>
      <c r="BI159" s="286"/>
      <c r="BJ159" s="286"/>
      <c r="BK159" s="74">
        <f t="shared" si="591"/>
        <v>0</v>
      </c>
      <c r="BP159" s="633"/>
      <c r="BQ159" s="196" t="s">
        <v>51</v>
      </c>
      <c r="BR159" s="172"/>
      <c r="BS159" s="172"/>
      <c r="BT159" s="172"/>
      <c r="BU159" s="172"/>
      <c r="BV159" s="172"/>
      <c r="BW159" s="172"/>
      <c r="BX159" s="172"/>
      <c r="BY159" s="172"/>
      <c r="BZ159" s="172"/>
      <c r="CA159" s="172"/>
      <c r="CB159" s="525"/>
      <c r="CC159" s="525"/>
      <c r="CD159" s="521">
        <f t="shared" si="592"/>
        <v>0</v>
      </c>
      <c r="CF159" s="633"/>
      <c r="CG159" s="196" t="s">
        <v>51</v>
      </c>
      <c r="CH159" s="172"/>
      <c r="CI159" s="172"/>
      <c r="CJ159" s="172"/>
      <c r="CK159" s="172"/>
      <c r="CL159" s="172"/>
      <c r="CM159" s="172"/>
      <c r="CN159" s="172"/>
      <c r="CO159" s="172"/>
      <c r="CP159" s="172"/>
      <c r="CQ159" s="172"/>
      <c r="CR159" s="545"/>
      <c r="CS159" s="545"/>
      <c r="CT159" s="521">
        <f t="shared" si="593"/>
        <v>0</v>
      </c>
      <c r="CV159" s="633"/>
      <c r="CW159" s="196" t="s">
        <v>51</v>
      </c>
      <c r="CX159" s="172"/>
      <c r="CY159" s="172"/>
      <c r="CZ159" s="172"/>
      <c r="DA159" s="172"/>
      <c r="DB159" s="172"/>
      <c r="DC159" s="172"/>
      <c r="DD159" s="172"/>
      <c r="DE159" s="172"/>
      <c r="DF159" s="172"/>
      <c r="DG159" s="172"/>
      <c r="DH159" s="545"/>
      <c r="DI159" s="545"/>
      <c r="DJ159" s="521">
        <f t="shared" si="594"/>
        <v>0</v>
      </c>
      <c r="DL159" s="633"/>
      <c r="DM159" s="196" t="s">
        <v>51</v>
      </c>
      <c r="DN159" s="172"/>
      <c r="DO159" s="172"/>
      <c r="DP159" s="172"/>
      <c r="DQ159" s="172"/>
      <c r="DR159" s="172"/>
      <c r="DS159" s="172"/>
      <c r="DT159" s="172"/>
      <c r="DU159" s="172"/>
      <c r="DV159" s="172"/>
      <c r="DW159" s="172"/>
      <c r="DX159" s="545"/>
      <c r="DY159" s="545"/>
      <c r="DZ159" s="521">
        <f t="shared" si="595"/>
        <v>0</v>
      </c>
    </row>
    <row r="160" spans="1:132" ht="15" thickBot="1" x14ac:dyDescent="0.4">
      <c r="A160" s="634"/>
      <c r="B160" s="196" t="s">
        <v>50</v>
      </c>
      <c r="C160" s="3">
        <v>0</v>
      </c>
      <c r="D160" s="3">
        <v>0</v>
      </c>
      <c r="E160" s="3">
        <v>0</v>
      </c>
      <c r="F160" s="3">
        <v>0</v>
      </c>
      <c r="G160" s="3">
        <v>0</v>
      </c>
      <c r="H160" s="3">
        <v>0</v>
      </c>
      <c r="I160" s="3">
        <v>0</v>
      </c>
      <c r="J160" s="3">
        <v>0</v>
      </c>
      <c r="K160" s="3">
        <v>0</v>
      </c>
      <c r="L160" s="3">
        <v>0</v>
      </c>
      <c r="M160" s="286"/>
      <c r="N160" s="286"/>
      <c r="O160" s="74">
        <f t="shared" si="588"/>
        <v>0</v>
      </c>
      <c r="Q160" s="634"/>
      <c r="R160" s="196" t="s">
        <v>50</v>
      </c>
      <c r="S160" s="3">
        <v>0</v>
      </c>
      <c r="T160" s="3">
        <v>0</v>
      </c>
      <c r="U160" s="3">
        <v>0</v>
      </c>
      <c r="V160" s="3">
        <v>0</v>
      </c>
      <c r="W160" s="3">
        <v>0</v>
      </c>
      <c r="X160" s="3">
        <v>0</v>
      </c>
      <c r="Y160" s="3">
        <v>0</v>
      </c>
      <c r="Z160" s="3">
        <v>0</v>
      </c>
      <c r="AA160" s="3">
        <v>0</v>
      </c>
      <c r="AB160" s="3">
        <v>0</v>
      </c>
      <c r="AC160" s="286"/>
      <c r="AD160" s="286"/>
      <c r="AE160" s="74">
        <f t="shared" si="589"/>
        <v>0</v>
      </c>
      <c r="AG160" s="634"/>
      <c r="AH160" s="196" t="s">
        <v>50</v>
      </c>
      <c r="AI160" s="3">
        <v>0</v>
      </c>
      <c r="AJ160" s="3">
        <v>0</v>
      </c>
      <c r="AK160" s="3">
        <v>0</v>
      </c>
      <c r="AL160" s="3">
        <v>0</v>
      </c>
      <c r="AM160" s="3">
        <v>0</v>
      </c>
      <c r="AN160" s="3">
        <v>0</v>
      </c>
      <c r="AO160" s="3">
        <v>0</v>
      </c>
      <c r="AP160" s="3">
        <v>0</v>
      </c>
      <c r="AQ160" s="3">
        <v>0</v>
      </c>
      <c r="AR160" s="3">
        <v>0</v>
      </c>
      <c r="AS160" s="286"/>
      <c r="AT160" s="286"/>
      <c r="AU160" s="74">
        <f t="shared" si="590"/>
        <v>0</v>
      </c>
      <c r="AW160" s="634"/>
      <c r="AX160" s="196" t="s">
        <v>50</v>
      </c>
      <c r="AY160" s="3">
        <v>0</v>
      </c>
      <c r="AZ160" s="3">
        <v>0</v>
      </c>
      <c r="BA160" s="3">
        <v>0</v>
      </c>
      <c r="BB160" s="3">
        <v>0</v>
      </c>
      <c r="BC160" s="3">
        <v>0</v>
      </c>
      <c r="BD160" s="3">
        <v>0</v>
      </c>
      <c r="BE160" s="3">
        <v>0</v>
      </c>
      <c r="BF160" s="3">
        <v>0</v>
      </c>
      <c r="BG160" s="3">
        <v>0</v>
      </c>
      <c r="BH160" s="3">
        <v>0</v>
      </c>
      <c r="BI160" s="286"/>
      <c r="BJ160" s="286"/>
      <c r="BK160" s="74">
        <f t="shared" si="591"/>
        <v>0</v>
      </c>
      <c r="BP160" s="634"/>
      <c r="BQ160" s="196" t="s">
        <v>50</v>
      </c>
      <c r="BR160" s="172"/>
      <c r="BS160" s="172"/>
      <c r="BT160" s="172"/>
      <c r="BU160" s="172"/>
      <c r="BV160" s="172"/>
      <c r="BW160" s="172"/>
      <c r="BX160" s="172"/>
      <c r="BY160" s="172"/>
      <c r="BZ160" s="172"/>
      <c r="CA160" s="172"/>
      <c r="CB160" s="525"/>
      <c r="CC160" s="525"/>
      <c r="CD160" s="521">
        <f t="shared" si="592"/>
        <v>0</v>
      </c>
      <c r="CF160" s="634"/>
      <c r="CG160" s="196" t="s">
        <v>50</v>
      </c>
      <c r="CH160" s="172"/>
      <c r="CI160" s="172"/>
      <c r="CJ160" s="172"/>
      <c r="CK160" s="172"/>
      <c r="CL160" s="172"/>
      <c r="CM160" s="172"/>
      <c r="CN160" s="172"/>
      <c r="CO160" s="172"/>
      <c r="CP160" s="172"/>
      <c r="CQ160" s="172"/>
      <c r="CR160" s="545"/>
      <c r="CS160" s="545"/>
      <c r="CT160" s="521">
        <f t="shared" si="593"/>
        <v>0</v>
      </c>
      <c r="CV160" s="634"/>
      <c r="CW160" s="196" t="s">
        <v>50</v>
      </c>
      <c r="CX160" s="172"/>
      <c r="CY160" s="172"/>
      <c r="CZ160" s="172"/>
      <c r="DA160" s="172"/>
      <c r="DB160" s="172"/>
      <c r="DC160" s="172"/>
      <c r="DD160" s="172"/>
      <c r="DE160" s="172"/>
      <c r="DF160" s="172"/>
      <c r="DG160" s="172"/>
      <c r="DH160" s="545"/>
      <c r="DI160" s="545"/>
      <c r="DJ160" s="521">
        <f t="shared" si="594"/>
        <v>0</v>
      </c>
      <c r="DL160" s="634"/>
      <c r="DM160" s="196" t="s">
        <v>50</v>
      </c>
      <c r="DN160" s="172"/>
      <c r="DO160" s="172"/>
      <c r="DP160" s="172"/>
      <c r="DQ160" s="172"/>
      <c r="DR160" s="172"/>
      <c r="DS160" s="172"/>
      <c r="DT160" s="172"/>
      <c r="DU160" s="172"/>
      <c r="DV160" s="172"/>
      <c r="DW160" s="172"/>
      <c r="DX160" s="545"/>
      <c r="DY160" s="545"/>
      <c r="DZ160" s="521">
        <f t="shared" si="595"/>
        <v>0</v>
      </c>
    </row>
    <row r="161" spans="1:132" ht="15" thickBot="1" x14ac:dyDescent="0.4">
      <c r="B161" s="197" t="s">
        <v>43</v>
      </c>
      <c r="C161" s="189">
        <f>SUM(C148:C160)</f>
        <v>0</v>
      </c>
      <c r="D161" s="189">
        <f t="shared" ref="D161" si="596">SUM(D148:D160)</f>
        <v>0</v>
      </c>
      <c r="E161" s="189">
        <f t="shared" ref="E161" si="597">SUM(E148:E160)</f>
        <v>0</v>
      </c>
      <c r="F161" s="189">
        <f t="shared" ref="F161" si="598">SUM(F148:F160)</f>
        <v>0</v>
      </c>
      <c r="G161" s="189">
        <f t="shared" ref="G161" si="599">SUM(G148:G160)</f>
        <v>0</v>
      </c>
      <c r="H161" s="189">
        <f t="shared" ref="H161" si="600">SUM(H148:H160)</f>
        <v>0</v>
      </c>
      <c r="I161" s="189">
        <f t="shared" ref="I161" si="601">SUM(I148:I160)</f>
        <v>0</v>
      </c>
      <c r="J161" s="189">
        <f t="shared" ref="J161" si="602">SUM(J148:J160)</f>
        <v>0</v>
      </c>
      <c r="K161" s="189">
        <f t="shared" ref="K161" si="603">SUM(K148:K160)</f>
        <v>0</v>
      </c>
      <c r="L161" s="189">
        <f t="shared" ref="L161" si="604">SUM(L148:L160)</f>
        <v>0</v>
      </c>
      <c r="M161" s="549">
        <f t="shared" ref="M161" si="605">SUM(M148:M160)</f>
        <v>0</v>
      </c>
      <c r="N161" s="549">
        <f t="shared" ref="N161" si="606">SUM(N148:N160)</f>
        <v>0</v>
      </c>
      <c r="O161" s="77">
        <f t="shared" si="588"/>
        <v>0</v>
      </c>
      <c r="Q161" s="78"/>
      <c r="R161" s="197" t="s">
        <v>43</v>
      </c>
      <c r="S161" s="189">
        <f>SUM(S148:S160)</f>
        <v>0</v>
      </c>
      <c r="T161" s="189">
        <f t="shared" ref="T161" si="607">SUM(T148:T160)</f>
        <v>0</v>
      </c>
      <c r="U161" s="189">
        <f t="shared" ref="U161" si="608">SUM(U148:U160)</f>
        <v>0</v>
      </c>
      <c r="V161" s="189">
        <f t="shared" ref="V161" si="609">SUM(V148:V160)</f>
        <v>0</v>
      </c>
      <c r="W161" s="189">
        <f t="shared" ref="W161" si="610">SUM(W148:W160)</f>
        <v>0</v>
      </c>
      <c r="X161" s="189">
        <f t="shared" ref="X161" si="611">SUM(X148:X160)</f>
        <v>0</v>
      </c>
      <c r="Y161" s="189">
        <f t="shared" ref="Y161" si="612">SUM(Y148:Y160)</f>
        <v>0</v>
      </c>
      <c r="Z161" s="189">
        <f t="shared" ref="Z161" si="613">SUM(Z148:Z160)</f>
        <v>0</v>
      </c>
      <c r="AA161" s="189">
        <f t="shared" ref="AA161" si="614">SUM(AA148:AA160)</f>
        <v>0</v>
      </c>
      <c r="AB161" s="189">
        <f t="shared" ref="AB161" si="615">SUM(AB148:AB160)</f>
        <v>0</v>
      </c>
      <c r="AC161" s="549">
        <f t="shared" ref="AC161" si="616">SUM(AC148:AC160)</f>
        <v>0</v>
      </c>
      <c r="AD161" s="549">
        <f t="shared" ref="AD161" si="617">SUM(AD148:AD160)</f>
        <v>0</v>
      </c>
      <c r="AE161" s="77">
        <f t="shared" si="589"/>
        <v>0</v>
      </c>
      <c r="AG161" s="78"/>
      <c r="AH161" s="197" t="s">
        <v>43</v>
      </c>
      <c r="AI161" s="189">
        <f>SUM(AI148:AI160)</f>
        <v>0</v>
      </c>
      <c r="AJ161" s="189">
        <f t="shared" ref="AJ161" si="618">SUM(AJ148:AJ160)</f>
        <v>0</v>
      </c>
      <c r="AK161" s="189">
        <f t="shared" ref="AK161" si="619">SUM(AK148:AK160)</f>
        <v>0</v>
      </c>
      <c r="AL161" s="189">
        <f t="shared" ref="AL161" si="620">SUM(AL148:AL160)</f>
        <v>0</v>
      </c>
      <c r="AM161" s="189">
        <f t="shared" ref="AM161" si="621">SUM(AM148:AM160)</f>
        <v>0</v>
      </c>
      <c r="AN161" s="189">
        <f t="shared" ref="AN161" si="622">SUM(AN148:AN160)</f>
        <v>0</v>
      </c>
      <c r="AO161" s="189">
        <f t="shared" ref="AO161" si="623">SUM(AO148:AO160)</f>
        <v>0</v>
      </c>
      <c r="AP161" s="189">
        <f t="shared" ref="AP161" si="624">SUM(AP148:AP160)</f>
        <v>0</v>
      </c>
      <c r="AQ161" s="189">
        <f t="shared" ref="AQ161" si="625">SUM(AQ148:AQ160)</f>
        <v>0</v>
      </c>
      <c r="AR161" s="189">
        <f t="shared" ref="AR161" si="626">SUM(AR148:AR160)</f>
        <v>0</v>
      </c>
      <c r="AS161" s="549">
        <f t="shared" ref="AS161" si="627">SUM(AS148:AS160)</f>
        <v>0</v>
      </c>
      <c r="AT161" s="549">
        <f t="shared" ref="AT161" si="628">SUM(AT148:AT160)</f>
        <v>0</v>
      </c>
      <c r="AU161" s="77">
        <f t="shared" si="590"/>
        <v>0</v>
      </c>
      <c r="AW161" s="78"/>
      <c r="AX161" s="197" t="s">
        <v>43</v>
      </c>
      <c r="AY161" s="189">
        <f>SUM(AY148:AY160)</f>
        <v>0</v>
      </c>
      <c r="AZ161" s="189">
        <f t="shared" ref="AZ161" si="629">SUM(AZ148:AZ160)</f>
        <v>0</v>
      </c>
      <c r="BA161" s="189">
        <f t="shared" ref="BA161" si="630">SUM(BA148:BA160)</f>
        <v>0</v>
      </c>
      <c r="BB161" s="189">
        <f t="shared" ref="BB161" si="631">SUM(BB148:BB160)</f>
        <v>0</v>
      </c>
      <c r="BC161" s="189">
        <f t="shared" ref="BC161" si="632">SUM(BC148:BC160)</f>
        <v>0</v>
      </c>
      <c r="BD161" s="189">
        <f t="shared" ref="BD161" si="633">SUM(BD148:BD160)</f>
        <v>0</v>
      </c>
      <c r="BE161" s="189">
        <f t="shared" ref="BE161" si="634">SUM(BE148:BE160)</f>
        <v>0</v>
      </c>
      <c r="BF161" s="189">
        <f t="shared" ref="BF161" si="635">SUM(BF148:BF160)</f>
        <v>0</v>
      </c>
      <c r="BG161" s="189">
        <f t="shared" ref="BG161" si="636">SUM(BG148:BG160)</f>
        <v>0</v>
      </c>
      <c r="BH161" s="189">
        <f t="shared" ref="BH161" si="637">SUM(BH148:BH160)</f>
        <v>0</v>
      </c>
      <c r="BI161" s="549">
        <f t="shared" ref="BI161" si="638">SUM(BI148:BI160)</f>
        <v>0</v>
      </c>
      <c r="BJ161" s="549">
        <f t="shared" ref="BJ161" si="639">SUM(BJ148:BJ160)</f>
        <v>0</v>
      </c>
      <c r="BK161" s="77">
        <f t="shared" si="591"/>
        <v>0</v>
      </c>
      <c r="BQ161" s="197" t="s">
        <v>43</v>
      </c>
      <c r="BR161" s="522">
        <f>SUM(BR148:BR160)</f>
        <v>0</v>
      </c>
      <c r="BS161" s="522">
        <f t="shared" ref="BS161:CC161" si="640">SUM(BS148:BS160)</f>
        <v>0</v>
      </c>
      <c r="BT161" s="522">
        <f t="shared" si="640"/>
        <v>0</v>
      </c>
      <c r="BU161" s="522">
        <f t="shared" si="640"/>
        <v>0</v>
      </c>
      <c r="BV161" s="522">
        <f t="shared" si="640"/>
        <v>0</v>
      </c>
      <c r="BW161" s="522">
        <f t="shared" si="640"/>
        <v>0</v>
      </c>
      <c r="BX161" s="522">
        <f t="shared" si="640"/>
        <v>0</v>
      </c>
      <c r="BY161" s="522">
        <f t="shared" si="640"/>
        <v>0</v>
      </c>
      <c r="BZ161" s="522">
        <f t="shared" si="640"/>
        <v>0</v>
      </c>
      <c r="CA161" s="522">
        <f t="shared" si="640"/>
        <v>0</v>
      </c>
      <c r="CB161" s="522">
        <f t="shared" si="640"/>
        <v>0</v>
      </c>
      <c r="CC161" s="523">
        <f t="shared" si="640"/>
        <v>0</v>
      </c>
      <c r="CD161" s="524">
        <f t="shared" si="592"/>
        <v>0</v>
      </c>
      <c r="CF161" s="78"/>
      <c r="CG161" s="197" t="s">
        <v>43</v>
      </c>
      <c r="CH161" s="522">
        <f>SUM(CH148:CH160)</f>
        <v>0</v>
      </c>
      <c r="CI161" s="522">
        <f t="shared" ref="CI161:CS161" si="641">SUM(CI148:CI160)</f>
        <v>0</v>
      </c>
      <c r="CJ161" s="522">
        <f t="shared" si="641"/>
        <v>0</v>
      </c>
      <c r="CK161" s="522">
        <f t="shared" si="641"/>
        <v>0</v>
      </c>
      <c r="CL161" s="522">
        <f t="shared" si="641"/>
        <v>0</v>
      </c>
      <c r="CM161" s="522">
        <f t="shared" si="641"/>
        <v>0</v>
      </c>
      <c r="CN161" s="522">
        <f t="shared" si="641"/>
        <v>0</v>
      </c>
      <c r="CO161" s="522">
        <f t="shared" si="641"/>
        <v>0</v>
      </c>
      <c r="CP161" s="522">
        <f t="shared" si="641"/>
        <v>0</v>
      </c>
      <c r="CQ161" s="522">
        <f t="shared" si="641"/>
        <v>0</v>
      </c>
      <c r="CR161" s="522">
        <f t="shared" si="641"/>
        <v>0</v>
      </c>
      <c r="CS161" s="523">
        <f t="shared" si="641"/>
        <v>0</v>
      </c>
      <c r="CT161" s="524">
        <f t="shared" si="593"/>
        <v>0</v>
      </c>
      <c r="CV161" s="78"/>
      <c r="CW161" s="197" t="s">
        <v>43</v>
      </c>
      <c r="CX161" s="522">
        <f>SUM(CX148:CX160)</f>
        <v>0</v>
      </c>
      <c r="CY161" s="522">
        <f t="shared" ref="CY161:DI161" si="642">SUM(CY148:CY160)</f>
        <v>0</v>
      </c>
      <c r="CZ161" s="522">
        <f t="shared" si="642"/>
        <v>0</v>
      </c>
      <c r="DA161" s="522">
        <f t="shared" si="642"/>
        <v>0</v>
      </c>
      <c r="DB161" s="522">
        <f t="shared" si="642"/>
        <v>0</v>
      </c>
      <c r="DC161" s="522">
        <f t="shared" si="642"/>
        <v>0</v>
      </c>
      <c r="DD161" s="522">
        <f t="shared" si="642"/>
        <v>0</v>
      </c>
      <c r="DE161" s="522">
        <f t="shared" si="642"/>
        <v>0</v>
      </c>
      <c r="DF161" s="522">
        <f t="shared" si="642"/>
        <v>0</v>
      </c>
      <c r="DG161" s="522">
        <f t="shared" si="642"/>
        <v>0</v>
      </c>
      <c r="DH161" s="522">
        <f t="shared" si="642"/>
        <v>0</v>
      </c>
      <c r="DI161" s="523">
        <f t="shared" si="642"/>
        <v>0</v>
      </c>
      <c r="DJ161" s="524">
        <f t="shared" si="594"/>
        <v>0</v>
      </c>
      <c r="DL161" s="78"/>
      <c r="DM161" s="197" t="s">
        <v>43</v>
      </c>
      <c r="DN161" s="522">
        <f>SUM(DN148:DN160)</f>
        <v>0</v>
      </c>
      <c r="DO161" s="522">
        <f t="shared" ref="DO161:DY161" si="643">SUM(DO148:DO160)</f>
        <v>0</v>
      </c>
      <c r="DP161" s="522">
        <f t="shared" si="643"/>
        <v>0</v>
      </c>
      <c r="DQ161" s="522">
        <f t="shared" si="643"/>
        <v>0</v>
      </c>
      <c r="DR161" s="522">
        <f t="shared" si="643"/>
        <v>0</v>
      </c>
      <c r="DS161" s="522">
        <f t="shared" si="643"/>
        <v>0</v>
      </c>
      <c r="DT161" s="522">
        <f t="shared" si="643"/>
        <v>0</v>
      </c>
      <c r="DU161" s="522">
        <f t="shared" si="643"/>
        <v>0</v>
      </c>
      <c r="DV161" s="522">
        <f t="shared" si="643"/>
        <v>0</v>
      </c>
      <c r="DW161" s="522">
        <f t="shared" si="643"/>
        <v>0</v>
      </c>
      <c r="DX161" s="522">
        <f t="shared" si="643"/>
        <v>0</v>
      </c>
      <c r="DY161" s="523">
        <f t="shared" si="643"/>
        <v>0</v>
      </c>
      <c r="DZ161" s="524">
        <f t="shared" si="595"/>
        <v>0</v>
      </c>
      <c r="EA161" s="546">
        <f>CB161+CR161+DH161+DX161</f>
        <v>0</v>
      </c>
      <c r="EB161" s="546">
        <f>CC161+CS161+DI161+DY161</f>
        <v>0</v>
      </c>
    </row>
    <row r="162" spans="1:132" ht="15" thickBot="1" x14ac:dyDescent="0.4">
      <c r="A162"/>
      <c r="BP162"/>
    </row>
    <row r="163" spans="1:132" ht="15" thickBot="1" x14ac:dyDescent="0.4">
      <c r="B163" s="184" t="s">
        <v>36</v>
      </c>
      <c r="C163" s="185">
        <f t="shared" ref="C163:N163" si="644">C$3</f>
        <v>44927</v>
      </c>
      <c r="D163" s="185">
        <f t="shared" si="644"/>
        <v>44958</v>
      </c>
      <c r="E163" s="185">
        <f t="shared" si="644"/>
        <v>44986</v>
      </c>
      <c r="F163" s="185">
        <f t="shared" si="644"/>
        <v>45017</v>
      </c>
      <c r="G163" s="185">
        <f t="shared" si="644"/>
        <v>45047</v>
      </c>
      <c r="H163" s="185">
        <f t="shared" si="644"/>
        <v>45078</v>
      </c>
      <c r="I163" s="185">
        <f t="shared" si="644"/>
        <v>45108</v>
      </c>
      <c r="J163" s="185">
        <f t="shared" si="644"/>
        <v>45139</v>
      </c>
      <c r="K163" s="185">
        <f t="shared" si="644"/>
        <v>45170</v>
      </c>
      <c r="L163" s="185">
        <f t="shared" si="644"/>
        <v>45200</v>
      </c>
      <c r="M163" s="478">
        <f t="shared" si="644"/>
        <v>45231</v>
      </c>
      <c r="N163" s="478" t="str">
        <f t="shared" si="644"/>
        <v>Dec-23 +</v>
      </c>
      <c r="O163" s="186" t="s">
        <v>34</v>
      </c>
      <c r="Q163" s="78"/>
      <c r="R163" s="184" t="s">
        <v>36</v>
      </c>
      <c r="S163" s="185">
        <f t="shared" ref="S163:AD163" si="645">S$3</f>
        <v>44927</v>
      </c>
      <c r="T163" s="185">
        <f t="shared" si="645"/>
        <v>44958</v>
      </c>
      <c r="U163" s="185">
        <f t="shared" si="645"/>
        <v>44986</v>
      </c>
      <c r="V163" s="185">
        <f t="shared" si="645"/>
        <v>45017</v>
      </c>
      <c r="W163" s="185">
        <f t="shared" si="645"/>
        <v>45047</v>
      </c>
      <c r="X163" s="185">
        <f t="shared" si="645"/>
        <v>45078</v>
      </c>
      <c r="Y163" s="185">
        <f t="shared" si="645"/>
        <v>45108</v>
      </c>
      <c r="Z163" s="185">
        <f t="shared" si="645"/>
        <v>45139</v>
      </c>
      <c r="AA163" s="185">
        <f t="shared" si="645"/>
        <v>45170</v>
      </c>
      <c r="AB163" s="185">
        <f t="shared" si="645"/>
        <v>45200</v>
      </c>
      <c r="AC163" s="478">
        <f t="shared" si="645"/>
        <v>45231</v>
      </c>
      <c r="AD163" s="478" t="str">
        <f t="shared" si="645"/>
        <v>Dec-23 +</v>
      </c>
      <c r="AE163" s="186" t="s">
        <v>34</v>
      </c>
      <c r="AG163" s="78"/>
      <c r="AH163" s="184" t="s">
        <v>36</v>
      </c>
      <c r="AI163" s="185">
        <f t="shared" ref="AI163:AT163" si="646">AI$3</f>
        <v>44927</v>
      </c>
      <c r="AJ163" s="185">
        <f t="shared" si="646"/>
        <v>44958</v>
      </c>
      <c r="AK163" s="185">
        <f t="shared" si="646"/>
        <v>44986</v>
      </c>
      <c r="AL163" s="185">
        <f t="shared" si="646"/>
        <v>45017</v>
      </c>
      <c r="AM163" s="185">
        <f t="shared" si="646"/>
        <v>45047</v>
      </c>
      <c r="AN163" s="185">
        <f t="shared" si="646"/>
        <v>45078</v>
      </c>
      <c r="AO163" s="185">
        <f t="shared" si="646"/>
        <v>45108</v>
      </c>
      <c r="AP163" s="185">
        <f t="shared" si="646"/>
        <v>45139</v>
      </c>
      <c r="AQ163" s="185">
        <f t="shared" si="646"/>
        <v>45170</v>
      </c>
      <c r="AR163" s="185">
        <f t="shared" si="646"/>
        <v>45200</v>
      </c>
      <c r="AS163" s="478">
        <f t="shared" si="646"/>
        <v>45231</v>
      </c>
      <c r="AT163" s="478" t="str">
        <f t="shared" si="646"/>
        <v>Dec-23 +</v>
      </c>
      <c r="AU163" s="186" t="s">
        <v>34</v>
      </c>
      <c r="AW163" s="78"/>
      <c r="AX163" s="184" t="s">
        <v>36</v>
      </c>
      <c r="AY163" s="185">
        <f t="shared" ref="AY163:BJ163" si="647">AY$3</f>
        <v>44927</v>
      </c>
      <c r="AZ163" s="185">
        <f t="shared" si="647"/>
        <v>44958</v>
      </c>
      <c r="BA163" s="185">
        <f t="shared" si="647"/>
        <v>44986</v>
      </c>
      <c r="BB163" s="185">
        <f t="shared" si="647"/>
        <v>45017</v>
      </c>
      <c r="BC163" s="185">
        <f t="shared" si="647"/>
        <v>45047</v>
      </c>
      <c r="BD163" s="185">
        <f t="shared" si="647"/>
        <v>45078</v>
      </c>
      <c r="BE163" s="185">
        <f t="shared" si="647"/>
        <v>45108</v>
      </c>
      <c r="BF163" s="185">
        <f t="shared" si="647"/>
        <v>45139</v>
      </c>
      <c r="BG163" s="185">
        <f t="shared" si="647"/>
        <v>45170</v>
      </c>
      <c r="BH163" s="185">
        <f t="shared" si="647"/>
        <v>45200</v>
      </c>
      <c r="BI163" s="478">
        <f t="shared" si="647"/>
        <v>45231</v>
      </c>
      <c r="BJ163" s="478" t="str">
        <f t="shared" si="647"/>
        <v>Dec-23 +</v>
      </c>
      <c r="BK163" s="186" t="s">
        <v>34</v>
      </c>
      <c r="BP163"/>
    </row>
    <row r="164" spans="1:132" ht="15" customHeight="1" x14ac:dyDescent="0.35">
      <c r="A164" s="650" t="s">
        <v>174</v>
      </c>
      <c r="B164" s="196" t="s">
        <v>62</v>
      </c>
      <c r="C164" s="3">
        <f t="shared" ref="C164" si="648">C20+C36+C52+C68+C84+C132+C148</f>
        <v>0</v>
      </c>
      <c r="D164" s="3">
        <f t="shared" ref="D164:N164" si="649">D20+D36+D52+D68+D84+D132+D148</f>
        <v>0</v>
      </c>
      <c r="E164" s="3">
        <f t="shared" si="649"/>
        <v>0</v>
      </c>
      <c r="F164" s="3">
        <f t="shared" si="649"/>
        <v>0</v>
      </c>
      <c r="G164" s="3">
        <f t="shared" si="649"/>
        <v>0</v>
      </c>
      <c r="H164" s="3">
        <f t="shared" si="649"/>
        <v>0</v>
      </c>
      <c r="I164" s="3">
        <f t="shared" si="649"/>
        <v>0</v>
      </c>
      <c r="J164" s="3">
        <f t="shared" si="649"/>
        <v>0</v>
      </c>
      <c r="K164" s="3">
        <f t="shared" si="649"/>
        <v>0</v>
      </c>
      <c r="L164" s="3">
        <f t="shared" si="649"/>
        <v>0</v>
      </c>
      <c r="M164" s="286">
        <f t="shared" si="649"/>
        <v>0</v>
      </c>
      <c r="N164" s="286">
        <f t="shared" si="649"/>
        <v>0</v>
      </c>
      <c r="O164" s="74">
        <f t="shared" ref="O164:O177" si="650">SUM(C164:N164)</f>
        <v>0</v>
      </c>
      <c r="Q164" s="650" t="s">
        <v>174</v>
      </c>
      <c r="R164" s="196" t="s">
        <v>62</v>
      </c>
      <c r="S164" s="3">
        <f t="shared" ref="S164:AD164" si="651">S20+S36+S52+S68+S84+S132+S148</f>
        <v>0</v>
      </c>
      <c r="T164" s="3">
        <f t="shared" si="651"/>
        <v>69559</v>
      </c>
      <c r="U164" s="3">
        <f t="shared" si="651"/>
        <v>357458</v>
      </c>
      <c r="V164" s="3">
        <f t="shared" si="651"/>
        <v>0</v>
      </c>
      <c r="W164" s="3">
        <f t="shared" si="651"/>
        <v>404208</v>
      </c>
      <c r="X164" s="3">
        <f t="shared" si="651"/>
        <v>164256</v>
      </c>
      <c r="Y164" s="3">
        <f t="shared" si="651"/>
        <v>0</v>
      </c>
      <c r="Z164" s="3">
        <f t="shared" si="651"/>
        <v>208734</v>
      </c>
      <c r="AA164" s="3">
        <f t="shared" si="651"/>
        <v>138351</v>
      </c>
      <c r="AB164" s="3">
        <f t="shared" si="651"/>
        <v>0</v>
      </c>
      <c r="AC164" s="286">
        <f t="shared" si="651"/>
        <v>293897.85556721815</v>
      </c>
      <c r="AD164" s="286">
        <f t="shared" si="651"/>
        <v>818923.8857186212</v>
      </c>
      <c r="AE164" s="74">
        <f t="shared" ref="AE164:AE177" si="652">SUM(S164:AD164)</f>
        <v>2455387.7412858396</v>
      </c>
      <c r="AG164" s="650" t="s">
        <v>174</v>
      </c>
      <c r="AH164" s="196" t="s">
        <v>62</v>
      </c>
      <c r="AI164" s="3">
        <f t="shared" ref="AI164:AT164" si="653">AI20+AI36+AI52+AI68+AI84+AI132+AI148</f>
        <v>0</v>
      </c>
      <c r="AJ164" s="3">
        <f t="shared" si="653"/>
        <v>486233</v>
      </c>
      <c r="AK164" s="3">
        <f t="shared" si="653"/>
        <v>103368</v>
      </c>
      <c r="AL164" s="3">
        <f t="shared" si="653"/>
        <v>593627</v>
      </c>
      <c r="AM164" s="3">
        <f t="shared" si="653"/>
        <v>0</v>
      </c>
      <c r="AN164" s="3">
        <f t="shared" si="653"/>
        <v>0</v>
      </c>
      <c r="AO164" s="3">
        <f t="shared" si="653"/>
        <v>0</v>
      </c>
      <c r="AP164" s="3">
        <f t="shared" si="653"/>
        <v>0</v>
      </c>
      <c r="AQ164" s="3">
        <f t="shared" si="653"/>
        <v>0</v>
      </c>
      <c r="AR164" s="3">
        <f t="shared" si="653"/>
        <v>0</v>
      </c>
      <c r="AS164" s="286">
        <f t="shared" si="653"/>
        <v>166588.53006239812</v>
      </c>
      <c r="AT164" s="286">
        <f t="shared" si="653"/>
        <v>782808.32232082984</v>
      </c>
      <c r="AU164" s="74">
        <f t="shared" ref="AU164:AU177" si="654">SUM(AI164:AT164)</f>
        <v>2132624.852383228</v>
      </c>
      <c r="AW164" s="650" t="s">
        <v>174</v>
      </c>
      <c r="AX164" s="196" t="s">
        <v>62</v>
      </c>
      <c r="AY164" s="3">
        <f t="shared" ref="AY164:BJ164" si="655">AY20+AY36+AY52+AY68+AY84+AY132+AY148</f>
        <v>0</v>
      </c>
      <c r="AZ164" s="3">
        <f t="shared" si="655"/>
        <v>0</v>
      </c>
      <c r="BA164" s="3">
        <f t="shared" si="655"/>
        <v>0</v>
      </c>
      <c r="BB164" s="3">
        <f t="shared" si="655"/>
        <v>0</v>
      </c>
      <c r="BC164" s="3">
        <f t="shared" si="655"/>
        <v>0</v>
      </c>
      <c r="BD164" s="3">
        <f t="shared" si="655"/>
        <v>0</v>
      </c>
      <c r="BE164" s="3">
        <f t="shared" si="655"/>
        <v>0</v>
      </c>
      <c r="BF164" s="3">
        <f t="shared" si="655"/>
        <v>0</v>
      </c>
      <c r="BG164" s="3">
        <f t="shared" si="655"/>
        <v>0</v>
      </c>
      <c r="BH164" s="3">
        <f t="shared" si="655"/>
        <v>0</v>
      </c>
      <c r="BI164" s="286">
        <f t="shared" si="655"/>
        <v>0</v>
      </c>
      <c r="BJ164" s="286">
        <f t="shared" si="655"/>
        <v>0</v>
      </c>
      <c r="BK164" s="74">
        <f t="shared" ref="BK164:BK177" si="656">SUM(AY164:BJ164)</f>
        <v>0</v>
      </c>
      <c r="BP164"/>
    </row>
    <row r="165" spans="1:132" x14ac:dyDescent="0.35">
      <c r="A165" s="651"/>
      <c r="B165" s="196" t="s">
        <v>61</v>
      </c>
      <c r="C165" s="3">
        <f t="shared" ref="C165:N165" si="657">C21+C37+C53+C69+C85+C133+C149</f>
        <v>0</v>
      </c>
      <c r="D165" s="3">
        <f t="shared" si="657"/>
        <v>0</v>
      </c>
      <c r="E165" s="3">
        <f t="shared" si="657"/>
        <v>0</v>
      </c>
      <c r="F165" s="3">
        <f t="shared" si="657"/>
        <v>0</v>
      </c>
      <c r="G165" s="3">
        <f t="shared" si="657"/>
        <v>0</v>
      </c>
      <c r="H165" s="3">
        <f t="shared" si="657"/>
        <v>0</v>
      </c>
      <c r="I165" s="3">
        <f t="shared" si="657"/>
        <v>0</v>
      </c>
      <c r="J165" s="3">
        <f t="shared" si="657"/>
        <v>0</v>
      </c>
      <c r="K165" s="3">
        <f t="shared" si="657"/>
        <v>0</v>
      </c>
      <c r="L165" s="3">
        <f t="shared" si="657"/>
        <v>212157.16</v>
      </c>
      <c r="M165" s="286">
        <f t="shared" si="657"/>
        <v>1133.9802165189806</v>
      </c>
      <c r="N165" s="286">
        <f t="shared" si="657"/>
        <v>2298.5832926831449</v>
      </c>
      <c r="O165" s="74">
        <f t="shared" si="650"/>
        <v>215589.72350920213</v>
      </c>
      <c r="Q165" s="651"/>
      <c r="R165" s="196" t="s">
        <v>61</v>
      </c>
      <c r="S165" s="3">
        <f t="shared" ref="S165:AD165" si="658">S21+S37+S53+S69+S85+S133+S149</f>
        <v>0</v>
      </c>
      <c r="T165" s="3">
        <f t="shared" si="658"/>
        <v>0</v>
      </c>
      <c r="U165" s="3">
        <f t="shared" si="658"/>
        <v>0</v>
      </c>
      <c r="V165" s="3">
        <f t="shared" si="658"/>
        <v>329917.09000000003</v>
      </c>
      <c r="W165" s="3">
        <f t="shared" si="658"/>
        <v>33119</v>
      </c>
      <c r="X165" s="3">
        <f t="shared" si="658"/>
        <v>126481.7</v>
      </c>
      <c r="Y165" s="3">
        <f t="shared" si="658"/>
        <v>106998.15</v>
      </c>
      <c r="Z165" s="3">
        <f t="shared" si="658"/>
        <v>44520</v>
      </c>
      <c r="AA165" s="3">
        <f t="shared" si="658"/>
        <v>44822.61</v>
      </c>
      <c r="AB165" s="3">
        <f t="shared" si="658"/>
        <v>89475</v>
      </c>
      <c r="AC165" s="286">
        <f t="shared" si="658"/>
        <v>18082.172262472403</v>
      </c>
      <c r="AD165" s="286">
        <f t="shared" si="658"/>
        <v>36652.649184239061</v>
      </c>
      <c r="AE165" s="74">
        <f t="shared" si="652"/>
        <v>830068.37144671159</v>
      </c>
      <c r="AG165" s="651"/>
      <c r="AH165" s="196" t="s">
        <v>61</v>
      </c>
      <c r="AI165" s="3">
        <f t="shared" ref="AI165:AT165" si="659">AI21+AI37+AI53+AI69+AI85+AI133+AI149</f>
        <v>0</v>
      </c>
      <c r="AJ165" s="3">
        <f t="shared" si="659"/>
        <v>0</v>
      </c>
      <c r="AK165" s="3">
        <f t="shared" si="659"/>
        <v>0</v>
      </c>
      <c r="AL165" s="3">
        <f t="shared" si="659"/>
        <v>0</v>
      </c>
      <c r="AM165" s="3">
        <f t="shared" si="659"/>
        <v>0</v>
      </c>
      <c r="AN165" s="3">
        <f t="shared" si="659"/>
        <v>0</v>
      </c>
      <c r="AO165" s="3">
        <f t="shared" si="659"/>
        <v>0</v>
      </c>
      <c r="AP165" s="3">
        <f t="shared" si="659"/>
        <v>0</v>
      </c>
      <c r="AQ165" s="3">
        <f t="shared" si="659"/>
        <v>0</v>
      </c>
      <c r="AR165" s="3">
        <f t="shared" si="659"/>
        <v>0</v>
      </c>
      <c r="AS165" s="286">
        <f t="shared" si="659"/>
        <v>3031.9683038364219</v>
      </c>
      <c r="AT165" s="286">
        <f t="shared" si="659"/>
        <v>6145.8141734932133</v>
      </c>
      <c r="AU165" s="74">
        <f t="shared" si="654"/>
        <v>9177.7824773296343</v>
      </c>
      <c r="AW165" s="651"/>
      <c r="AX165" s="196" t="s">
        <v>61</v>
      </c>
      <c r="AY165" s="3">
        <f t="shared" ref="AY165:BJ165" si="660">AY21+AY37+AY53+AY69+AY85+AY133+AY149</f>
        <v>0</v>
      </c>
      <c r="AZ165" s="3">
        <f t="shared" si="660"/>
        <v>0</v>
      </c>
      <c r="BA165" s="3">
        <f t="shared" si="660"/>
        <v>0</v>
      </c>
      <c r="BB165" s="3">
        <f t="shared" si="660"/>
        <v>0</v>
      </c>
      <c r="BC165" s="3">
        <f t="shared" si="660"/>
        <v>0</v>
      </c>
      <c r="BD165" s="3">
        <f t="shared" si="660"/>
        <v>0</v>
      </c>
      <c r="BE165" s="3">
        <f t="shared" si="660"/>
        <v>0</v>
      </c>
      <c r="BF165" s="3">
        <f t="shared" si="660"/>
        <v>0</v>
      </c>
      <c r="BG165" s="3">
        <f t="shared" si="660"/>
        <v>0</v>
      </c>
      <c r="BH165" s="3">
        <f t="shared" si="660"/>
        <v>0</v>
      </c>
      <c r="BI165" s="286">
        <f t="shared" si="660"/>
        <v>0</v>
      </c>
      <c r="BJ165" s="286">
        <f t="shared" si="660"/>
        <v>0</v>
      </c>
      <c r="BK165" s="74">
        <f t="shared" si="656"/>
        <v>0</v>
      </c>
      <c r="BP165"/>
    </row>
    <row r="166" spans="1:132" x14ac:dyDescent="0.35">
      <c r="A166" s="651"/>
      <c r="B166" s="196" t="s">
        <v>60</v>
      </c>
      <c r="C166" s="3">
        <f t="shared" ref="C166:N166" si="661">C22+C38+C54+C70+C86+C134+C150</f>
        <v>0</v>
      </c>
      <c r="D166" s="3">
        <f t="shared" si="661"/>
        <v>0</v>
      </c>
      <c r="E166" s="3">
        <f t="shared" si="661"/>
        <v>0</v>
      </c>
      <c r="F166" s="3">
        <f t="shared" si="661"/>
        <v>0</v>
      </c>
      <c r="G166" s="3">
        <f t="shared" si="661"/>
        <v>0</v>
      </c>
      <c r="H166" s="3">
        <f t="shared" si="661"/>
        <v>0</v>
      </c>
      <c r="I166" s="3">
        <f t="shared" si="661"/>
        <v>0</v>
      </c>
      <c r="J166" s="3">
        <f t="shared" si="661"/>
        <v>0</v>
      </c>
      <c r="K166" s="3">
        <f t="shared" si="661"/>
        <v>0</v>
      </c>
      <c r="L166" s="3">
        <f t="shared" si="661"/>
        <v>0</v>
      </c>
      <c r="M166" s="286">
        <f t="shared" si="661"/>
        <v>0</v>
      </c>
      <c r="N166" s="286">
        <f t="shared" si="661"/>
        <v>0</v>
      </c>
      <c r="O166" s="74">
        <f t="shared" si="650"/>
        <v>0</v>
      </c>
      <c r="Q166" s="651"/>
      <c r="R166" s="196" t="s">
        <v>60</v>
      </c>
      <c r="S166" s="3">
        <f t="shared" ref="S166:AD166" si="662">S22+S38+S54+S70+S86+S134+S150</f>
        <v>0</v>
      </c>
      <c r="T166" s="3">
        <f t="shared" si="662"/>
        <v>0</v>
      </c>
      <c r="U166" s="3">
        <f t="shared" si="662"/>
        <v>0</v>
      </c>
      <c r="V166" s="3">
        <f t="shared" si="662"/>
        <v>0</v>
      </c>
      <c r="W166" s="3">
        <f t="shared" si="662"/>
        <v>0</v>
      </c>
      <c r="X166" s="3">
        <f t="shared" si="662"/>
        <v>0</v>
      </c>
      <c r="Y166" s="3">
        <f t="shared" si="662"/>
        <v>0</v>
      </c>
      <c r="Z166" s="3">
        <f t="shared" si="662"/>
        <v>0</v>
      </c>
      <c r="AA166" s="3">
        <f t="shared" si="662"/>
        <v>0</v>
      </c>
      <c r="AB166" s="3">
        <f t="shared" si="662"/>
        <v>62085</v>
      </c>
      <c r="AC166" s="286">
        <f t="shared" si="662"/>
        <v>1645.3570145788287</v>
      </c>
      <c r="AD166" s="286">
        <f t="shared" si="662"/>
        <v>7945.8875238614946</v>
      </c>
      <c r="AE166" s="74">
        <f t="shared" si="652"/>
        <v>71676.244538440325</v>
      </c>
      <c r="AG166" s="651"/>
      <c r="AH166" s="196" t="s">
        <v>60</v>
      </c>
      <c r="AI166" s="3">
        <f t="shared" ref="AI166:AT166" si="663">AI22+AI38+AI54+AI70+AI86+AI134+AI150</f>
        <v>0</v>
      </c>
      <c r="AJ166" s="3">
        <f t="shared" si="663"/>
        <v>0</v>
      </c>
      <c r="AK166" s="3">
        <f t="shared" si="663"/>
        <v>0</v>
      </c>
      <c r="AL166" s="3">
        <f t="shared" si="663"/>
        <v>0</v>
      </c>
      <c r="AM166" s="3">
        <f t="shared" si="663"/>
        <v>0</v>
      </c>
      <c r="AN166" s="3">
        <f t="shared" si="663"/>
        <v>0</v>
      </c>
      <c r="AO166" s="3">
        <f t="shared" si="663"/>
        <v>0</v>
      </c>
      <c r="AP166" s="3">
        <f t="shared" si="663"/>
        <v>0</v>
      </c>
      <c r="AQ166" s="3">
        <f t="shared" si="663"/>
        <v>0</v>
      </c>
      <c r="AR166" s="3">
        <f t="shared" si="663"/>
        <v>0</v>
      </c>
      <c r="AS166" s="286">
        <f t="shared" si="663"/>
        <v>0</v>
      </c>
      <c r="AT166" s="286">
        <f t="shared" si="663"/>
        <v>0</v>
      </c>
      <c r="AU166" s="74">
        <f t="shared" si="654"/>
        <v>0</v>
      </c>
      <c r="AW166" s="651"/>
      <c r="AX166" s="196" t="s">
        <v>60</v>
      </c>
      <c r="AY166" s="3">
        <f t="shared" ref="AY166:BJ166" si="664">AY22+AY38+AY54+AY70+AY86+AY134+AY150</f>
        <v>0</v>
      </c>
      <c r="AZ166" s="3">
        <f t="shared" si="664"/>
        <v>0</v>
      </c>
      <c r="BA166" s="3">
        <f t="shared" si="664"/>
        <v>0</v>
      </c>
      <c r="BB166" s="3">
        <f t="shared" si="664"/>
        <v>0</v>
      </c>
      <c r="BC166" s="3">
        <f t="shared" si="664"/>
        <v>0</v>
      </c>
      <c r="BD166" s="3">
        <f t="shared" si="664"/>
        <v>0</v>
      </c>
      <c r="BE166" s="3">
        <f t="shared" si="664"/>
        <v>0</v>
      </c>
      <c r="BF166" s="3">
        <f t="shared" si="664"/>
        <v>0</v>
      </c>
      <c r="BG166" s="3">
        <f t="shared" si="664"/>
        <v>0</v>
      </c>
      <c r="BH166" s="3">
        <f t="shared" si="664"/>
        <v>0</v>
      </c>
      <c r="BI166" s="286">
        <f t="shared" si="664"/>
        <v>0</v>
      </c>
      <c r="BJ166" s="286">
        <f t="shared" si="664"/>
        <v>0</v>
      </c>
      <c r="BK166" s="74">
        <f t="shared" si="656"/>
        <v>0</v>
      </c>
      <c r="BP166"/>
    </row>
    <row r="167" spans="1:132" x14ac:dyDescent="0.35">
      <c r="A167" s="651"/>
      <c r="B167" s="196" t="s">
        <v>59</v>
      </c>
      <c r="C167" s="3">
        <f t="shared" ref="C167:N167" si="665">C23+C39+C55+C71+C87+C135+C151</f>
        <v>0</v>
      </c>
      <c r="D167" s="3">
        <f t="shared" si="665"/>
        <v>3648</v>
      </c>
      <c r="E167" s="3">
        <f t="shared" si="665"/>
        <v>23332</v>
      </c>
      <c r="F167" s="3">
        <f t="shared" si="665"/>
        <v>50018</v>
      </c>
      <c r="G167" s="3">
        <f t="shared" si="665"/>
        <v>57568</v>
      </c>
      <c r="H167" s="3">
        <f t="shared" si="665"/>
        <v>23719</v>
      </c>
      <c r="I167" s="3">
        <f t="shared" si="665"/>
        <v>3649</v>
      </c>
      <c r="J167" s="3">
        <f t="shared" si="665"/>
        <v>20410</v>
      </c>
      <c r="K167" s="3">
        <f t="shared" si="665"/>
        <v>155981</v>
      </c>
      <c r="L167" s="3">
        <f t="shared" si="665"/>
        <v>15151</v>
      </c>
      <c r="M167" s="286">
        <f t="shared" si="665"/>
        <v>89618.47344940016</v>
      </c>
      <c r="N167" s="286">
        <f t="shared" si="665"/>
        <v>233087.35629118062</v>
      </c>
      <c r="O167" s="74">
        <f t="shared" si="650"/>
        <v>676181.82974058075</v>
      </c>
      <c r="Q167" s="651"/>
      <c r="R167" s="196" t="s">
        <v>59</v>
      </c>
      <c r="S167" s="3">
        <f t="shared" ref="S167:AD167" si="666">S23+S39+S55+S71+S87+S135+S151</f>
        <v>0</v>
      </c>
      <c r="T167" s="3">
        <f t="shared" si="666"/>
        <v>0</v>
      </c>
      <c r="U167" s="3">
        <f t="shared" si="666"/>
        <v>212072</v>
      </c>
      <c r="V167" s="3">
        <f t="shared" si="666"/>
        <v>658330</v>
      </c>
      <c r="W167" s="3">
        <f t="shared" si="666"/>
        <v>483594</v>
      </c>
      <c r="X167" s="3">
        <f t="shared" si="666"/>
        <v>322665</v>
      </c>
      <c r="Y167" s="3">
        <f t="shared" si="666"/>
        <v>371621</v>
      </c>
      <c r="Z167" s="3">
        <f t="shared" si="666"/>
        <v>527006</v>
      </c>
      <c r="AA167" s="3">
        <f t="shared" si="666"/>
        <v>346226</v>
      </c>
      <c r="AB167" s="3">
        <f t="shared" si="666"/>
        <v>952443</v>
      </c>
      <c r="AC167" s="286">
        <f t="shared" si="666"/>
        <v>831918.7887636401</v>
      </c>
      <c r="AD167" s="286">
        <f t="shared" si="666"/>
        <v>2557408.9418556252</v>
      </c>
      <c r="AE167" s="74">
        <f t="shared" si="652"/>
        <v>7263284.7306192657</v>
      </c>
      <c r="AG167" s="651"/>
      <c r="AH167" s="196" t="s">
        <v>59</v>
      </c>
      <c r="AI167" s="3">
        <f t="shared" ref="AI167:AT167" si="667">AI23+AI39+AI55+AI71+AI87+AI135+AI151</f>
        <v>0</v>
      </c>
      <c r="AJ167" s="3">
        <f t="shared" si="667"/>
        <v>0</v>
      </c>
      <c r="AK167" s="3">
        <f t="shared" si="667"/>
        <v>0</v>
      </c>
      <c r="AL167" s="3">
        <f t="shared" si="667"/>
        <v>0</v>
      </c>
      <c r="AM167" s="3">
        <f t="shared" si="667"/>
        <v>279946</v>
      </c>
      <c r="AN167" s="3">
        <f t="shared" si="667"/>
        <v>0</v>
      </c>
      <c r="AO167" s="3">
        <f t="shared" si="667"/>
        <v>378689</v>
      </c>
      <c r="AP167" s="3">
        <f t="shared" si="667"/>
        <v>93193</v>
      </c>
      <c r="AQ167" s="3">
        <f t="shared" si="667"/>
        <v>7937</v>
      </c>
      <c r="AR167" s="3">
        <f t="shared" si="667"/>
        <v>3304</v>
      </c>
      <c r="AS167" s="286">
        <f t="shared" si="667"/>
        <v>600606.57771650236</v>
      </c>
      <c r="AT167" s="286">
        <f t="shared" si="667"/>
        <v>1808728.1680486498</v>
      </c>
      <c r="AU167" s="74">
        <f t="shared" si="654"/>
        <v>3172403.7457651524</v>
      </c>
      <c r="AW167" s="651"/>
      <c r="AX167" s="196" t="s">
        <v>59</v>
      </c>
      <c r="AY167" s="3">
        <f t="shared" ref="AY167:BJ167" si="668">AY23+AY39+AY55+AY71+AY87+AY135+AY151</f>
        <v>0</v>
      </c>
      <c r="AZ167" s="3">
        <f t="shared" si="668"/>
        <v>0</v>
      </c>
      <c r="BA167" s="3">
        <f t="shared" si="668"/>
        <v>0</v>
      </c>
      <c r="BB167" s="3">
        <f t="shared" si="668"/>
        <v>0</v>
      </c>
      <c r="BC167" s="3">
        <f t="shared" si="668"/>
        <v>0</v>
      </c>
      <c r="BD167" s="3">
        <f t="shared" si="668"/>
        <v>1024126</v>
      </c>
      <c r="BE167" s="3">
        <f t="shared" si="668"/>
        <v>0</v>
      </c>
      <c r="BF167" s="3">
        <f t="shared" si="668"/>
        <v>0</v>
      </c>
      <c r="BG167" s="3">
        <f t="shared" si="668"/>
        <v>0</v>
      </c>
      <c r="BH167" s="3">
        <f t="shared" si="668"/>
        <v>0</v>
      </c>
      <c r="BI167" s="286">
        <f t="shared" si="668"/>
        <v>241918.89094128384</v>
      </c>
      <c r="BJ167" s="286">
        <f t="shared" si="668"/>
        <v>492626.50651980756</v>
      </c>
      <c r="BK167" s="74">
        <f t="shared" si="656"/>
        <v>1758671.3974610914</v>
      </c>
      <c r="BP167"/>
    </row>
    <row r="168" spans="1:132" x14ac:dyDescent="0.35">
      <c r="A168" s="651"/>
      <c r="B168" s="196" t="s">
        <v>58</v>
      </c>
      <c r="C168" s="3">
        <f t="shared" ref="C168:N168" si="669">C24+C40+C56+C72+C88+C136+C152</f>
        <v>0</v>
      </c>
      <c r="D168" s="3">
        <f t="shared" si="669"/>
        <v>0</v>
      </c>
      <c r="E168" s="3">
        <f t="shared" si="669"/>
        <v>0</v>
      </c>
      <c r="F168" s="3">
        <f t="shared" si="669"/>
        <v>0</v>
      </c>
      <c r="G168" s="3">
        <f t="shared" si="669"/>
        <v>0</v>
      </c>
      <c r="H168" s="3">
        <f t="shared" si="669"/>
        <v>0</v>
      </c>
      <c r="I168" s="3">
        <f t="shared" si="669"/>
        <v>0</v>
      </c>
      <c r="J168" s="3">
        <f t="shared" si="669"/>
        <v>0</v>
      </c>
      <c r="K168" s="3">
        <f t="shared" si="669"/>
        <v>0</v>
      </c>
      <c r="L168" s="3">
        <f t="shared" si="669"/>
        <v>0</v>
      </c>
      <c r="M168" s="286">
        <f t="shared" si="669"/>
        <v>3157.9876247033058</v>
      </c>
      <c r="N168" s="286">
        <f t="shared" si="669"/>
        <v>28574.521483721299</v>
      </c>
      <c r="O168" s="74">
        <f t="shared" si="650"/>
        <v>31732.509108424605</v>
      </c>
      <c r="Q168" s="651"/>
      <c r="R168" s="196" t="s">
        <v>58</v>
      </c>
      <c r="S168" s="3">
        <f t="shared" ref="S168:AD168" si="670">S24+S40+S56+S72+S88+S136+S152</f>
        <v>0</v>
      </c>
      <c r="T168" s="3">
        <f t="shared" si="670"/>
        <v>0</v>
      </c>
      <c r="U168" s="3">
        <f t="shared" si="670"/>
        <v>0</v>
      </c>
      <c r="V168" s="3">
        <f t="shared" si="670"/>
        <v>0</v>
      </c>
      <c r="W168" s="3">
        <f t="shared" si="670"/>
        <v>0</v>
      </c>
      <c r="X168" s="3">
        <f t="shared" si="670"/>
        <v>5577.6200000000008</v>
      </c>
      <c r="Y168" s="3">
        <f t="shared" si="670"/>
        <v>0</v>
      </c>
      <c r="Z168" s="3">
        <f t="shared" si="670"/>
        <v>0</v>
      </c>
      <c r="AA168" s="3">
        <f t="shared" si="670"/>
        <v>0</v>
      </c>
      <c r="AB168" s="3">
        <f t="shared" si="670"/>
        <v>0</v>
      </c>
      <c r="AC168" s="286">
        <f t="shared" si="670"/>
        <v>10312.013257661927</v>
      </c>
      <c r="AD168" s="286">
        <f t="shared" si="670"/>
        <v>49799.58559992184</v>
      </c>
      <c r="AE168" s="74">
        <f t="shared" si="652"/>
        <v>65689.218857583764</v>
      </c>
      <c r="AG168" s="651"/>
      <c r="AH168" s="196" t="s">
        <v>58</v>
      </c>
      <c r="AI168" s="3">
        <f t="shared" ref="AI168:AT168" si="671">AI24+AI40+AI56+AI72+AI88+AI136+AI152</f>
        <v>0</v>
      </c>
      <c r="AJ168" s="3">
        <f t="shared" si="671"/>
        <v>0</v>
      </c>
      <c r="AK168" s="3">
        <f t="shared" si="671"/>
        <v>0</v>
      </c>
      <c r="AL168" s="3">
        <f t="shared" si="671"/>
        <v>0</v>
      </c>
      <c r="AM168" s="3">
        <f t="shared" si="671"/>
        <v>0</v>
      </c>
      <c r="AN168" s="3">
        <f t="shared" si="671"/>
        <v>0</v>
      </c>
      <c r="AO168" s="3">
        <f t="shared" si="671"/>
        <v>0</v>
      </c>
      <c r="AP168" s="3">
        <f t="shared" si="671"/>
        <v>0</v>
      </c>
      <c r="AQ168" s="3">
        <f t="shared" si="671"/>
        <v>0</v>
      </c>
      <c r="AR168" s="3">
        <f t="shared" si="671"/>
        <v>0</v>
      </c>
      <c r="AS168" s="286">
        <f t="shared" si="671"/>
        <v>0</v>
      </c>
      <c r="AT168" s="286">
        <f t="shared" si="671"/>
        <v>0</v>
      </c>
      <c r="AU168" s="74">
        <f t="shared" si="654"/>
        <v>0</v>
      </c>
      <c r="AW168" s="651"/>
      <c r="AX168" s="196" t="s">
        <v>58</v>
      </c>
      <c r="AY168" s="3">
        <f t="shared" ref="AY168:BJ168" si="672">AY24+AY40+AY56+AY72+AY88+AY136+AY152</f>
        <v>0</v>
      </c>
      <c r="AZ168" s="3">
        <f t="shared" si="672"/>
        <v>0</v>
      </c>
      <c r="BA168" s="3">
        <f t="shared" si="672"/>
        <v>0</v>
      </c>
      <c r="BB168" s="3">
        <f t="shared" si="672"/>
        <v>0</v>
      </c>
      <c r="BC168" s="3">
        <f t="shared" si="672"/>
        <v>0</v>
      </c>
      <c r="BD168" s="3">
        <f t="shared" si="672"/>
        <v>0</v>
      </c>
      <c r="BE168" s="3">
        <f t="shared" si="672"/>
        <v>0</v>
      </c>
      <c r="BF168" s="3">
        <f t="shared" si="672"/>
        <v>0</v>
      </c>
      <c r="BG168" s="3">
        <f t="shared" si="672"/>
        <v>0</v>
      </c>
      <c r="BH168" s="3">
        <f t="shared" si="672"/>
        <v>0</v>
      </c>
      <c r="BI168" s="286">
        <f t="shared" si="672"/>
        <v>0</v>
      </c>
      <c r="BJ168" s="286">
        <f t="shared" si="672"/>
        <v>0</v>
      </c>
      <c r="BK168" s="74">
        <f t="shared" si="656"/>
        <v>0</v>
      </c>
      <c r="BP168"/>
    </row>
    <row r="169" spans="1:132" ht="15" customHeight="1" x14ac:dyDescent="0.35">
      <c r="A169" s="651"/>
      <c r="B169" s="196" t="s">
        <v>57</v>
      </c>
      <c r="C169" s="3">
        <f t="shared" ref="C169:N169" si="673">C25+C41+C57+C73+C89+C137+C153</f>
        <v>0</v>
      </c>
      <c r="D169" s="3">
        <f t="shared" si="673"/>
        <v>0</v>
      </c>
      <c r="E169" s="3">
        <f t="shared" si="673"/>
        <v>0</v>
      </c>
      <c r="F169" s="3">
        <f t="shared" si="673"/>
        <v>0</v>
      </c>
      <c r="G169" s="3">
        <f t="shared" si="673"/>
        <v>0</v>
      </c>
      <c r="H169" s="3">
        <f t="shared" si="673"/>
        <v>0</v>
      </c>
      <c r="I169" s="3">
        <f t="shared" si="673"/>
        <v>0</v>
      </c>
      <c r="J169" s="3">
        <f t="shared" si="673"/>
        <v>0</v>
      </c>
      <c r="K169" s="3">
        <f t="shared" si="673"/>
        <v>0</v>
      </c>
      <c r="L169" s="3">
        <f t="shared" si="673"/>
        <v>0</v>
      </c>
      <c r="M169" s="286">
        <f t="shared" si="673"/>
        <v>0</v>
      </c>
      <c r="N169" s="286">
        <f t="shared" si="673"/>
        <v>0</v>
      </c>
      <c r="O169" s="74">
        <f t="shared" si="650"/>
        <v>0</v>
      </c>
      <c r="Q169" s="651"/>
      <c r="R169" s="196" t="s">
        <v>57</v>
      </c>
      <c r="S169" s="3">
        <f t="shared" ref="S169:AD169" si="674">S25+S41+S57+S73+S89+S137+S153</f>
        <v>0</v>
      </c>
      <c r="T169" s="3">
        <f t="shared" si="674"/>
        <v>0</v>
      </c>
      <c r="U169" s="3">
        <f t="shared" si="674"/>
        <v>0</v>
      </c>
      <c r="V169" s="3">
        <f t="shared" si="674"/>
        <v>0</v>
      </c>
      <c r="W169" s="3">
        <f t="shared" si="674"/>
        <v>0</v>
      </c>
      <c r="X169" s="3">
        <f t="shared" si="674"/>
        <v>0</v>
      </c>
      <c r="Y169" s="3">
        <f t="shared" si="674"/>
        <v>0</v>
      </c>
      <c r="Z169" s="3">
        <f t="shared" si="674"/>
        <v>0</v>
      </c>
      <c r="AA169" s="3">
        <f t="shared" si="674"/>
        <v>0</v>
      </c>
      <c r="AB169" s="3">
        <f t="shared" si="674"/>
        <v>0</v>
      </c>
      <c r="AC169" s="286">
        <f t="shared" si="674"/>
        <v>0</v>
      </c>
      <c r="AD169" s="286">
        <f t="shared" si="674"/>
        <v>0</v>
      </c>
      <c r="AE169" s="74">
        <f t="shared" si="652"/>
        <v>0</v>
      </c>
      <c r="AG169" s="651"/>
      <c r="AH169" s="196" t="s">
        <v>57</v>
      </c>
      <c r="AI169" s="3">
        <f t="shared" ref="AI169:AT169" si="675">AI25+AI41+AI57+AI73+AI89+AI137+AI153</f>
        <v>0</v>
      </c>
      <c r="AJ169" s="3">
        <f t="shared" si="675"/>
        <v>0</v>
      </c>
      <c r="AK169" s="3">
        <f t="shared" si="675"/>
        <v>0</v>
      </c>
      <c r="AL169" s="3">
        <f t="shared" si="675"/>
        <v>0</v>
      </c>
      <c r="AM169" s="3">
        <f t="shared" si="675"/>
        <v>0</v>
      </c>
      <c r="AN169" s="3">
        <f t="shared" si="675"/>
        <v>0</v>
      </c>
      <c r="AO169" s="3">
        <f t="shared" si="675"/>
        <v>0</v>
      </c>
      <c r="AP169" s="3">
        <f t="shared" si="675"/>
        <v>0</v>
      </c>
      <c r="AQ169" s="3">
        <f t="shared" si="675"/>
        <v>0</v>
      </c>
      <c r="AR169" s="3">
        <f t="shared" si="675"/>
        <v>0</v>
      </c>
      <c r="AS169" s="286">
        <f t="shared" si="675"/>
        <v>0</v>
      </c>
      <c r="AT169" s="286">
        <f t="shared" si="675"/>
        <v>0</v>
      </c>
      <c r="AU169" s="74">
        <f t="shared" si="654"/>
        <v>0</v>
      </c>
      <c r="AW169" s="651"/>
      <c r="AX169" s="196" t="s">
        <v>57</v>
      </c>
      <c r="AY169" s="3">
        <f t="shared" ref="AY169:BJ169" si="676">AY25+AY41+AY57+AY73+AY89+AY137+AY153</f>
        <v>0</v>
      </c>
      <c r="AZ169" s="3">
        <f t="shared" si="676"/>
        <v>0</v>
      </c>
      <c r="BA169" s="3">
        <f t="shared" si="676"/>
        <v>0</v>
      </c>
      <c r="BB169" s="3">
        <f t="shared" si="676"/>
        <v>0</v>
      </c>
      <c r="BC169" s="3">
        <f t="shared" si="676"/>
        <v>0</v>
      </c>
      <c r="BD169" s="3">
        <f t="shared" si="676"/>
        <v>0</v>
      </c>
      <c r="BE169" s="3">
        <f t="shared" si="676"/>
        <v>0</v>
      </c>
      <c r="BF169" s="3">
        <f t="shared" si="676"/>
        <v>0</v>
      </c>
      <c r="BG169" s="3">
        <f t="shared" si="676"/>
        <v>0</v>
      </c>
      <c r="BH169" s="3">
        <f t="shared" si="676"/>
        <v>0</v>
      </c>
      <c r="BI169" s="286">
        <f t="shared" si="676"/>
        <v>0</v>
      </c>
      <c r="BJ169" s="286">
        <f t="shared" si="676"/>
        <v>0</v>
      </c>
      <c r="BK169" s="74">
        <f t="shared" si="656"/>
        <v>0</v>
      </c>
      <c r="BP169"/>
    </row>
    <row r="170" spans="1:132" x14ac:dyDescent="0.35">
      <c r="A170" s="651"/>
      <c r="B170" s="196" t="s">
        <v>56</v>
      </c>
      <c r="C170" s="3">
        <f t="shared" ref="C170:N170" si="677">C26+C42+C58+C74+C90+C138+C154</f>
        <v>0</v>
      </c>
      <c r="D170" s="3">
        <f t="shared" si="677"/>
        <v>0</v>
      </c>
      <c r="E170" s="3">
        <f t="shared" si="677"/>
        <v>0</v>
      </c>
      <c r="F170" s="3">
        <f t="shared" si="677"/>
        <v>15599</v>
      </c>
      <c r="G170" s="3">
        <f t="shared" si="677"/>
        <v>0</v>
      </c>
      <c r="H170" s="3">
        <f t="shared" si="677"/>
        <v>0</v>
      </c>
      <c r="I170" s="3">
        <f t="shared" si="677"/>
        <v>4106</v>
      </c>
      <c r="J170" s="3">
        <f t="shared" si="677"/>
        <v>0</v>
      </c>
      <c r="K170" s="3">
        <f t="shared" si="677"/>
        <v>8667</v>
      </c>
      <c r="L170" s="3">
        <f t="shared" si="677"/>
        <v>73687</v>
      </c>
      <c r="M170" s="286">
        <f t="shared" si="677"/>
        <v>243716.80865404368</v>
      </c>
      <c r="N170" s="286">
        <f t="shared" si="677"/>
        <v>525400.53813599958</v>
      </c>
      <c r="O170" s="74">
        <f t="shared" si="650"/>
        <v>871176.34679004329</v>
      </c>
      <c r="Q170" s="651"/>
      <c r="R170" s="196" t="s">
        <v>56</v>
      </c>
      <c r="S170" s="3">
        <f t="shared" ref="S170:AD170" si="678">S26+S42+S58+S74+S90+S138+S154</f>
        <v>0</v>
      </c>
      <c r="T170" s="3">
        <f t="shared" si="678"/>
        <v>0</v>
      </c>
      <c r="U170" s="3">
        <f t="shared" si="678"/>
        <v>153904</v>
      </c>
      <c r="V170" s="3">
        <f t="shared" si="678"/>
        <v>354584</v>
      </c>
      <c r="W170" s="3">
        <f t="shared" si="678"/>
        <v>384047</v>
      </c>
      <c r="X170" s="3">
        <f t="shared" si="678"/>
        <v>886951</v>
      </c>
      <c r="Y170" s="3">
        <f t="shared" si="678"/>
        <v>401157</v>
      </c>
      <c r="Z170" s="3">
        <f t="shared" si="678"/>
        <v>323996</v>
      </c>
      <c r="AA170" s="3">
        <f t="shared" si="678"/>
        <v>75813</v>
      </c>
      <c r="AB170" s="3">
        <f t="shared" si="678"/>
        <v>2832629</v>
      </c>
      <c r="AC170" s="286">
        <f t="shared" si="678"/>
        <v>2617023.3589881626</v>
      </c>
      <c r="AD170" s="286">
        <f t="shared" si="678"/>
        <v>6713891.3571448186</v>
      </c>
      <c r="AE170" s="74">
        <f t="shared" si="652"/>
        <v>14743995.71613298</v>
      </c>
      <c r="AG170" s="651"/>
      <c r="AH170" s="196" t="s">
        <v>56</v>
      </c>
      <c r="AI170" s="3">
        <f t="shared" ref="AI170:AT170" si="679">AI26+AI42+AI58+AI74+AI90+AI138+AI154</f>
        <v>0</v>
      </c>
      <c r="AJ170" s="3">
        <f t="shared" si="679"/>
        <v>0</v>
      </c>
      <c r="AK170" s="3">
        <f t="shared" si="679"/>
        <v>0</v>
      </c>
      <c r="AL170" s="3">
        <f t="shared" si="679"/>
        <v>0</v>
      </c>
      <c r="AM170" s="3">
        <f t="shared" si="679"/>
        <v>307508</v>
      </c>
      <c r="AN170" s="3">
        <f t="shared" si="679"/>
        <v>0</v>
      </c>
      <c r="AO170" s="3">
        <f t="shared" si="679"/>
        <v>0</v>
      </c>
      <c r="AP170" s="3">
        <f t="shared" si="679"/>
        <v>222698</v>
      </c>
      <c r="AQ170" s="3">
        <f t="shared" si="679"/>
        <v>2373477</v>
      </c>
      <c r="AR170" s="3">
        <f t="shared" si="679"/>
        <v>833973</v>
      </c>
      <c r="AS170" s="286">
        <f t="shared" si="679"/>
        <v>565136.72039339098</v>
      </c>
      <c r="AT170" s="286">
        <f t="shared" si="679"/>
        <v>1682126.7877124785</v>
      </c>
      <c r="AU170" s="74">
        <f t="shared" si="654"/>
        <v>5984919.5081058703</v>
      </c>
      <c r="AW170" s="651"/>
      <c r="AX170" s="196" t="s">
        <v>56</v>
      </c>
      <c r="AY170" s="3">
        <f t="shared" ref="AY170:BJ170" si="680">AY26+AY42+AY58+AY74+AY90+AY138+AY154</f>
        <v>0</v>
      </c>
      <c r="AZ170" s="3">
        <f t="shared" si="680"/>
        <v>0</v>
      </c>
      <c r="BA170" s="3">
        <f t="shared" si="680"/>
        <v>0</v>
      </c>
      <c r="BB170" s="3">
        <f t="shared" si="680"/>
        <v>0</v>
      </c>
      <c r="BC170" s="3">
        <f t="shared" si="680"/>
        <v>0</v>
      </c>
      <c r="BD170" s="3">
        <f t="shared" si="680"/>
        <v>0</v>
      </c>
      <c r="BE170" s="3">
        <f t="shared" si="680"/>
        <v>0</v>
      </c>
      <c r="BF170" s="3">
        <f t="shared" si="680"/>
        <v>0</v>
      </c>
      <c r="BG170" s="3">
        <f t="shared" si="680"/>
        <v>0</v>
      </c>
      <c r="BH170" s="3">
        <f t="shared" si="680"/>
        <v>0</v>
      </c>
      <c r="BI170" s="286">
        <f t="shared" si="680"/>
        <v>7403.4394266543877</v>
      </c>
      <c r="BJ170" s="286">
        <f t="shared" si="680"/>
        <v>35753.272057478447</v>
      </c>
      <c r="BK170" s="74">
        <f t="shared" si="656"/>
        <v>43156.711484132837</v>
      </c>
      <c r="BP170"/>
    </row>
    <row r="171" spans="1:132" x14ac:dyDescent="0.35">
      <c r="A171" s="651"/>
      <c r="B171" s="196" t="s">
        <v>55</v>
      </c>
      <c r="C171" s="3">
        <f t="shared" ref="C171:N171" si="681">C27+C43+C59+C75+C91+C139+C155</f>
        <v>0</v>
      </c>
      <c r="D171" s="3">
        <f t="shared" si="681"/>
        <v>533373</v>
      </c>
      <c r="E171" s="3">
        <f t="shared" si="681"/>
        <v>1660600.74</v>
      </c>
      <c r="F171" s="3">
        <f t="shared" si="681"/>
        <v>918395</v>
      </c>
      <c r="G171" s="3">
        <f t="shared" si="681"/>
        <v>918289</v>
      </c>
      <c r="H171" s="3">
        <f t="shared" si="681"/>
        <v>1816698</v>
      </c>
      <c r="I171" s="3">
        <f t="shared" si="681"/>
        <v>550428</v>
      </c>
      <c r="J171" s="3">
        <f t="shared" si="681"/>
        <v>639232</v>
      </c>
      <c r="K171" s="3">
        <f t="shared" si="681"/>
        <v>1512539</v>
      </c>
      <c r="L171" s="3">
        <f t="shared" si="681"/>
        <v>1512923</v>
      </c>
      <c r="M171" s="286">
        <f t="shared" si="681"/>
        <v>1330004.4577833582</v>
      </c>
      <c r="N171" s="286">
        <f t="shared" si="681"/>
        <v>4948916.8431055173</v>
      </c>
      <c r="O171" s="74">
        <f t="shared" si="650"/>
        <v>16341399.040888876</v>
      </c>
      <c r="Q171" s="651"/>
      <c r="R171" s="196" t="s">
        <v>55</v>
      </c>
      <c r="S171" s="3">
        <f t="shared" ref="S171:AD171" si="682">S27+S43+S59+S75+S91+S139+S155</f>
        <v>0</v>
      </c>
      <c r="T171" s="3">
        <f t="shared" si="682"/>
        <v>213932</v>
      </c>
      <c r="U171" s="3">
        <f t="shared" si="682"/>
        <v>2529103</v>
      </c>
      <c r="V171" s="3">
        <f t="shared" si="682"/>
        <v>2649808</v>
      </c>
      <c r="W171" s="3">
        <f t="shared" si="682"/>
        <v>5107081</v>
      </c>
      <c r="X171" s="3">
        <f t="shared" si="682"/>
        <v>1731580</v>
      </c>
      <c r="Y171" s="3">
        <f t="shared" si="682"/>
        <v>2160891</v>
      </c>
      <c r="Z171" s="3">
        <f t="shared" si="682"/>
        <v>1681838</v>
      </c>
      <c r="AA171" s="3">
        <f t="shared" si="682"/>
        <v>2207066</v>
      </c>
      <c r="AB171" s="3">
        <f t="shared" si="682"/>
        <v>3827184</v>
      </c>
      <c r="AC171" s="286">
        <f t="shared" si="682"/>
        <v>3414943.2768446556</v>
      </c>
      <c r="AD171" s="286">
        <f t="shared" si="682"/>
        <v>13935096.747973429</v>
      </c>
      <c r="AE171" s="74">
        <f t="shared" si="652"/>
        <v>39458523.024818085</v>
      </c>
      <c r="AG171" s="651"/>
      <c r="AH171" s="196" t="s">
        <v>55</v>
      </c>
      <c r="AI171" s="3">
        <f t="shared" ref="AI171:AT171" si="683">AI27+AI43+AI59+AI75+AI91+AI139+AI155</f>
        <v>0</v>
      </c>
      <c r="AJ171" s="3">
        <f t="shared" si="683"/>
        <v>44929</v>
      </c>
      <c r="AK171" s="3">
        <f t="shared" si="683"/>
        <v>37363</v>
      </c>
      <c r="AL171" s="3">
        <f t="shared" si="683"/>
        <v>362780</v>
      </c>
      <c r="AM171" s="3">
        <f t="shared" si="683"/>
        <v>593630</v>
      </c>
      <c r="AN171" s="3">
        <f t="shared" si="683"/>
        <v>401310</v>
      </c>
      <c r="AO171" s="3">
        <f t="shared" si="683"/>
        <v>127822</v>
      </c>
      <c r="AP171" s="3">
        <f t="shared" si="683"/>
        <v>737952</v>
      </c>
      <c r="AQ171" s="3">
        <f t="shared" si="683"/>
        <v>43567</v>
      </c>
      <c r="AR171" s="3">
        <f t="shared" si="683"/>
        <v>652228</v>
      </c>
      <c r="AS171" s="286">
        <f t="shared" si="683"/>
        <v>643386.92938914557</v>
      </c>
      <c r="AT171" s="286">
        <f t="shared" si="683"/>
        <v>2624132.2093705609</v>
      </c>
      <c r="AU171" s="74">
        <f t="shared" si="654"/>
        <v>6269100.1387597062</v>
      </c>
      <c r="AW171" s="651"/>
      <c r="AX171" s="196" t="s">
        <v>55</v>
      </c>
      <c r="AY171" s="3">
        <f t="shared" ref="AY171:BJ171" si="684">AY27+AY43+AY59+AY75+AY91+AY139+AY155</f>
        <v>0</v>
      </c>
      <c r="AZ171" s="3">
        <f t="shared" si="684"/>
        <v>0</v>
      </c>
      <c r="BA171" s="3">
        <f t="shared" si="684"/>
        <v>113998</v>
      </c>
      <c r="BB171" s="3">
        <f t="shared" si="684"/>
        <v>0</v>
      </c>
      <c r="BC171" s="3">
        <f t="shared" si="684"/>
        <v>50615</v>
      </c>
      <c r="BD171" s="3">
        <f t="shared" si="684"/>
        <v>0</v>
      </c>
      <c r="BE171" s="3">
        <f t="shared" si="684"/>
        <v>9369</v>
      </c>
      <c r="BF171" s="3">
        <f t="shared" si="684"/>
        <v>181195</v>
      </c>
      <c r="BG171" s="3">
        <f t="shared" si="684"/>
        <v>285088</v>
      </c>
      <c r="BH171" s="3">
        <f t="shared" si="684"/>
        <v>30116</v>
      </c>
      <c r="BI171" s="286">
        <f t="shared" si="684"/>
        <v>26629.751413823706</v>
      </c>
      <c r="BJ171" s="286">
        <f t="shared" si="684"/>
        <v>128602.49030925271</v>
      </c>
      <c r="BK171" s="74">
        <f t="shared" si="656"/>
        <v>825613.24172307644</v>
      </c>
      <c r="BP171"/>
    </row>
    <row r="172" spans="1:132" x14ac:dyDescent="0.35">
      <c r="A172" s="651"/>
      <c r="B172" s="196" t="s">
        <v>54</v>
      </c>
      <c r="C172" s="3">
        <f t="shared" ref="C172:N172" si="685">C28+C44+C60+C76+C92+C140+C156</f>
        <v>0</v>
      </c>
      <c r="D172" s="3">
        <f t="shared" si="685"/>
        <v>0</v>
      </c>
      <c r="E172" s="3">
        <f t="shared" si="685"/>
        <v>2891</v>
      </c>
      <c r="F172" s="3">
        <f t="shared" si="685"/>
        <v>8375</v>
      </c>
      <c r="G172" s="3">
        <f t="shared" si="685"/>
        <v>0</v>
      </c>
      <c r="H172" s="3">
        <f t="shared" si="685"/>
        <v>0</v>
      </c>
      <c r="I172" s="3">
        <f t="shared" si="685"/>
        <v>4227</v>
      </c>
      <c r="J172" s="3">
        <f t="shared" si="685"/>
        <v>0</v>
      </c>
      <c r="K172" s="3">
        <f t="shared" si="685"/>
        <v>0</v>
      </c>
      <c r="L172" s="3">
        <f t="shared" si="685"/>
        <v>0</v>
      </c>
      <c r="M172" s="286">
        <f t="shared" si="685"/>
        <v>26522.161947844095</v>
      </c>
      <c r="N172" s="286">
        <f t="shared" si="685"/>
        <v>126442.56573114329</v>
      </c>
      <c r="O172" s="74">
        <f t="shared" si="650"/>
        <v>168457.72767898737</v>
      </c>
      <c r="Q172" s="651"/>
      <c r="R172" s="196" t="s">
        <v>54</v>
      </c>
      <c r="S172" s="3">
        <f t="shared" ref="S172:AD172" si="686">S28+S44+S60+S76+S92+S140+S156</f>
        <v>0</v>
      </c>
      <c r="T172" s="3">
        <f t="shared" si="686"/>
        <v>0</v>
      </c>
      <c r="U172" s="3">
        <f t="shared" si="686"/>
        <v>95812</v>
      </c>
      <c r="V172" s="3">
        <f t="shared" si="686"/>
        <v>0</v>
      </c>
      <c r="W172" s="3">
        <f t="shared" si="686"/>
        <v>0</v>
      </c>
      <c r="X172" s="3">
        <f t="shared" si="686"/>
        <v>0</v>
      </c>
      <c r="Y172" s="3">
        <f t="shared" si="686"/>
        <v>32407</v>
      </c>
      <c r="Z172" s="3">
        <f t="shared" si="686"/>
        <v>0</v>
      </c>
      <c r="AA172" s="3">
        <f t="shared" si="686"/>
        <v>0</v>
      </c>
      <c r="AB172" s="3">
        <f t="shared" si="686"/>
        <v>5636</v>
      </c>
      <c r="AC172" s="286">
        <f t="shared" si="686"/>
        <v>537055.46701692801</v>
      </c>
      <c r="AD172" s="286">
        <f t="shared" si="686"/>
        <v>1424642.8757839347</v>
      </c>
      <c r="AE172" s="74">
        <f t="shared" si="652"/>
        <v>2095553.3428008626</v>
      </c>
      <c r="AG172" s="651"/>
      <c r="AH172" s="196" t="s">
        <v>54</v>
      </c>
      <c r="AI172" s="3">
        <f t="shared" ref="AI172:AT172" si="687">AI28+AI44+AI60+AI76+AI92+AI140+AI156</f>
        <v>0</v>
      </c>
      <c r="AJ172" s="3">
        <f t="shared" si="687"/>
        <v>99952</v>
      </c>
      <c r="AK172" s="3">
        <f t="shared" si="687"/>
        <v>0</v>
      </c>
      <c r="AL172" s="3">
        <f t="shared" si="687"/>
        <v>0</v>
      </c>
      <c r="AM172" s="3">
        <f t="shared" si="687"/>
        <v>0</v>
      </c>
      <c r="AN172" s="3">
        <f t="shared" si="687"/>
        <v>0</v>
      </c>
      <c r="AO172" s="3">
        <f t="shared" si="687"/>
        <v>0</v>
      </c>
      <c r="AP172" s="3">
        <f t="shared" si="687"/>
        <v>0</v>
      </c>
      <c r="AQ172" s="3">
        <f t="shared" si="687"/>
        <v>0</v>
      </c>
      <c r="AR172" s="3">
        <f t="shared" si="687"/>
        <v>0</v>
      </c>
      <c r="AS172" s="286">
        <f t="shared" si="687"/>
        <v>212980.45663060196</v>
      </c>
      <c r="AT172" s="286">
        <f t="shared" si="687"/>
        <v>929157.45698919287</v>
      </c>
      <c r="AU172" s="74">
        <f t="shared" si="654"/>
        <v>1242089.9136197949</v>
      </c>
      <c r="AW172" s="651"/>
      <c r="AX172" s="196" t="s">
        <v>54</v>
      </c>
      <c r="AY172" s="3">
        <f t="shared" ref="AY172:BJ172" si="688">AY28+AY44+AY60+AY76+AY92+AY140+AY156</f>
        <v>0</v>
      </c>
      <c r="AZ172" s="3">
        <f t="shared" si="688"/>
        <v>0</v>
      </c>
      <c r="BA172" s="3">
        <f t="shared" si="688"/>
        <v>0</v>
      </c>
      <c r="BB172" s="3">
        <f t="shared" si="688"/>
        <v>0</v>
      </c>
      <c r="BC172" s="3">
        <f t="shared" si="688"/>
        <v>0</v>
      </c>
      <c r="BD172" s="3">
        <f t="shared" si="688"/>
        <v>0</v>
      </c>
      <c r="BE172" s="3">
        <f t="shared" si="688"/>
        <v>0</v>
      </c>
      <c r="BF172" s="3">
        <f t="shared" si="688"/>
        <v>0</v>
      </c>
      <c r="BG172" s="3">
        <f t="shared" si="688"/>
        <v>0</v>
      </c>
      <c r="BH172" s="3">
        <f t="shared" si="688"/>
        <v>0</v>
      </c>
      <c r="BI172" s="286">
        <f t="shared" si="688"/>
        <v>11143.98372557949</v>
      </c>
      <c r="BJ172" s="286">
        <f t="shared" si="688"/>
        <v>53817.402829053462</v>
      </c>
      <c r="BK172" s="74">
        <f t="shared" si="656"/>
        <v>64961.386554632954</v>
      </c>
      <c r="BP172"/>
    </row>
    <row r="173" spans="1:132" x14ac:dyDescent="0.35">
      <c r="A173" s="651"/>
      <c r="B173" s="196" t="s">
        <v>53</v>
      </c>
      <c r="C173" s="3">
        <f t="shared" ref="C173:N173" si="689">C29+C45+C61+C77+C93+C141+C157</f>
        <v>0</v>
      </c>
      <c r="D173" s="3">
        <f t="shared" si="689"/>
        <v>0</v>
      </c>
      <c r="E173" s="3">
        <f t="shared" si="689"/>
        <v>0</v>
      </c>
      <c r="F173" s="3">
        <f t="shared" si="689"/>
        <v>0</v>
      </c>
      <c r="G173" s="3">
        <f t="shared" si="689"/>
        <v>0</v>
      </c>
      <c r="H173" s="3">
        <f t="shared" si="689"/>
        <v>0</v>
      </c>
      <c r="I173" s="3">
        <f t="shared" si="689"/>
        <v>0</v>
      </c>
      <c r="J173" s="3">
        <f t="shared" si="689"/>
        <v>0</v>
      </c>
      <c r="K173" s="3">
        <f t="shared" si="689"/>
        <v>0</v>
      </c>
      <c r="L173" s="3">
        <f t="shared" si="689"/>
        <v>0</v>
      </c>
      <c r="M173" s="286">
        <f t="shared" si="689"/>
        <v>253.33043081426393</v>
      </c>
      <c r="N173" s="286">
        <f t="shared" si="689"/>
        <v>513.50198823168262</v>
      </c>
      <c r="O173" s="74">
        <f t="shared" si="650"/>
        <v>766.83241904594661</v>
      </c>
      <c r="Q173" s="651"/>
      <c r="R173" s="196" t="s">
        <v>53</v>
      </c>
      <c r="S173" s="3">
        <f t="shared" ref="S173:AD173" si="690">S29+S45+S61+S77+S93+S141+S157</f>
        <v>0</v>
      </c>
      <c r="T173" s="3">
        <f t="shared" si="690"/>
        <v>0</v>
      </c>
      <c r="U173" s="3">
        <f t="shared" si="690"/>
        <v>0</v>
      </c>
      <c r="V173" s="3">
        <f t="shared" si="690"/>
        <v>0</v>
      </c>
      <c r="W173" s="3">
        <f t="shared" si="690"/>
        <v>3437780</v>
      </c>
      <c r="X173" s="3">
        <f t="shared" si="690"/>
        <v>17173</v>
      </c>
      <c r="Y173" s="3">
        <f t="shared" si="690"/>
        <v>25781</v>
      </c>
      <c r="Z173" s="3">
        <f t="shared" si="690"/>
        <v>0</v>
      </c>
      <c r="AA173" s="3">
        <f t="shared" si="690"/>
        <v>0</v>
      </c>
      <c r="AB173" s="3">
        <f t="shared" si="690"/>
        <v>69557</v>
      </c>
      <c r="AC173" s="286">
        <f t="shared" si="690"/>
        <v>11548.514924461233</v>
      </c>
      <c r="AD173" s="286">
        <f t="shared" si="690"/>
        <v>45496.834366243187</v>
      </c>
      <c r="AE173" s="74">
        <f t="shared" si="652"/>
        <v>3607336.3492907044</v>
      </c>
      <c r="AG173" s="651"/>
      <c r="AH173" s="196" t="s">
        <v>53</v>
      </c>
      <c r="AI173" s="3">
        <f t="shared" ref="AI173:AT173" si="691">AI29+AI45+AI61+AI77+AI93+AI141+AI157</f>
        <v>0</v>
      </c>
      <c r="AJ173" s="3">
        <f t="shared" si="691"/>
        <v>0</v>
      </c>
      <c r="AK173" s="3">
        <f t="shared" si="691"/>
        <v>0</v>
      </c>
      <c r="AL173" s="3">
        <f t="shared" si="691"/>
        <v>0</v>
      </c>
      <c r="AM173" s="3">
        <f t="shared" si="691"/>
        <v>0</v>
      </c>
      <c r="AN173" s="3">
        <f t="shared" si="691"/>
        <v>0</v>
      </c>
      <c r="AO173" s="3">
        <f t="shared" si="691"/>
        <v>0</v>
      </c>
      <c r="AP173" s="3">
        <f t="shared" si="691"/>
        <v>0</v>
      </c>
      <c r="AQ173" s="3">
        <f t="shared" si="691"/>
        <v>0</v>
      </c>
      <c r="AR173" s="3">
        <f t="shared" si="691"/>
        <v>0</v>
      </c>
      <c r="AS173" s="286">
        <f t="shared" si="691"/>
        <v>69443.962091083638</v>
      </c>
      <c r="AT173" s="286">
        <f t="shared" si="691"/>
        <v>140763.24147019611</v>
      </c>
      <c r="AU173" s="74">
        <f t="shared" si="654"/>
        <v>210207.20356127975</v>
      </c>
      <c r="AW173" s="651"/>
      <c r="AX173" s="196" t="s">
        <v>53</v>
      </c>
      <c r="AY173" s="3">
        <f t="shared" ref="AY173:BJ173" si="692">AY29+AY45+AY61+AY77+AY93+AY141+AY157</f>
        <v>0</v>
      </c>
      <c r="AZ173" s="3">
        <f t="shared" si="692"/>
        <v>0</v>
      </c>
      <c r="BA173" s="3">
        <f t="shared" si="692"/>
        <v>0</v>
      </c>
      <c r="BB173" s="3">
        <f t="shared" si="692"/>
        <v>0</v>
      </c>
      <c r="BC173" s="3">
        <f t="shared" si="692"/>
        <v>0</v>
      </c>
      <c r="BD173" s="3">
        <f t="shared" si="692"/>
        <v>0</v>
      </c>
      <c r="BE173" s="3">
        <f t="shared" si="692"/>
        <v>0</v>
      </c>
      <c r="BF173" s="3">
        <f t="shared" si="692"/>
        <v>0</v>
      </c>
      <c r="BG173" s="3">
        <f t="shared" si="692"/>
        <v>0</v>
      </c>
      <c r="BH173" s="3">
        <f t="shared" si="692"/>
        <v>0</v>
      </c>
      <c r="BI173" s="286">
        <f t="shared" si="692"/>
        <v>0</v>
      </c>
      <c r="BJ173" s="286">
        <f t="shared" si="692"/>
        <v>0</v>
      </c>
      <c r="BK173" s="74">
        <f t="shared" si="656"/>
        <v>0</v>
      </c>
      <c r="BP173"/>
    </row>
    <row r="174" spans="1:132" x14ac:dyDescent="0.35">
      <c r="A174" s="651"/>
      <c r="B174" s="196" t="s">
        <v>52</v>
      </c>
      <c r="C174" s="3">
        <f t="shared" ref="C174:N174" si="693">C30+C46+C62+C78+C94+C142+C158</f>
        <v>0</v>
      </c>
      <c r="D174" s="3">
        <f t="shared" si="693"/>
        <v>0</v>
      </c>
      <c r="E174" s="3">
        <f t="shared" si="693"/>
        <v>0</v>
      </c>
      <c r="F174" s="3">
        <f t="shared" si="693"/>
        <v>0</v>
      </c>
      <c r="G174" s="3">
        <f t="shared" si="693"/>
        <v>0</v>
      </c>
      <c r="H174" s="3">
        <f t="shared" si="693"/>
        <v>0</v>
      </c>
      <c r="I174" s="3">
        <f t="shared" si="693"/>
        <v>0</v>
      </c>
      <c r="J174" s="3">
        <f t="shared" si="693"/>
        <v>0</v>
      </c>
      <c r="K174" s="3">
        <f t="shared" si="693"/>
        <v>0</v>
      </c>
      <c r="L174" s="3">
        <f t="shared" si="693"/>
        <v>0</v>
      </c>
      <c r="M174" s="286">
        <f t="shared" si="693"/>
        <v>0</v>
      </c>
      <c r="N174" s="286">
        <f t="shared" si="693"/>
        <v>0</v>
      </c>
      <c r="O174" s="74">
        <f t="shared" si="650"/>
        <v>0</v>
      </c>
      <c r="Q174" s="651"/>
      <c r="R174" s="196" t="s">
        <v>52</v>
      </c>
      <c r="S174" s="3">
        <f t="shared" ref="S174:AD174" si="694">S30+S46+S62+S78+S94+S142+S158</f>
        <v>0</v>
      </c>
      <c r="T174" s="3">
        <f t="shared" si="694"/>
        <v>0</v>
      </c>
      <c r="U174" s="3">
        <f t="shared" si="694"/>
        <v>0</v>
      </c>
      <c r="V174" s="3">
        <f t="shared" si="694"/>
        <v>0</v>
      </c>
      <c r="W174" s="3">
        <f t="shared" si="694"/>
        <v>0</v>
      </c>
      <c r="X174" s="3">
        <f t="shared" si="694"/>
        <v>0</v>
      </c>
      <c r="Y174" s="3">
        <f t="shared" si="694"/>
        <v>0</v>
      </c>
      <c r="Z174" s="3">
        <f t="shared" si="694"/>
        <v>344686</v>
      </c>
      <c r="AA174" s="3">
        <f t="shared" si="694"/>
        <v>1145524</v>
      </c>
      <c r="AB174" s="3">
        <f t="shared" si="694"/>
        <v>0</v>
      </c>
      <c r="AC174" s="286">
        <f t="shared" si="694"/>
        <v>8763.4256319476099</v>
      </c>
      <c r="AD174" s="286">
        <f t="shared" si="694"/>
        <v>17763.505439363937</v>
      </c>
      <c r="AE174" s="74">
        <f t="shared" si="652"/>
        <v>1516736.9310713115</v>
      </c>
      <c r="AG174" s="651"/>
      <c r="AH174" s="196" t="s">
        <v>52</v>
      </c>
      <c r="AI174" s="3">
        <f t="shared" ref="AI174:AT174" si="695">AI30+AI46+AI62+AI78+AI94+AI142+AI158</f>
        <v>0</v>
      </c>
      <c r="AJ174" s="3">
        <f t="shared" si="695"/>
        <v>0</v>
      </c>
      <c r="AK174" s="3">
        <f t="shared" si="695"/>
        <v>0</v>
      </c>
      <c r="AL174" s="3">
        <f t="shared" si="695"/>
        <v>0</v>
      </c>
      <c r="AM174" s="3">
        <f t="shared" si="695"/>
        <v>0</v>
      </c>
      <c r="AN174" s="3">
        <f t="shared" si="695"/>
        <v>0</v>
      </c>
      <c r="AO174" s="3">
        <f t="shared" si="695"/>
        <v>0</v>
      </c>
      <c r="AP174" s="3">
        <f t="shared" si="695"/>
        <v>0</v>
      </c>
      <c r="AQ174" s="3">
        <f t="shared" si="695"/>
        <v>44488</v>
      </c>
      <c r="AR174" s="3">
        <f t="shared" si="695"/>
        <v>0</v>
      </c>
      <c r="AS174" s="286">
        <f t="shared" si="695"/>
        <v>30066.114714749521</v>
      </c>
      <c r="AT174" s="286">
        <f t="shared" si="695"/>
        <v>60944.157536862425</v>
      </c>
      <c r="AU174" s="74">
        <f t="shared" si="654"/>
        <v>135498.27225161195</v>
      </c>
      <c r="AW174" s="651"/>
      <c r="AX174" s="196" t="s">
        <v>52</v>
      </c>
      <c r="AY174" s="3">
        <f t="shared" ref="AY174:BJ174" si="696">AY30+AY46+AY62+AY78+AY94+AY142+AY158</f>
        <v>0</v>
      </c>
      <c r="AZ174" s="3">
        <f t="shared" si="696"/>
        <v>0</v>
      </c>
      <c r="BA174" s="3">
        <f t="shared" si="696"/>
        <v>0</v>
      </c>
      <c r="BB174" s="3">
        <f t="shared" si="696"/>
        <v>0</v>
      </c>
      <c r="BC174" s="3">
        <f t="shared" si="696"/>
        <v>0</v>
      </c>
      <c r="BD174" s="3">
        <f t="shared" si="696"/>
        <v>0</v>
      </c>
      <c r="BE174" s="3">
        <f t="shared" si="696"/>
        <v>0</v>
      </c>
      <c r="BF174" s="3">
        <f t="shared" si="696"/>
        <v>0</v>
      </c>
      <c r="BG174" s="3">
        <f t="shared" si="696"/>
        <v>0</v>
      </c>
      <c r="BH174" s="3">
        <f t="shared" si="696"/>
        <v>0</v>
      </c>
      <c r="BI174" s="286">
        <f t="shared" si="696"/>
        <v>20017.342060620191</v>
      </c>
      <c r="BJ174" s="286">
        <f t="shared" si="696"/>
        <v>40575.247569757783</v>
      </c>
      <c r="BK174" s="74">
        <f t="shared" si="656"/>
        <v>60592.589630377974</v>
      </c>
      <c r="BP174"/>
    </row>
    <row r="175" spans="1:132" ht="15" customHeight="1" x14ac:dyDescent="0.35">
      <c r="A175" s="651"/>
      <c r="B175" s="196" t="s">
        <v>51</v>
      </c>
      <c r="C175" s="3">
        <f t="shared" ref="C175:N175" si="697">C31+C47+C63+C79+C95+C143+C159</f>
        <v>0</v>
      </c>
      <c r="D175" s="3">
        <f t="shared" si="697"/>
        <v>0</v>
      </c>
      <c r="E175" s="3">
        <f t="shared" si="697"/>
        <v>2403</v>
      </c>
      <c r="F175" s="3">
        <f t="shared" si="697"/>
        <v>0</v>
      </c>
      <c r="G175" s="3">
        <f t="shared" si="697"/>
        <v>1220</v>
      </c>
      <c r="H175" s="3">
        <f t="shared" si="697"/>
        <v>7721</v>
      </c>
      <c r="I175" s="3">
        <f t="shared" si="697"/>
        <v>0</v>
      </c>
      <c r="J175" s="3">
        <f t="shared" si="697"/>
        <v>0</v>
      </c>
      <c r="K175" s="3">
        <f t="shared" si="697"/>
        <v>69955</v>
      </c>
      <c r="L175" s="3">
        <f t="shared" si="697"/>
        <v>211833</v>
      </c>
      <c r="M175" s="286">
        <f t="shared" si="697"/>
        <v>1755.3242631622018</v>
      </c>
      <c r="N175" s="286">
        <f t="shared" si="697"/>
        <v>5042.8829725885207</v>
      </c>
      <c r="O175" s="74">
        <f t="shared" si="650"/>
        <v>299930.20723575074</v>
      </c>
      <c r="Q175" s="651"/>
      <c r="R175" s="196" t="s">
        <v>51</v>
      </c>
      <c r="S175" s="3">
        <f t="shared" ref="S175:AD175" si="698">S31+S47+S63+S79+S95+S143+S159</f>
        <v>0</v>
      </c>
      <c r="T175" s="3">
        <f t="shared" si="698"/>
        <v>0</v>
      </c>
      <c r="U175" s="3">
        <f t="shared" si="698"/>
        <v>62753</v>
      </c>
      <c r="V175" s="3">
        <f t="shared" si="698"/>
        <v>0</v>
      </c>
      <c r="W175" s="3">
        <f t="shared" si="698"/>
        <v>0</v>
      </c>
      <c r="X175" s="3">
        <f t="shared" si="698"/>
        <v>5150</v>
      </c>
      <c r="Y175" s="3">
        <f t="shared" si="698"/>
        <v>63896</v>
      </c>
      <c r="Z175" s="3">
        <f t="shared" si="698"/>
        <v>0</v>
      </c>
      <c r="AA175" s="3">
        <f t="shared" si="698"/>
        <v>60052</v>
      </c>
      <c r="AB175" s="3">
        <f t="shared" si="698"/>
        <v>41242</v>
      </c>
      <c r="AC175" s="286">
        <f t="shared" si="698"/>
        <v>69415.345543896619</v>
      </c>
      <c r="AD175" s="286">
        <f t="shared" si="698"/>
        <v>156691.00295216439</v>
      </c>
      <c r="AE175" s="74">
        <f t="shared" si="652"/>
        <v>459199.34849606099</v>
      </c>
      <c r="AG175" s="651"/>
      <c r="AH175" s="196" t="s">
        <v>51</v>
      </c>
      <c r="AI175" s="3">
        <f t="shared" ref="AI175:AT175" si="699">AI31+AI47+AI63+AI79+AI95+AI143+AI159</f>
        <v>0</v>
      </c>
      <c r="AJ175" s="3">
        <f t="shared" si="699"/>
        <v>0</v>
      </c>
      <c r="AK175" s="3">
        <f t="shared" si="699"/>
        <v>0</v>
      </c>
      <c r="AL175" s="3">
        <f t="shared" si="699"/>
        <v>0</v>
      </c>
      <c r="AM175" s="3">
        <f t="shared" si="699"/>
        <v>0</v>
      </c>
      <c r="AN175" s="3">
        <f t="shared" si="699"/>
        <v>0</v>
      </c>
      <c r="AO175" s="3">
        <f t="shared" si="699"/>
        <v>0</v>
      </c>
      <c r="AP175" s="3">
        <f t="shared" si="699"/>
        <v>0</v>
      </c>
      <c r="AQ175" s="3">
        <f t="shared" si="699"/>
        <v>0</v>
      </c>
      <c r="AR175" s="3">
        <f t="shared" si="699"/>
        <v>0</v>
      </c>
      <c r="AS175" s="286">
        <f t="shared" si="699"/>
        <v>0</v>
      </c>
      <c r="AT175" s="286">
        <f t="shared" si="699"/>
        <v>0</v>
      </c>
      <c r="AU175" s="74">
        <f t="shared" si="654"/>
        <v>0</v>
      </c>
      <c r="AW175" s="651"/>
      <c r="AX175" s="196" t="s">
        <v>51</v>
      </c>
      <c r="AY175" s="3">
        <f t="shared" ref="AY175:BJ175" si="700">AY31+AY47+AY63+AY79+AY95+AY143+AY159</f>
        <v>0</v>
      </c>
      <c r="AZ175" s="3">
        <f t="shared" si="700"/>
        <v>0</v>
      </c>
      <c r="BA175" s="3">
        <f t="shared" si="700"/>
        <v>0</v>
      </c>
      <c r="BB175" s="3">
        <f t="shared" si="700"/>
        <v>0</v>
      </c>
      <c r="BC175" s="3">
        <f t="shared" si="700"/>
        <v>0</v>
      </c>
      <c r="BD175" s="3">
        <f t="shared" si="700"/>
        <v>0</v>
      </c>
      <c r="BE175" s="3">
        <f t="shared" si="700"/>
        <v>0</v>
      </c>
      <c r="BF175" s="3">
        <f t="shared" si="700"/>
        <v>0</v>
      </c>
      <c r="BG175" s="3">
        <f t="shared" si="700"/>
        <v>0</v>
      </c>
      <c r="BH175" s="3">
        <f t="shared" si="700"/>
        <v>0</v>
      </c>
      <c r="BI175" s="286">
        <f t="shared" si="700"/>
        <v>0</v>
      </c>
      <c r="BJ175" s="286">
        <f t="shared" si="700"/>
        <v>0</v>
      </c>
      <c r="BK175" s="74">
        <f t="shared" si="656"/>
        <v>0</v>
      </c>
      <c r="BP175"/>
    </row>
    <row r="176" spans="1:132" ht="15" thickBot="1" x14ac:dyDescent="0.4">
      <c r="A176" s="652"/>
      <c r="B176" s="196" t="s">
        <v>50</v>
      </c>
      <c r="C176" s="3">
        <f t="shared" ref="C176:N176" si="701">C32+C48+C64+C80+C96+C144+C160</f>
        <v>0</v>
      </c>
      <c r="D176" s="3">
        <f t="shared" si="701"/>
        <v>0</v>
      </c>
      <c r="E176" s="3">
        <f t="shared" si="701"/>
        <v>0</v>
      </c>
      <c r="F176" s="3">
        <f t="shared" si="701"/>
        <v>0</v>
      </c>
      <c r="G176" s="3">
        <f t="shared" si="701"/>
        <v>0</v>
      </c>
      <c r="H176" s="3">
        <f t="shared" si="701"/>
        <v>0</v>
      </c>
      <c r="I176" s="3">
        <f t="shared" si="701"/>
        <v>21156</v>
      </c>
      <c r="J176" s="3">
        <f t="shared" si="701"/>
        <v>0</v>
      </c>
      <c r="K176" s="3">
        <f t="shared" si="701"/>
        <v>0</v>
      </c>
      <c r="L176" s="3">
        <f t="shared" si="701"/>
        <v>0</v>
      </c>
      <c r="M176" s="286">
        <f t="shared" si="701"/>
        <v>0</v>
      </c>
      <c r="N176" s="286">
        <f t="shared" si="701"/>
        <v>0</v>
      </c>
      <c r="O176" s="74">
        <f t="shared" si="650"/>
        <v>21156</v>
      </c>
      <c r="P176" s="307" t="s">
        <v>161</v>
      </c>
      <c r="Q176" s="652"/>
      <c r="R176" s="196" t="s">
        <v>50</v>
      </c>
      <c r="S176" s="3">
        <f t="shared" ref="S176:AD176" si="702">S32+S48+S64+S80+S96+S144+S160</f>
        <v>0</v>
      </c>
      <c r="T176" s="3">
        <f t="shared" si="702"/>
        <v>0</v>
      </c>
      <c r="U176" s="3">
        <f t="shared" si="702"/>
        <v>0</v>
      </c>
      <c r="V176" s="3">
        <f t="shared" si="702"/>
        <v>0</v>
      </c>
      <c r="W176" s="3">
        <f t="shared" si="702"/>
        <v>0</v>
      </c>
      <c r="X176" s="3">
        <f t="shared" si="702"/>
        <v>0</v>
      </c>
      <c r="Y176" s="3">
        <f t="shared" si="702"/>
        <v>0</v>
      </c>
      <c r="Z176" s="3">
        <f t="shared" si="702"/>
        <v>0</v>
      </c>
      <c r="AA176" s="3">
        <f t="shared" si="702"/>
        <v>0</v>
      </c>
      <c r="AB176" s="3">
        <f t="shared" si="702"/>
        <v>0</v>
      </c>
      <c r="AC176" s="286">
        <f t="shared" si="702"/>
        <v>0</v>
      </c>
      <c r="AD176" s="286">
        <f t="shared" si="702"/>
        <v>0</v>
      </c>
      <c r="AE176" s="74">
        <f t="shared" si="652"/>
        <v>0</v>
      </c>
      <c r="AF176" s="307" t="s">
        <v>161</v>
      </c>
      <c r="AG176" s="652"/>
      <c r="AH176" s="196" t="s">
        <v>50</v>
      </c>
      <c r="AI176" s="3">
        <f t="shared" ref="AI176:AT176" si="703">AI32+AI48+AI64+AI80+AI96+AI144+AI160</f>
        <v>0</v>
      </c>
      <c r="AJ176" s="3">
        <f t="shared" si="703"/>
        <v>0</v>
      </c>
      <c r="AK176" s="3">
        <f t="shared" si="703"/>
        <v>0</v>
      </c>
      <c r="AL176" s="3">
        <f t="shared" si="703"/>
        <v>0</v>
      </c>
      <c r="AM176" s="3">
        <f t="shared" si="703"/>
        <v>0</v>
      </c>
      <c r="AN176" s="3">
        <f t="shared" si="703"/>
        <v>0</v>
      </c>
      <c r="AO176" s="3">
        <f t="shared" si="703"/>
        <v>0</v>
      </c>
      <c r="AP176" s="3">
        <f t="shared" si="703"/>
        <v>0</v>
      </c>
      <c r="AQ176" s="3">
        <f t="shared" si="703"/>
        <v>0</v>
      </c>
      <c r="AR176" s="3">
        <f t="shared" si="703"/>
        <v>0</v>
      </c>
      <c r="AS176" s="286">
        <f t="shared" si="703"/>
        <v>0</v>
      </c>
      <c r="AT176" s="286">
        <f t="shared" si="703"/>
        <v>0</v>
      </c>
      <c r="AU176" s="74">
        <f t="shared" si="654"/>
        <v>0</v>
      </c>
      <c r="AV176" s="307" t="s">
        <v>161</v>
      </c>
      <c r="AW176" s="652"/>
      <c r="AX176" s="196" t="s">
        <v>50</v>
      </c>
      <c r="AY176" s="3">
        <f t="shared" ref="AY176:BJ176" si="704">AY32+AY48+AY64+AY80+AY96+AY144+AY160</f>
        <v>0</v>
      </c>
      <c r="AZ176" s="3">
        <f t="shared" si="704"/>
        <v>0</v>
      </c>
      <c r="BA176" s="3">
        <f t="shared" si="704"/>
        <v>0</v>
      </c>
      <c r="BB176" s="3">
        <f t="shared" si="704"/>
        <v>0</v>
      </c>
      <c r="BC176" s="3">
        <f t="shared" si="704"/>
        <v>0</v>
      </c>
      <c r="BD176" s="3">
        <f t="shared" si="704"/>
        <v>0</v>
      </c>
      <c r="BE176" s="3">
        <f t="shared" si="704"/>
        <v>0</v>
      </c>
      <c r="BF176" s="3">
        <f t="shared" si="704"/>
        <v>0</v>
      </c>
      <c r="BG176" s="3">
        <f t="shared" si="704"/>
        <v>0</v>
      </c>
      <c r="BH176" s="3">
        <f t="shared" si="704"/>
        <v>0</v>
      </c>
      <c r="BI176" s="286">
        <f t="shared" si="704"/>
        <v>0</v>
      </c>
      <c r="BJ176" s="286">
        <f t="shared" si="704"/>
        <v>0</v>
      </c>
      <c r="BK176" s="74">
        <f t="shared" si="656"/>
        <v>0</v>
      </c>
      <c r="BL176" s="307" t="s">
        <v>161</v>
      </c>
      <c r="BP176"/>
    </row>
    <row r="177" spans="1:68" ht="15" thickBot="1" x14ac:dyDescent="0.4">
      <c r="B177" s="197" t="s">
        <v>43</v>
      </c>
      <c r="C177" s="189">
        <f>SUM(C164:C176)</f>
        <v>0</v>
      </c>
      <c r="D177" s="189">
        <f t="shared" ref="D177" si="705">SUM(D164:D176)</f>
        <v>537021</v>
      </c>
      <c r="E177" s="189">
        <f t="shared" ref="E177" si="706">SUM(E164:E176)</f>
        <v>1689226.74</v>
      </c>
      <c r="F177" s="189">
        <f t="shared" ref="F177" si="707">SUM(F164:F176)</f>
        <v>992387</v>
      </c>
      <c r="G177" s="189">
        <f t="shared" ref="G177" si="708">SUM(G164:G176)</f>
        <v>977077</v>
      </c>
      <c r="H177" s="189">
        <f t="shared" ref="H177" si="709">SUM(H164:H176)</f>
        <v>1848138</v>
      </c>
      <c r="I177" s="189">
        <f t="shared" ref="I177" si="710">SUM(I164:I176)</f>
        <v>583566</v>
      </c>
      <c r="J177" s="189">
        <f t="shared" ref="J177" si="711">SUM(J164:J176)</f>
        <v>659642</v>
      </c>
      <c r="K177" s="189">
        <f t="shared" ref="K177" si="712">SUM(K164:K176)</f>
        <v>1747142</v>
      </c>
      <c r="L177" s="189">
        <f t="shared" ref="L177" si="713">SUM(L164:L176)</f>
        <v>2025751.1600000001</v>
      </c>
      <c r="M177" s="549">
        <f t="shared" ref="M177" si="714">SUM(M164:M176)</f>
        <v>1696162.5243698449</v>
      </c>
      <c r="N177" s="549">
        <f t="shared" ref="N177" si="715">SUM(N164:N176)</f>
        <v>5870276.7930010669</v>
      </c>
      <c r="O177" s="77">
        <f t="shared" si="650"/>
        <v>18626390.217370912</v>
      </c>
      <c r="P177" s="306">
        <f>SUM(C20:N32,C36:N48,C52:N64,C68:N80,C84:N96,C132:N144,C148:N160)</f>
        <v>18626390.217370912</v>
      </c>
      <c r="Q177" s="78"/>
      <c r="R177" s="197" t="s">
        <v>43</v>
      </c>
      <c r="S177" s="189">
        <f>SUM(S164:S176)</f>
        <v>0</v>
      </c>
      <c r="T177" s="189">
        <f t="shared" ref="T177" si="716">SUM(T164:T176)</f>
        <v>283491</v>
      </c>
      <c r="U177" s="189">
        <f t="shared" ref="U177" si="717">SUM(U164:U176)</f>
        <v>3411102</v>
      </c>
      <c r="V177" s="189">
        <f t="shared" ref="V177" si="718">SUM(V164:V176)</f>
        <v>3992639.09</v>
      </c>
      <c r="W177" s="189">
        <f t="shared" ref="W177" si="719">SUM(W164:W176)</f>
        <v>9849829</v>
      </c>
      <c r="X177" s="189">
        <f t="shared" ref="X177" si="720">SUM(X164:X176)</f>
        <v>3259834.32</v>
      </c>
      <c r="Y177" s="189">
        <f t="shared" ref="Y177" si="721">SUM(Y164:Y176)</f>
        <v>3162751.15</v>
      </c>
      <c r="Z177" s="189">
        <f t="shared" ref="Z177" si="722">SUM(Z164:Z176)</f>
        <v>3130780</v>
      </c>
      <c r="AA177" s="189">
        <f t="shared" ref="AA177" si="723">SUM(AA164:AA176)</f>
        <v>4017854.61</v>
      </c>
      <c r="AB177" s="189">
        <f t="shared" ref="AB177" si="724">SUM(AB164:AB176)</f>
        <v>7880251</v>
      </c>
      <c r="AC177" s="549">
        <f t="shared" ref="AC177" si="725">SUM(AC164:AC176)</f>
        <v>7814605.5758156236</v>
      </c>
      <c r="AD177" s="549">
        <f t="shared" ref="AD177" si="726">SUM(AD164:AD176)</f>
        <v>25764313.273542222</v>
      </c>
      <c r="AE177" s="77">
        <f t="shared" si="652"/>
        <v>72567451.019357845</v>
      </c>
      <c r="AF177" s="306">
        <f>SUM(S20:AD32,S36:AD48,S52:AD64,S68:AD80,S84:AD96,S132:AD144,S148:AD160)</f>
        <v>72567451.019357845</v>
      </c>
      <c r="AG177" s="78"/>
      <c r="AH177" s="197" t="s">
        <v>43</v>
      </c>
      <c r="AI177" s="189">
        <f>SUM(AI164:AI176)</f>
        <v>0</v>
      </c>
      <c r="AJ177" s="189">
        <f t="shared" ref="AJ177" si="727">SUM(AJ164:AJ176)</f>
        <v>631114</v>
      </c>
      <c r="AK177" s="189">
        <f t="shared" ref="AK177" si="728">SUM(AK164:AK176)</f>
        <v>140731</v>
      </c>
      <c r="AL177" s="189">
        <f t="shared" ref="AL177" si="729">SUM(AL164:AL176)</f>
        <v>956407</v>
      </c>
      <c r="AM177" s="189">
        <f t="shared" ref="AM177" si="730">SUM(AM164:AM176)</f>
        <v>1181084</v>
      </c>
      <c r="AN177" s="189">
        <f t="shared" ref="AN177" si="731">SUM(AN164:AN176)</f>
        <v>401310</v>
      </c>
      <c r="AO177" s="189">
        <f t="shared" ref="AO177" si="732">SUM(AO164:AO176)</f>
        <v>506511</v>
      </c>
      <c r="AP177" s="189">
        <f t="shared" ref="AP177" si="733">SUM(AP164:AP176)</f>
        <v>1053843</v>
      </c>
      <c r="AQ177" s="189">
        <f t="shared" ref="AQ177" si="734">SUM(AQ164:AQ176)</f>
        <v>2469469</v>
      </c>
      <c r="AR177" s="189">
        <f t="shared" ref="AR177" si="735">SUM(AR164:AR176)</f>
        <v>1489505</v>
      </c>
      <c r="AS177" s="549">
        <f t="shared" ref="AS177" si="736">SUM(AS164:AS176)</f>
        <v>2291241.259301709</v>
      </c>
      <c r="AT177" s="549">
        <f t="shared" ref="AT177" si="737">SUM(AT164:AT176)</f>
        <v>8034806.1576222638</v>
      </c>
      <c r="AU177" s="77">
        <f t="shared" si="654"/>
        <v>19156021.416923974</v>
      </c>
      <c r="AV177" s="306">
        <f>SUM(AI20:AT32,AI36:AT48,AI52:AT64,AI68:AT80,AI84:AT96,AI132:AT144,AI148:AT160)</f>
        <v>19156021.41692397</v>
      </c>
      <c r="AW177" s="78"/>
      <c r="AX177" s="197" t="s">
        <v>43</v>
      </c>
      <c r="AY177" s="189">
        <f>SUM(AY164:AY176)</f>
        <v>0</v>
      </c>
      <c r="AZ177" s="189">
        <f t="shared" ref="AZ177" si="738">SUM(AZ164:AZ176)</f>
        <v>0</v>
      </c>
      <c r="BA177" s="189">
        <f t="shared" ref="BA177" si="739">SUM(BA164:BA176)</f>
        <v>113998</v>
      </c>
      <c r="BB177" s="189">
        <f t="shared" ref="BB177" si="740">SUM(BB164:BB176)</f>
        <v>0</v>
      </c>
      <c r="BC177" s="189">
        <f t="shared" ref="BC177" si="741">SUM(BC164:BC176)</f>
        <v>50615</v>
      </c>
      <c r="BD177" s="189">
        <f t="shared" ref="BD177" si="742">SUM(BD164:BD176)</f>
        <v>1024126</v>
      </c>
      <c r="BE177" s="189">
        <f t="shared" ref="BE177" si="743">SUM(BE164:BE176)</f>
        <v>9369</v>
      </c>
      <c r="BF177" s="189">
        <f t="shared" ref="BF177" si="744">SUM(BF164:BF176)</f>
        <v>181195</v>
      </c>
      <c r="BG177" s="189">
        <f t="shared" ref="BG177" si="745">SUM(BG164:BG176)</f>
        <v>285088</v>
      </c>
      <c r="BH177" s="189">
        <f t="shared" ref="BH177" si="746">SUM(BH164:BH176)</f>
        <v>30116</v>
      </c>
      <c r="BI177" s="549">
        <f t="shared" ref="BI177" si="747">SUM(BI164:BI176)</f>
        <v>307113.40756796167</v>
      </c>
      <c r="BJ177" s="549">
        <f t="shared" ref="BJ177" si="748">SUM(BJ164:BJ176)</f>
        <v>751374.91928535001</v>
      </c>
      <c r="BK177" s="77">
        <f t="shared" si="656"/>
        <v>2752995.3268533116</v>
      </c>
      <c r="BL177" s="306">
        <f>SUM(AY20:BJ32,AY36:BJ48,AY52:BJ64,AY68:BJ80,AY84:BJ96,AY132:BJ144,AY148:BJ160)</f>
        <v>2752995.3268533112</v>
      </c>
      <c r="BP177"/>
    </row>
    <row r="178" spans="1:68" ht="15" thickBot="1" x14ac:dyDescent="0.4">
      <c r="Q178" s="78"/>
      <c r="AG178" s="78"/>
      <c r="AW178" s="78"/>
      <c r="BP178"/>
    </row>
    <row r="179" spans="1:68" ht="15" thickBot="1" x14ac:dyDescent="0.4">
      <c r="B179" s="184" t="s">
        <v>36</v>
      </c>
      <c r="C179" s="185">
        <f t="shared" ref="C179:N179" si="749">C$3</f>
        <v>44927</v>
      </c>
      <c r="D179" s="185">
        <f t="shared" si="749"/>
        <v>44958</v>
      </c>
      <c r="E179" s="185">
        <f t="shared" si="749"/>
        <v>44986</v>
      </c>
      <c r="F179" s="185">
        <f t="shared" si="749"/>
        <v>45017</v>
      </c>
      <c r="G179" s="185">
        <f t="shared" si="749"/>
        <v>45047</v>
      </c>
      <c r="H179" s="185">
        <f t="shared" si="749"/>
        <v>45078</v>
      </c>
      <c r="I179" s="185">
        <f t="shared" si="749"/>
        <v>45108</v>
      </c>
      <c r="J179" s="185">
        <f t="shared" si="749"/>
        <v>45139</v>
      </c>
      <c r="K179" s="185">
        <f t="shared" si="749"/>
        <v>45170</v>
      </c>
      <c r="L179" s="185">
        <f t="shared" si="749"/>
        <v>45200</v>
      </c>
      <c r="M179" s="478">
        <f t="shared" si="749"/>
        <v>45231</v>
      </c>
      <c r="N179" s="478" t="str">
        <f t="shared" si="749"/>
        <v>Dec-23 +</v>
      </c>
      <c r="O179" s="186" t="s">
        <v>34</v>
      </c>
      <c r="Q179" s="78"/>
      <c r="R179" s="184" t="s">
        <v>36</v>
      </c>
      <c r="S179" s="185">
        <f t="shared" ref="S179:AD179" si="750">S$3</f>
        <v>44927</v>
      </c>
      <c r="T179" s="185">
        <f t="shared" si="750"/>
        <v>44958</v>
      </c>
      <c r="U179" s="185">
        <f t="shared" si="750"/>
        <v>44986</v>
      </c>
      <c r="V179" s="185">
        <f t="shared" si="750"/>
        <v>45017</v>
      </c>
      <c r="W179" s="185">
        <f t="shared" si="750"/>
        <v>45047</v>
      </c>
      <c r="X179" s="185">
        <f t="shared" si="750"/>
        <v>45078</v>
      </c>
      <c r="Y179" s="185">
        <f t="shared" si="750"/>
        <v>45108</v>
      </c>
      <c r="Z179" s="185">
        <f t="shared" si="750"/>
        <v>45139</v>
      </c>
      <c r="AA179" s="185">
        <f t="shared" si="750"/>
        <v>45170</v>
      </c>
      <c r="AB179" s="185">
        <f t="shared" si="750"/>
        <v>45200</v>
      </c>
      <c r="AC179" s="478">
        <f t="shared" si="750"/>
        <v>45231</v>
      </c>
      <c r="AD179" s="478" t="str">
        <f t="shared" si="750"/>
        <v>Dec-23 +</v>
      </c>
      <c r="AE179" s="186" t="s">
        <v>34</v>
      </c>
      <c r="AG179" s="78"/>
      <c r="AH179" s="184" t="s">
        <v>36</v>
      </c>
      <c r="AI179" s="185">
        <f t="shared" ref="AI179:AT179" si="751">AI$3</f>
        <v>44927</v>
      </c>
      <c r="AJ179" s="185">
        <f t="shared" si="751"/>
        <v>44958</v>
      </c>
      <c r="AK179" s="185">
        <f t="shared" si="751"/>
        <v>44986</v>
      </c>
      <c r="AL179" s="185">
        <f t="shared" si="751"/>
        <v>45017</v>
      </c>
      <c r="AM179" s="185">
        <f t="shared" si="751"/>
        <v>45047</v>
      </c>
      <c r="AN179" s="185">
        <f t="shared" si="751"/>
        <v>45078</v>
      </c>
      <c r="AO179" s="185">
        <f t="shared" si="751"/>
        <v>45108</v>
      </c>
      <c r="AP179" s="185">
        <f t="shared" si="751"/>
        <v>45139</v>
      </c>
      <c r="AQ179" s="185">
        <f t="shared" si="751"/>
        <v>45170</v>
      </c>
      <c r="AR179" s="185">
        <f t="shared" si="751"/>
        <v>45200</v>
      </c>
      <c r="AS179" s="478">
        <f t="shared" si="751"/>
        <v>45231</v>
      </c>
      <c r="AT179" s="478" t="str">
        <f t="shared" si="751"/>
        <v>Dec-23 +</v>
      </c>
      <c r="AU179" s="186" t="s">
        <v>34</v>
      </c>
      <c r="AW179" s="78"/>
      <c r="AX179" s="184" t="s">
        <v>36</v>
      </c>
      <c r="AY179" s="185">
        <f t="shared" ref="AY179:BJ179" si="752">AY$3</f>
        <v>44927</v>
      </c>
      <c r="AZ179" s="185">
        <f t="shared" si="752"/>
        <v>44958</v>
      </c>
      <c r="BA179" s="185">
        <f t="shared" si="752"/>
        <v>44986</v>
      </c>
      <c r="BB179" s="185">
        <f t="shared" si="752"/>
        <v>45017</v>
      </c>
      <c r="BC179" s="185">
        <f t="shared" si="752"/>
        <v>45047</v>
      </c>
      <c r="BD179" s="185">
        <f t="shared" si="752"/>
        <v>45078</v>
      </c>
      <c r="BE179" s="185">
        <f t="shared" si="752"/>
        <v>45108</v>
      </c>
      <c r="BF179" s="185">
        <f t="shared" si="752"/>
        <v>45139</v>
      </c>
      <c r="BG179" s="185">
        <f t="shared" si="752"/>
        <v>45170</v>
      </c>
      <c r="BH179" s="185">
        <f t="shared" si="752"/>
        <v>45200</v>
      </c>
      <c r="BI179" s="478">
        <f t="shared" si="752"/>
        <v>45231</v>
      </c>
      <c r="BJ179" s="478" t="str">
        <f t="shared" si="752"/>
        <v>Dec-23 +</v>
      </c>
      <c r="BK179" s="186" t="s">
        <v>34</v>
      </c>
      <c r="BP179"/>
    </row>
    <row r="180" spans="1:68" ht="15" customHeight="1" x14ac:dyDescent="0.35">
      <c r="A180" s="635" t="s">
        <v>175</v>
      </c>
      <c r="B180" s="196" t="s">
        <v>62</v>
      </c>
      <c r="C180" s="3">
        <f>C4+C116</f>
        <v>0</v>
      </c>
      <c r="D180" s="3">
        <f t="shared" ref="D180:N180" si="753">D4+D116</f>
        <v>0</v>
      </c>
      <c r="E180" s="3">
        <f t="shared" si="753"/>
        <v>0</v>
      </c>
      <c r="F180" s="3">
        <f t="shared" si="753"/>
        <v>0</v>
      </c>
      <c r="G180" s="3">
        <f t="shared" si="753"/>
        <v>0</v>
      </c>
      <c r="H180" s="3">
        <f t="shared" si="753"/>
        <v>0</v>
      </c>
      <c r="I180" s="3">
        <f t="shared" si="753"/>
        <v>0</v>
      </c>
      <c r="J180" s="3">
        <f t="shared" si="753"/>
        <v>0</v>
      </c>
      <c r="K180" s="3">
        <f t="shared" si="753"/>
        <v>0</v>
      </c>
      <c r="L180" s="3">
        <f t="shared" si="753"/>
        <v>0</v>
      </c>
      <c r="M180" s="286">
        <f t="shared" si="753"/>
        <v>0</v>
      </c>
      <c r="N180" s="286">
        <f t="shared" si="753"/>
        <v>0</v>
      </c>
      <c r="O180" s="74">
        <f t="shared" ref="O180:O193" si="754">SUM(C180:N180)</f>
        <v>0</v>
      </c>
      <c r="Q180" s="635" t="s">
        <v>175</v>
      </c>
      <c r="R180" s="196" t="s">
        <v>62</v>
      </c>
      <c r="S180" s="3">
        <f>S4+S116</f>
        <v>0</v>
      </c>
      <c r="T180" s="3">
        <f t="shared" ref="T180:AD180" si="755">T4+T116</f>
        <v>0</v>
      </c>
      <c r="U180" s="3">
        <f t="shared" si="755"/>
        <v>0</v>
      </c>
      <c r="V180" s="3">
        <f t="shared" si="755"/>
        <v>0</v>
      </c>
      <c r="W180" s="3">
        <f t="shared" si="755"/>
        <v>0</v>
      </c>
      <c r="X180" s="3">
        <f t="shared" si="755"/>
        <v>0</v>
      </c>
      <c r="Y180" s="3">
        <f t="shared" si="755"/>
        <v>0</v>
      </c>
      <c r="Z180" s="3">
        <f t="shared" si="755"/>
        <v>0</v>
      </c>
      <c r="AA180" s="3">
        <f t="shared" si="755"/>
        <v>0</v>
      </c>
      <c r="AB180" s="3">
        <f t="shared" si="755"/>
        <v>0</v>
      </c>
      <c r="AC180" s="286">
        <f t="shared" si="755"/>
        <v>0</v>
      </c>
      <c r="AD180" s="286">
        <f t="shared" si="755"/>
        <v>0</v>
      </c>
      <c r="AE180" s="74">
        <f t="shared" ref="AE180:AE193" si="756">SUM(S180:AD180)</f>
        <v>0</v>
      </c>
      <c r="AG180" s="635" t="s">
        <v>175</v>
      </c>
      <c r="AH180" s="196" t="s">
        <v>62</v>
      </c>
      <c r="AI180" s="3">
        <f>AI4+AI116</f>
        <v>0</v>
      </c>
      <c r="AJ180" s="3">
        <f t="shared" ref="AJ180:AT180" si="757">AJ4+AJ116</f>
        <v>0</v>
      </c>
      <c r="AK180" s="3">
        <f t="shared" si="757"/>
        <v>0</v>
      </c>
      <c r="AL180" s="3">
        <f t="shared" si="757"/>
        <v>0</v>
      </c>
      <c r="AM180" s="3">
        <f t="shared" si="757"/>
        <v>0</v>
      </c>
      <c r="AN180" s="3">
        <f t="shared" si="757"/>
        <v>0</v>
      </c>
      <c r="AO180" s="3">
        <f t="shared" si="757"/>
        <v>0</v>
      </c>
      <c r="AP180" s="3">
        <f t="shared" si="757"/>
        <v>0</v>
      </c>
      <c r="AQ180" s="3">
        <f t="shared" si="757"/>
        <v>0</v>
      </c>
      <c r="AR180" s="3">
        <f t="shared" si="757"/>
        <v>0</v>
      </c>
      <c r="AS180" s="286">
        <f t="shared" si="757"/>
        <v>0</v>
      </c>
      <c r="AT180" s="286">
        <f t="shared" si="757"/>
        <v>0</v>
      </c>
      <c r="AU180" s="74">
        <f t="shared" ref="AU180:AU193" si="758">SUM(AI180:AT180)</f>
        <v>0</v>
      </c>
      <c r="AW180" s="635" t="s">
        <v>175</v>
      </c>
      <c r="AX180" s="196" t="s">
        <v>62</v>
      </c>
      <c r="AY180" s="3">
        <f>AY4+AY116</f>
        <v>0</v>
      </c>
      <c r="AZ180" s="3">
        <f t="shared" ref="AZ180:BJ180" si="759">AZ4+AZ116</f>
        <v>0</v>
      </c>
      <c r="BA180" s="3">
        <f t="shared" si="759"/>
        <v>0</v>
      </c>
      <c r="BB180" s="3">
        <f t="shared" si="759"/>
        <v>0</v>
      </c>
      <c r="BC180" s="3">
        <f t="shared" si="759"/>
        <v>0</v>
      </c>
      <c r="BD180" s="3">
        <f t="shared" si="759"/>
        <v>0</v>
      </c>
      <c r="BE180" s="3">
        <f t="shared" si="759"/>
        <v>0</v>
      </c>
      <c r="BF180" s="3">
        <f t="shared" si="759"/>
        <v>0</v>
      </c>
      <c r="BG180" s="3">
        <f t="shared" si="759"/>
        <v>0</v>
      </c>
      <c r="BH180" s="3">
        <f t="shared" si="759"/>
        <v>0</v>
      </c>
      <c r="BI180" s="286">
        <f t="shared" si="759"/>
        <v>0</v>
      </c>
      <c r="BJ180" s="286">
        <f t="shared" si="759"/>
        <v>0</v>
      </c>
      <c r="BK180" s="74">
        <f t="shared" ref="BK180:BK193" si="760">SUM(AY180:BJ180)</f>
        <v>0</v>
      </c>
      <c r="BP180"/>
    </row>
    <row r="181" spans="1:68" x14ac:dyDescent="0.35">
      <c r="A181" s="636"/>
      <c r="B181" s="196" t="s">
        <v>61</v>
      </c>
      <c r="C181" s="3">
        <f t="shared" ref="C181:N181" si="761">C5+C117</f>
        <v>0</v>
      </c>
      <c r="D181" s="3">
        <f t="shared" si="761"/>
        <v>0</v>
      </c>
      <c r="E181" s="3">
        <f t="shared" si="761"/>
        <v>0</v>
      </c>
      <c r="F181" s="3">
        <f t="shared" si="761"/>
        <v>0</v>
      </c>
      <c r="G181" s="3">
        <f t="shared" si="761"/>
        <v>248820.09999999998</v>
      </c>
      <c r="H181" s="3">
        <f t="shared" si="761"/>
        <v>17392.760000000002</v>
      </c>
      <c r="I181" s="3">
        <f t="shared" si="761"/>
        <v>72341.320000000007</v>
      </c>
      <c r="J181" s="3">
        <f t="shared" si="761"/>
        <v>0</v>
      </c>
      <c r="K181" s="3">
        <f t="shared" si="761"/>
        <v>403244.76</v>
      </c>
      <c r="L181" s="3">
        <f t="shared" si="761"/>
        <v>0</v>
      </c>
      <c r="M181" s="286">
        <f t="shared" si="761"/>
        <v>0</v>
      </c>
      <c r="N181" s="286">
        <f t="shared" si="761"/>
        <v>0</v>
      </c>
      <c r="O181" s="74">
        <f t="shared" si="754"/>
        <v>741798.94</v>
      </c>
      <c r="Q181" s="636"/>
      <c r="R181" s="196" t="s">
        <v>61</v>
      </c>
      <c r="S181" s="3">
        <f t="shared" ref="S181:AD181" si="762">S5+S117</f>
        <v>0</v>
      </c>
      <c r="T181" s="3">
        <f t="shared" si="762"/>
        <v>0</v>
      </c>
      <c r="U181" s="3">
        <f t="shared" si="762"/>
        <v>0</v>
      </c>
      <c r="V181" s="3">
        <f t="shared" si="762"/>
        <v>0</v>
      </c>
      <c r="W181" s="3">
        <f t="shared" si="762"/>
        <v>0</v>
      </c>
      <c r="X181" s="3">
        <f t="shared" si="762"/>
        <v>0</v>
      </c>
      <c r="Y181" s="3">
        <f t="shared" si="762"/>
        <v>105207.59</v>
      </c>
      <c r="Z181" s="3">
        <f t="shared" si="762"/>
        <v>0</v>
      </c>
      <c r="AA181" s="3">
        <f t="shared" si="762"/>
        <v>0</v>
      </c>
      <c r="AB181" s="3">
        <f t="shared" si="762"/>
        <v>0</v>
      </c>
      <c r="AC181" s="286">
        <f t="shared" si="762"/>
        <v>0</v>
      </c>
      <c r="AD181" s="286">
        <f t="shared" si="762"/>
        <v>0</v>
      </c>
      <c r="AE181" s="74">
        <f t="shared" si="756"/>
        <v>105207.59</v>
      </c>
      <c r="AG181" s="636"/>
      <c r="AH181" s="196" t="s">
        <v>61</v>
      </c>
      <c r="AI181" s="3">
        <f t="shared" ref="AI181:AT181" si="763">AI5+AI117</f>
        <v>0</v>
      </c>
      <c r="AJ181" s="3">
        <f t="shared" si="763"/>
        <v>0</v>
      </c>
      <c r="AK181" s="3">
        <f t="shared" si="763"/>
        <v>0</v>
      </c>
      <c r="AL181" s="3">
        <f t="shared" si="763"/>
        <v>0</v>
      </c>
      <c r="AM181" s="3">
        <f t="shared" si="763"/>
        <v>0</v>
      </c>
      <c r="AN181" s="3">
        <f t="shared" si="763"/>
        <v>0</v>
      </c>
      <c r="AO181" s="3">
        <f t="shared" si="763"/>
        <v>0</v>
      </c>
      <c r="AP181" s="3">
        <f t="shared" si="763"/>
        <v>0</v>
      </c>
      <c r="AQ181" s="3">
        <f t="shared" si="763"/>
        <v>0</v>
      </c>
      <c r="AR181" s="3">
        <f t="shared" si="763"/>
        <v>0</v>
      </c>
      <c r="AS181" s="286">
        <f t="shared" si="763"/>
        <v>0</v>
      </c>
      <c r="AT181" s="286">
        <f t="shared" si="763"/>
        <v>0</v>
      </c>
      <c r="AU181" s="74">
        <f t="shared" si="758"/>
        <v>0</v>
      </c>
      <c r="AW181" s="636"/>
      <c r="AX181" s="196" t="s">
        <v>61</v>
      </c>
      <c r="AY181" s="3">
        <f t="shared" ref="AY181:BJ181" si="764">AY5+AY117</f>
        <v>0</v>
      </c>
      <c r="AZ181" s="3">
        <f t="shared" si="764"/>
        <v>0</v>
      </c>
      <c r="BA181" s="3">
        <f t="shared" si="764"/>
        <v>0</v>
      </c>
      <c r="BB181" s="3">
        <f t="shared" si="764"/>
        <v>0</v>
      </c>
      <c r="BC181" s="3">
        <f t="shared" si="764"/>
        <v>0</v>
      </c>
      <c r="BD181" s="3">
        <f t="shared" si="764"/>
        <v>0</v>
      </c>
      <c r="BE181" s="3">
        <f t="shared" si="764"/>
        <v>0</v>
      </c>
      <c r="BF181" s="3">
        <f t="shared" si="764"/>
        <v>0</v>
      </c>
      <c r="BG181" s="3">
        <f t="shared" si="764"/>
        <v>0</v>
      </c>
      <c r="BH181" s="3">
        <f t="shared" si="764"/>
        <v>0</v>
      </c>
      <c r="BI181" s="286">
        <f t="shared" si="764"/>
        <v>0</v>
      </c>
      <c r="BJ181" s="286">
        <f t="shared" si="764"/>
        <v>0</v>
      </c>
      <c r="BK181" s="74">
        <f t="shared" si="760"/>
        <v>0</v>
      </c>
      <c r="BP181"/>
    </row>
    <row r="182" spans="1:68" x14ac:dyDescent="0.35">
      <c r="A182" s="636"/>
      <c r="B182" s="196" t="s">
        <v>60</v>
      </c>
      <c r="C182" s="3">
        <f t="shared" ref="C182:N182" si="765">C6+C118</f>
        <v>0</v>
      </c>
      <c r="D182" s="3">
        <f t="shared" si="765"/>
        <v>0</v>
      </c>
      <c r="E182" s="3">
        <f t="shared" si="765"/>
        <v>0</v>
      </c>
      <c r="F182" s="3">
        <f t="shared" si="765"/>
        <v>0</v>
      </c>
      <c r="G182" s="3">
        <f t="shared" si="765"/>
        <v>0</v>
      </c>
      <c r="H182" s="3">
        <f t="shared" si="765"/>
        <v>0</v>
      </c>
      <c r="I182" s="3">
        <f t="shared" si="765"/>
        <v>0</v>
      </c>
      <c r="J182" s="3">
        <f t="shared" si="765"/>
        <v>0</v>
      </c>
      <c r="K182" s="3">
        <f t="shared" si="765"/>
        <v>385.04</v>
      </c>
      <c r="L182" s="3">
        <f t="shared" si="765"/>
        <v>0</v>
      </c>
      <c r="M182" s="286">
        <f t="shared" si="765"/>
        <v>0</v>
      </c>
      <c r="N182" s="286">
        <f t="shared" si="765"/>
        <v>0</v>
      </c>
      <c r="O182" s="74">
        <f t="shared" si="754"/>
        <v>385.04</v>
      </c>
      <c r="Q182" s="636"/>
      <c r="R182" s="196" t="s">
        <v>60</v>
      </c>
      <c r="S182" s="3">
        <f t="shared" ref="S182:AD182" si="766">S6+S118</f>
        <v>0</v>
      </c>
      <c r="T182" s="3">
        <f t="shared" si="766"/>
        <v>0</v>
      </c>
      <c r="U182" s="3">
        <f t="shared" si="766"/>
        <v>0</v>
      </c>
      <c r="V182" s="3">
        <f t="shared" si="766"/>
        <v>0</v>
      </c>
      <c r="W182" s="3">
        <f t="shared" si="766"/>
        <v>0</v>
      </c>
      <c r="X182" s="3">
        <f t="shared" si="766"/>
        <v>0</v>
      </c>
      <c r="Y182" s="3">
        <f t="shared" si="766"/>
        <v>0</v>
      </c>
      <c r="Z182" s="3">
        <f t="shared" si="766"/>
        <v>0</v>
      </c>
      <c r="AA182" s="3">
        <f t="shared" si="766"/>
        <v>0</v>
      </c>
      <c r="AB182" s="3">
        <f t="shared" si="766"/>
        <v>0</v>
      </c>
      <c r="AC182" s="286">
        <f t="shared" si="766"/>
        <v>0</v>
      </c>
      <c r="AD182" s="286">
        <f t="shared" si="766"/>
        <v>0</v>
      </c>
      <c r="AE182" s="74">
        <f t="shared" si="756"/>
        <v>0</v>
      </c>
      <c r="AG182" s="636"/>
      <c r="AH182" s="196" t="s">
        <v>60</v>
      </c>
      <c r="AI182" s="3">
        <f t="shared" ref="AI182:AT182" si="767">AI6+AI118</f>
        <v>0</v>
      </c>
      <c r="AJ182" s="3">
        <f t="shared" si="767"/>
        <v>0</v>
      </c>
      <c r="AK182" s="3">
        <f t="shared" si="767"/>
        <v>0</v>
      </c>
      <c r="AL182" s="3">
        <f t="shared" si="767"/>
        <v>0</v>
      </c>
      <c r="AM182" s="3">
        <f t="shared" si="767"/>
        <v>0</v>
      </c>
      <c r="AN182" s="3">
        <f t="shared" si="767"/>
        <v>0</v>
      </c>
      <c r="AO182" s="3">
        <f t="shared" si="767"/>
        <v>0</v>
      </c>
      <c r="AP182" s="3">
        <f t="shared" si="767"/>
        <v>0</v>
      </c>
      <c r="AQ182" s="3">
        <f t="shared" si="767"/>
        <v>0</v>
      </c>
      <c r="AR182" s="3">
        <f t="shared" si="767"/>
        <v>0</v>
      </c>
      <c r="AS182" s="286">
        <f t="shared" si="767"/>
        <v>0</v>
      </c>
      <c r="AT182" s="286">
        <f t="shared" si="767"/>
        <v>0</v>
      </c>
      <c r="AU182" s="74">
        <f t="shared" si="758"/>
        <v>0</v>
      </c>
      <c r="AW182" s="636"/>
      <c r="AX182" s="196" t="s">
        <v>60</v>
      </c>
      <c r="AY182" s="3">
        <f t="shared" ref="AY182:BJ182" si="768">AY6+AY118</f>
        <v>0</v>
      </c>
      <c r="AZ182" s="3">
        <f t="shared" si="768"/>
        <v>0</v>
      </c>
      <c r="BA182" s="3">
        <f t="shared" si="768"/>
        <v>0</v>
      </c>
      <c r="BB182" s="3">
        <f t="shared" si="768"/>
        <v>0</v>
      </c>
      <c r="BC182" s="3">
        <f t="shared" si="768"/>
        <v>0</v>
      </c>
      <c r="BD182" s="3">
        <f t="shared" si="768"/>
        <v>0</v>
      </c>
      <c r="BE182" s="3">
        <f t="shared" si="768"/>
        <v>0</v>
      </c>
      <c r="BF182" s="3">
        <f t="shared" si="768"/>
        <v>0</v>
      </c>
      <c r="BG182" s="3">
        <f t="shared" si="768"/>
        <v>0</v>
      </c>
      <c r="BH182" s="3">
        <f t="shared" si="768"/>
        <v>0</v>
      </c>
      <c r="BI182" s="286">
        <f t="shared" si="768"/>
        <v>0</v>
      </c>
      <c r="BJ182" s="286">
        <f t="shared" si="768"/>
        <v>0</v>
      </c>
      <c r="BK182" s="74">
        <f t="shared" si="760"/>
        <v>0</v>
      </c>
      <c r="BP182"/>
    </row>
    <row r="183" spans="1:68" x14ac:dyDescent="0.35">
      <c r="A183" s="636"/>
      <c r="B183" s="196" t="s">
        <v>59</v>
      </c>
      <c r="C183" s="3">
        <f t="shared" ref="C183:N183" si="769">C7+C119</f>
        <v>0</v>
      </c>
      <c r="D183" s="3">
        <f t="shared" si="769"/>
        <v>0</v>
      </c>
      <c r="E183" s="3">
        <f t="shared" si="769"/>
        <v>0</v>
      </c>
      <c r="F183" s="3">
        <f t="shared" si="769"/>
        <v>9034</v>
      </c>
      <c r="G183" s="3">
        <f t="shared" si="769"/>
        <v>13229.68</v>
      </c>
      <c r="H183" s="3">
        <f t="shared" si="769"/>
        <v>0</v>
      </c>
      <c r="I183" s="3">
        <f t="shared" si="769"/>
        <v>27915.4</v>
      </c>
      <c r="J183" s="3">
        <f t="shared" si="769"/>
        <v>130528.56</v>
      </c>
      <c r="K183" s="3">
        <f t="shared" si="769"/>
        <v>0</v>
      </c>
      <c r="L183" s="3">
        <f t="shared" si="769"/>
        <v>8212</v>
      </c>
      <c r="M183" s="286">
        <f t="shared" si="769"/>
        <v>0</v>
      </c>
      <c r="N183" s="286">
        <f t="shared" si="769"/>
        <v>0</v>
      </c>
      <c r="O183" s="74">
        <f t="shared" si="754"/>
        <v>188919.64</v>
      </c>
      <c r="Q183" s="636"/>
      <c r="R183" s="196" t="s">
        <v>59</v>
      </c>
      <c r="S183" s="3">
        <f t="shared" ref="S183:AD183" si="770">S7+S119</f>
        <v>0</v>
      </c>
      <c r="T183" s="3">
        <f t="shared" si="770"/>
        <v>0</v>
      </c>
      <c r="U183" s="3">
        <f t="shared" si="770"/>
        <v>0</v>
      </c>
      <c r="V183" s="3">
        <f t="shared" si="770"/>
        <v>0</v>
      </c>
      <c r="W183" s="3">
        <f t="shared" si="770"/>
        <v>0</v>
      </c>
      <c r="X183" s="3">
        <f t="shared" si="770"/>
        <v>0</v>
      </c>
      <c r="Y183" s="3">
        <f t="shared" si="770"/>
        <v>0</v>
      </c>
      <c r="Z183" s="3">
        <f t="shared" si="770"/>
        <v>0</v>
      </c>
      <c r="AA183" s="3">
        <f t="shared" si="770"/>
        <v>0</v>
      </c>
      <c r="AB183" s="3">
        <f t="shared" si="770"/>
        <v>0</v>
      </c>
      <c r="AC183" s="286">
        <f t="shared" si="770"/>
        <v>0</v>
      </c>
      <c r="AD183" s="286">
        <f t="shared" si="770"/>
        <v>0</v>
      </c>
      <c r="AE183" s="74">
        <f t="shared" si="756"/>
        <v>0</v>
      </c>
      <c r="AG183" s="636"/>
      <c r="AH183" s="196" t="s">
        <v>59</v>
      </c>
      <c r="AI183" s="3">
        <f t="shared" ref="AI183:AT183" si="771">AI7+AI119</f>
        <v>0</v>
      </c>
      <c r="AJ183" s="3">
        <f t="shared" si="771"/>
        <v>0</v>
      </c>
      <c r="AK183" s="3">
        <f t="shared" si="771"/>
        <v>0</v>
      </c>
      <c r="AL183" s="3">
        <f t="shared" si="771"/>
        <v>0</v>
      </c>
      <c r="AM183" s="3">
        <f t="shared" si="771"/>
        <v>0</v>
      </c>
      <c r="AN183" s="3">
        <f t="shared" si="771"/>
        <v>0</v>
      </c>
      <c r="AO183" s="3">
        <f t="shared" si="771"/>
        <v>0</v>
      </c>
      <c r="AP183" s="3">
        <f t="shared" si="771"/>
        <v>0</v>
      </c>
      <c r="AQ183" s="3">
        <f t="shared" si="771"/>
        <v>0</v>
      </c>
      <c r="AR183" s="3">
        <f t="shared" si="771"/>
        <v>0</v>
      </c>
      <c r="AS183" s="286">
        <f t="shared" si="771"/>
        <v>0</v>
      </c>
      <c r="AT183" s="286">
        <f t="shared" si="771"/>
        <v>0</v>
      </c>
      <c r="AU183" s="74">
        <f t="shared" si="758"/>
        <v>0</v>
      </c>
      <c r="AW183" s="636"/>
      <c r="AX183" s="196" t="s">
        <v>59</v>
      </c>
      <c r="AY183" s="3">
        <f t="shared" ref="AY183:BJ183" si="772">AY7+AY119</f>
        <v>0</v>
      </c>
      <c r="AZ183" s="3">
        <f t="shared" si="772"/>
        <v>0</v>
      </c>
      <c r="BA183" s="3">
        <f t="shared" si="772"/>
        <v>0</v>
      </c>
      <c r="BB183" s="3">
        <f t="shared" si="772"/>
        <v>0</v>
      </c>
      <c r="BC183" s="3">
        <f t="shared" si="772"/>
        <v>0</v>
      </c>
      <c r="BD183" s="3">
        <f t="shared" si="772"/>
        <v>0</v>
      </c>
      <c r="BE183" s="3">
        <f t="shared" si="772"/>
        <v>0</v>
      </c>
      <c r="BF183" s="3">
        <f t="shared" si="772"/>
        <v>0</v>
      </c>
      <c r="BG183" s="3">
        <f t="shared" si="772"/>
        <v>0</v>
      </c>
      <c r="BH183" s="3">
        <f t="shared" si="772"/>
        <v>0</v>
      </c>
      <c r="BI183" s="286">
        <f t="shared" si="772"/>
        <v>0</v>
      </c>
      <c r="BJ183" s="286">
        <f t="shared" si="772"/>
        <v>0</v>
      </c>
      <c r="BK183" s="74">
        <f t="shared" si="760"/>
        <v>0</v>
      </c>
      <c r="BP183"/>
    </row>
    <row r="184" spans="1:68" x14ac:dyDescent="0.35">
      <c r="A184" s="636"/>
      <c r="B184" s="196" t="s">
        <v>58</v>
      </c>
      <c r="C184" s="3">
        <f t="shared" ref="C184:N184" si="773">C8+C120</f>
        <v>0</v>
      </c>
      <c r="D184" s="3">
        <f t="shared" si="773"/>
        <v>0</v>
      </c>
      <c r="E184" s="3">
        <f t="shared" si="773"/>
        <v>0</v>
      </c>
      <c r="F184" s="3">
        <f t="shared" si="773"/>
        <v>0</v>
      </c>
      <c r="G184" s="3">
        <f t="shared" si="773"/>
        <v>0</v>
      </c>
      <c r="H184" s="3">
        <f t="shared" si="773"/>
        <v>0</v>
      </c>
      <c r="I184" s="3">
        <f t="shared" si="773"/>
        <v>0</v>
      </c>
      <c r="J184" s="3">
        <f t="shared" si="773"/>
        <v>0</v>
      </c>
      <c r="K184" s="3">
        <f t="shared" si="773"/>
        <v>54.4</v>
      </c>
      <c r="L184" s="3">
        <f t="shared" si="773"/>
        <v>0</v>
      </c>
      <c r="M184" s="286">
        <f t="shared" si="773"/>
        <v>8598.7770023075482</v>
      </c>
      <c r="N184" s="286">
        <f t="shared" si="773"/>
        <v>29306.403562715452</v>
      </c>
      <c r="O184" s="74">
        <f t="shared" si="754"/>
        <v>37959.580565023003</v>
      </c>
      <c r="Q184" s="636"/>
      <c r="R184" s="196" t="s">
        <v>58</v>
      </c>
      <c r="S184" s="3">
        <f t="shared" ref="S184:AD184" si="774">S8+S120</f>
        <v>0</v>
      </c>
      <c r="T184" s="3">
        <f t="shared" si="774"/>
        <v>0</v>
      </c>
      <c r="U184" s="3">
        <f t="shared" si="774"/>
        <v>0</v>
      </c>
      <c r="V184" s="3">
        <f t="shared" si="774"/>
        <v>0</v>
      </c>
      <c r="W184" s="3">
        <f t="shared" si="774"/>
        <v>0</v>
      </c>
      <c r="X184" s="3">
        <f t="shared" si="774"/>
        <v>0</v>
      </c>
      <c r="Y184" s="3">
        <f t="shared" si="774"/>
        <v>0</v>
      </c>
      <c r="Z184" s="3">
        <f t="shared" si="774"/>
        <v>0</v>
      </c>
      <c r="AA184" s="3">
        <f t="shared" si="774"/>
        <v>0</v>
      </c>
      <c r="AB184" s="3">
        <f t="shared" si="774"/>
        <v>0</v>
      </c>
      <c r="AC184" s="286">
        <f t="shared" si="774"/>
        <v>0</v>
      </c>
      <c r="AD184" s="286">
        <f t="shared" si="774"/>
        <v>0</v>
      </c>
      <c r="AE184" s="74">
        <f t="shared" si="756"/>
        <v>0</v>
      </c>
      <c r="AG184" s="636"/>
      <c r="AH184" s="196" t="s">
        <v>58</v>
      </c>
      <c r="AI184" s="3">
        <f t="shared" ref="AI184:AT184" si="775">AI8+AI120</f>
        <v>0</v>
      </c>
      <c r="AJ184" s="3">
        <f t="shared" si="775"/>
        <v>0</v>
      </c>
      <c r="AK184" s="3">
        <f t="shared" si="775"/>
        <v>0</v>
      </c>
      <c r="AL184" s="3">
        <f t="shared" si="775"/>
        <v>0</v>
      </c>
      <c r="AM184" s="3">
        <f t="shared" si="775"/>
        <v>0</v>
      </c>
      <c r="AN184" s="3">
        <f t="shared" si="775"/>
        <v>0</v>
      </c>
      <c r="AO184" s="3">
        <f t="shared" si="775"/>
        <v>0</v>
      </c>
      <c r="AP184" s="3">
        <f t="shared" si="775"/>
        <v>0</v>
      </c>
      <c r="AQ184" s="3">
        <f t="shared" si="775"/>
        <v>0</v>
      </c>
      <c r="AR184" s="3">
        <f t="shared" si="775"/>
        <v>0</v>
      </c>
      <c r="AS184" s="286">
        <f t="shared" si="775"/>
        <v>0</v>
      </c>
      <c r="AT184" s="286">
        <f t="shared" si="775"/>
        <v>0</v>
      </c>
      <c r="AU184" s="74">
        <f t="shared" si="758"/>
        <v>0</v>
      </c>
      <c r="AW184" s="636"/>
      <c r="AX184" s="196" t="s">
        <v>58</v>
      </c>
      <c r="AY184" s="3">
        <f t="shared" ref="AY184:BJ184" si="776">AY8+AY120</f>
        <v>0</v>
      </c>
      <c r="AZ184" s="3">
        <f t="shared" si="776"/>
        <v>0</v>
      </c>
      <c r="BA184" s="3">
        <f t="shared" si="776"/>
        <v>0</v>
      </c>
      <c r="BB184" s="3">
        <f t="shared" si="776"/>
        <v>0</v>
      </c>
      <c r="BC184" s="3">
        <f t="shared" si="776"/>
        <v>0</v>
      </c>
      <c r="BD184" s="3">
        <f t="shared" si="776"/>
        <v>0</v>
      </c>
      <c r="BE184" s="3">
        <f t="shared" si="776"/>
        <v>0</v>
      </c>
      <c r="BF184" s="3">
        <f t="shared" si="776"/>
        <v>0</v>
      </c>
      <c r="BG184" s="3">
        <f t="shared" si="776"/>
        <v>0</v>
      </c>
      <c r="BH184" s="3">
        <f t="shared" si="776"/>
        <v>0</v>
      </c>
      <c r="BI184" s="286">
        <f t="shared" si="776"/>
        <v>0</v>
      </c>
      <c r="BJ184" s="286">
        <f t="shared" si="776"/>
        <v>0</v>
      </c>
      <c r="BK184" s="74">
        <f t="shared" si="760"/>
        <v>0</v>
      </c>
      <c r="BP184"/>
    </row>
    <row r="185" spans="1:68" x14ac:dyDescent="0.35">
      <c r="A185" s="636"/>
      <c r="B185" s="196" t="s">
        <v>57</v>
      </c>
      <c r="C185" s="3">
        <f t="shared" ref="C185:N185" si="777">C9+C121</f>
        <v>0</v>
      </c>
      <c r="D185" s="3">
        <f t="shared" si="777"/>
        <v>0</v>
      </c>
      <c r="E185" s="3">
        <f t="shared" si="777"/>
        <v>0</v>
      </c>
      <c r="F185" s="3">
        <f t="shared" si="777"/>
        <v>0</v>
      </c>
      <c r="G185" s="3">
        <f t="shared" si="777"/>
        <v>244.8</v>
      </c>
      <c r="H185" s="3">
        <f t="shared" si="777"/>
        <v>0</v>
      </c>
      <c r="I185" s="3">
        <f t="shared" si="777"/>
        <v>3944</v>
      </c>
      <c r="J185" s="3">
        <f t="shared" si="777"/>
        <v>18441.599999999999</v>
      </c>
      <c r="K185" s="3">
        <f t="shared" si="777"/>
        <v>99391.679999999993</v>
      </c>
      <c r="L185" s="3">
        <f t="shared" si="777"/>
        <v>0</v>
      </c>
      <c r="M185" s="286">
        <f t="shared" si="777"/>
        <v>0</v>
      </c>
      <c r="N185" s="286">
        <f t="shared" si="777"/>
        <v>0</v>
      </c>
      <c r="O185" s="74">
        <f t="shared" si="754"/>
        <v>122022.07999999999</v>
      </c>
      <c r="Q185" s="636"/>
      <c r="R185" s="196" t="s">
        <v>57</v>
      </c>
      <c r="S185" s="3">
        <f t="shared" ref="S185:AD185" si="778">S9+S121</f>
        <v>0</v>
      </c>
      <c r="T185" s="3">
        <f t="shared" si="778"/>
        <v>0</v>
      </c>
      <c r="U185" s="3">
        <f t="shared" si="778"/>
        <v>0</v>
      </c>
      <c r="V185" s="3">
        <f t="shared" si="778"/>
        <v>0</v>
      </c>
      <c r="W185" s="3">
        <f t="shared" si="778"/>
        <v>0</v>
      </c>
      <c r="X185" s="3">
        <f t="shared" si="778"/>
        <v>0</v>
      </c>
      <c r="Y185" s="3">
        <f t="shared" si="778"/>
        <v>0</v>
      </c>
      <c r="Z185" s="3">
        <f t="shared" si="778"/>
        <v>0</v>
      </c>
      <c r="AA185" s="3">
        <f t="shared" si="778"/>
        <v>0</v>
      </c>
      <c r="AB185" s="3">
        <f t="shared" si="778"/>
        <v>0</v>
      </c>
      <c r="AC185" s="286">
        <f t="shared" si="778"/>
        <v>0</v>
      </c>
      <c r="AD185" s="286">
        <f t="shared" si="778"/>
        <v>0</v>
      </c>
      <c r="AE185" s="74">
        <f t="shared" si="756"/>
        <v>0</v>
      </c>
      <c r="AG185" s="636"/>
      <c r="AH185" s="196" t="s">
        <v>57</v>
      </c>
      <c r="AI185" s="3">
        <f t="shared" ref="AI185:AT185" si="779">AI9+AI121</f>
        <v>0</v>
      </c>
      <c r="AJ185" s="3">
        <f t="shared" si="779"/>
        <v>0</v>
      </c>
      <c r="AK185" s="3">
        <f t="shared" si="779"/>
        <v>0</v>
      </c>
      <c r="AL185" s="3">
        <f t="shared" si="779"/>
        <v>0</v>
      </c>
      <c r="AM185" s="3">
        <f t="shared" si="779"/>
        <v>0</v>
      </c>
      <c r="AN185" s="3">
        <f t="shared" si="779"/>
        <v>0</v>
      </c>
      <c r="AO185" s="3">
        <f t="shared" si="779"/>
        <v>0</v>
      </c>
      <c r="AP185" s="3">
        <f t="shared" si="779"/>
        <v>0</v>
      </c>
      <c r="AQ185" s="3">
        <f t="shared" si="779"/>
        <v>0</v>
      </c>
      <c r="AR185" s="3">
        <f t="shared" si="779"/>
        <v>0</v>
      </c>
      <c r="AS185" s="286">
        <f t="shared" si="779"/>
        <v>0</v>
      </c>
      <c r="AT185" s="286">
        <f t="shared" si="779"/>
        <v>0</v>
      </c>
      <c r="AU185" s="74">
        <f t="shared" si="758"/>
        <v>0</v>
      </c>
      <c r="AW185" s="636"/>
      <c r="AX185" s="196" t="s">
        <v>57</v>
      </c>
      <c r="AY185" s="3">
        <f t="shared" ref="AY185:BJ185" si="780">AY9+AY121</f>
        <v>0</v>
      </c>
      <c r="AZ185" s="3">
        <f t="shared" si="780"/>
        <v>0</v>
      </c>
      <c r="BA185" s="3">
        <f t="shared" si="780"/>
        <v>0</v>
      </c>
      <c r="BB185" s="3">
        <f t="shared" si="780"/>
        <v>0</v>
      </c>
      <c r="BC185" s="3">
        <f t="shared" si="780"/>
        <v>0</v>
      </c>
      <c r="BD185" s="3">
        <f t="shared" si="780"/>
        <v>0</v>
      </c>
      <c r="BE185" s="3">
        <f t="shared" si="780"/>
        <v>0</v>
      </c>
      <c r="BF185" s="3">
        <f t="shared" si="780"/>
        <v>0</v>
      </c>
      <c r="BG185" s="3">
        <f t="shared" si="780"/>
        <v>0</v>
      </c>
      <c r="BH185" s="3">
        <f t="shared" si="780"/>
        <v>0</v>
      </c>
      <c r="BI185" s="286">
        <f t="shared" si="780"/>
        <v>0</v>
      </c>
      <c r="BJ185" s="286">
        <f t="shared" si="780"/>
        <v>0</v>
      </c>
      <c r="BK185" s="74">
        <f t="shared" si="760"/>
        <v>0</v>
      </c>
      <c r="BP185"/>
    </row>
    <row r="186" spans="1:68" x14ac:dyDescent="0.35">
      <c r="A186" s="636"/>
      <c r="B186" s="196" t="s">
        <v>56</v>
      </c>
      <c r="C186" s="3">
        <f t="shared" ref="C186:N186" si="781">C10+C122</f>
        <v>0</v>
      </c>
      <c r="D186" s="3">
        <f t="shared" si="781"/>
        <v>0</v>
      </c>
      <c r="E186" s="3">
        <f t="shared" si="781"/>
        <v>0</v>
      </c>
      <c r="F186" s="3">
        <f t="shared" si="781"/>
        <v>0</v>
      </c>
      <c r="G186" s="3">
        <f t="shared" si="781"/>
        <v>0</v>
      </c>
      <c r="H186" s="3">
        <f t="shared" si="781"/>
        <v>0</v>
      </c>
      <c r="I186" s="3">
        <f t="shared" si="781"/>
        <v>410.72</v>
      </c>
      <c r="J186" s="3">
        <f t="shared" si="781"/>
        <v>71054.559999999998</v>
      </c>
      <c r="K186" s="3">
        <f t="shared" si="781"/>
        <v>0</v>
      </c>
      <c r="L186" s="3">
        <f t="shared" si="781"/>
        <v>8282.64</v>
      </c>
      <c r="M186" s="286">
        <f t="shared" si="781"/>
        <v>0</v>
      </c>
      <c r="N186" s="286">
        <f t="shared" si="781"/>
        <v>0</v>
      </c>
      <c r="O186" s="74">
        <f t="shared" si="754"/>
        <v>79747.92</v>
      </c>
      <c r="Q186" s="636"/>
      <c r="R186" s="196" t="s">
        <v>56</v>
      </c>
      <c r="S186" s="3">
        <f t="shared" ref="S186:AD186" si="782">S10+S122</f>
        <v>0</v>
      </c>
      <c r="T186" s="3">
        <f t="shared" si="782"/>
        <v>0</v>
      </c>
      <c r="U186" s="3">
        <f t="shared" si="782"/>
        <v>0</v>
      </c>
      <c r="V186" s="3">
        <f t="shared" si="782"/>
        <v>0</v>
      </c>
      <c r="W186" s="3">
        <f t="shared" si="782"/>
        <v>0</v>
      </c>
      <c r="X186" s="3">
        <f t="shared" si="782"/>
        <v>0</v>
      </c>
      <c r="Y186" s="3">
        <f t="shared" si="782"/>
        <v>0</v>
      </c>
      <c r="Z186" s="3">
        <f t="shared" si="782"/>
        <v>0</v>
      </c>
      <c r="AA186" s="3">
        <f t="shared" si="782"/>
        <v>0</v>
      </c>
      <c r="AB186" s="3">
        <f t="shared" si="782"/>
        <v>0</v>
      </c>
      <c r="AC186" s="286">
        <f t="shared" si="782"/>
        <v>0</v>
      </c>
      <c r="AD186" s="286">
        <f t="shared" si="782"/>
        <v>0</v>
      </c>
      <c r="AE186" s="74">
        <f t="shared" si="756"/>
        <v>0</v>
      </c>
      <c r="AG186" s="636"/>
      <c r="AH186" s="196" t="s">
        <v>56</v>
      </c>
      <c r="AI186" s="3">
        <f t="shared" ref="AI186:AT186" si="783">AI10+AI122</f>
        <v>0</v>
      </c>
      <c r="AJ186" s="3">
        <f t="shared" si="783"/>
        <v>0</v>
      </c>
      <c r="AK186" s="3">
        <f t="shared" si="783"/>
        <v>0</v>
      </c>
      <c r="AL186" s="3">
        <f t="shared" si="783"/>
        <v>0</v>
      </c>
      <c r="AM186" s="3">
        <f t="shared" si="783"/>
        <v>0</v>
      </c>
      <c r="AN186" s="3">
        <f t="shared" si="783"/>
        <v>0</v>
      </c>
      <c r="AO186" s="3">
        <f t="shared" si="783"/>
        <v>0</v>
      </c>
      <c r="AP186" s="3">
        <f t="shared" si="783"/>
        <v>0</v>
      </c>
      <c r="AQ186" s="3">
        <f t="shared" si="783"/>
        <v>0</v>
      </c>
      <c r="AR186" s="3">
        <f t="shared" si="783"/>
        <v>0</v>
      </c>
      <c r="AS186" s="286">
        <f t="shared" si="783"/>
        <v>0</v>
      </c>
      <c r="AT186" s="286">
        <f t="shared" si="783"/>
        <v>0</v>
      </c>
      <c r="AU186" s="74">
        <f t="shared" si="758"/>
        <v>0</v>
      </c>
      <c r="AW186" s="636"/>
      <c r="AX186" s="196" t="s">
        <v>56</v>
      </c>
      <c r="AY186" s="3">
        <f t="shared" ref="AY186:BJ186" si="784">AY10+AY122</f>
        <v>0</v>
      </c>
      <c r="AZ186" s="3">
        <f t="shared" si="784"/>
        <v>0</v>
      </c>
      <c r="BA186" s="3">
        <f t="shared" si="784"/>
        <v>0</v>
      </c>
      <c r="BB186" s="3">
        <f t="shared" si="784"/>
        <v>0</v>
      </c>
      <c r="BC186" s="3">
        <f t="shared" si="784"/>
        <v>0</v>
      </c>
      <c r="BD186" s="3">
        <f t="shared" si="784"/>
        <v>0</v>
      </c>
      <c r="BE186" s="3">
        <f t="shared" si="784"/>
        <v>0</v>
      </c>
      <c r="BF186" s="3">
        <f t="shared" si="784"/>
        <v>0</v>
      </c>
      <c r="BG186" s="3">
        <f t="shared" si="784"/>
        <v>0</v>
      </c>
      <c r="BH186" s="3">
        <f t="shared" si="784"/>
        <v>0</v>
      </c>
      <c r="BI186" s="286">
        <f t="shared" si="784"/>
        <v>0</v>
      </c>
      <c r="BJ186" s="286">
        <f t="shared" si="784"/>
        <v>0</v>
      </c>
      <c r="BK186" s="74">
        <f t="shared" si="760"/>
        <v>0</v>
      </c>
      <c r="BP186"/>
    </row>
    <row r="187" spans="1:68" x14ac:dyDescent="0.35">
      <c r="A187" s="636"/>
      <c r="B187" s="196" t="s">
        <v>55</v>
      </c>
      <c r="C187" s="3">
        <f t="shared" ref="C187:N187" si="785">C11+C123</f>
        <v>0</v>
      </c>
      <c r="D187" s="3">
        <f t="shared" si="785"/>
        <v>0</v>
      </c>
      <c r="E187" s="3">
        <f t="shared" si="785"/>
        <v>144645.59</v>
      </c>
      <c r="F187" s="3">
        <f t="shared" si="785"/>
        <v>169957.94</v>
      </c>
      <c r="G187" s="3">
        <f t="shared" si="785"/>
        <v>236569</v>
      </c>
      <c r="H187" s="3">
        <f t="shared" si="785"/>
        <v>162184</v>
      </c>
      <c r="I187" s="3">
        <f t="shared" si="785"/>
        <v>78370.97</v>
      </c>
      <c r="J187" s="3">
        <f t="shared" si="785"/>
        <v>97979.28</v>
      </c>
      <c r="K187" s="3">
        <f t="shared" si="785"/>
        <v>42925</v>
      </c>
      <c r="L187" s="3">
        <f t="shared" si="785"/>
        <v>59434</v>
      </c>
      <c r="M187" s="286">
        <f t="shared" si="785"/>
        <v>100012.60536199795</v>
      </c>
      <c r="N187" s="286">
        <f t="shared" si="785"/>
        <v>348963.68364555802</v>
      </c>
      <c r="O187" s="74">
        <f t="shared" si="754"/>
        <v>1441042.069007556</v>
      </c>
      <c r="Q187" s="636"/>
      <c r="R187" s="196" t="s">
        <v>55</v>
      </c>
      <c r="S187" s="3">
        <f t="shared" ref="S187:AD187" si="786">S11+S123</f>
        <v>0</v>
      </c>
      <c r="T187" s="3">
        <f t="shared" si="786"/>
        <v>0</v>
      </c>
      <c r="U187" s="3">
        <f t="shared" si="786"/>
        <v>55299</v>
      </c>
      <c r="V187" s="3">
        <f t="shared" si="786"/>
        <v>13801</v>
      </c>
      <c r="W187" s="3">
        <f t="shared" si="786"/>
        <v>71569</v>
      </c>
      <c r="X187" s="3">
        <f t="shared" si="786"/>
        <v>44989</v>
      </c>
      <c r="Y187" s="3">
        <f t="shared" si="786"/>
        <v>0</v>
      </c>
      <c r="Z187" s="3">
        <f t="shared" si="786"/>
        <v>83695</v>
      </c>
      <c r="AA187" s="3">
        <f t="shared" si="786"/>
        <v>242532</v>
      </c>
      <c r="AB187" s="3">
        <f t="shared" si="786"/>
        <v>111382</v>
      </c>
      <c r="AC187" s="286">
        <f t="shared" si="786"/>
        <v>190920.22740533159</v>
      </c>
      <c r="AD187" s="286">
        <f t="shared" si="786"/>
        <v>674124.31872260466</v>
      </c>
      <c r="AE187" s="74">
        <f t="shared" si="756"/>
        <v>1488311.5461279363</v>
      </c>
      <c r="AG187" s="636"/>
      <c r="AH187" s="196" t="s">
        <v>55</v>
      </c>
      <c r="AI187" s="3">
        <f t="shared" ref="AI187:AT187" si="787">AI11+AI123</f>
        <v>0</v>
      </c>
      <c r="AJ187" s="3">
        <f t="shared" si="787"/>
        <v>0</v>
      </c>
      <c r="AK187" s="3">
        <f t="shared" si="787"/>
        <v>0</v>
      </c>
      <c r="AL187" s="3">
        <f t="shared" si="787"/>
        <v>0</v>
      </c>
      <c r="AM187" s="3">
        <f t="shared" si="787"/>
        <v>0</v>
      </c>
      <c r="AN187" s="3">
        <f t="shared" si="787"/>
        <v>0</v>
      </c>
      <c r="AO187" s="3">
        <f t="shared" si="787"/>
        <v>0</v>
      </c>
      <c r="AP187" s="3">
        <f t="shared" si="787"/>
        <v>0</v>
      </c>
      <c r="AQ187" s="3">
        <f t="shared" si="787"/>
        <v>0</v>
      </c>
      <c r="AR187" s="3">
        <f t="shared" si="787"/>
        <v>0</v>
      </c>
      <c r="AS187" s="286">
        <f t="shared" si="787"/>
        <v>0</v>
      </c>
      <c r="AT187" s="286">
        <f t="shared" si="787"/>
        <v>0</v>
      </c>
      <c r="AU187" s="74">
        <f t="shared" si="758"/>
        <v>0</v>
      </c>
      <c r="AW187" s="636"/>
      <c r="AX187" s="196" t="s">
        <v>55</v>
      </c>
      <c r="AY187" s="3">
        <f t="shared" ref="AY187:BJ187" si="788">AY11+AY123</f>
        <v>0</v>
      </c>
      <c r="AZ187" s="3">
        <f t="shared" si="788"/>
        <v>0</v>
      </c>
      <c r="BA187" s="3">
        <f t="shared" si="788"/>
        <v>0</v>
      </c>
      <c r="BB187" s="3">
        <f t="shared" si="788"/>
        <v>0</v>
      </c>
      <c r="BC187" s="3">
        <f t="shared" si="788"/>
        <v>0</v>
      </c>
      <c r="BD187" s="3">
        <f t="shared" si="788"/>
        <v>0</v>
      </c>
      <c r="BE187" s="3">
        <f t="shared" si="788"/>
        <v>0</v>
      </c>
      <c r="BF187" s="3">
        <f t="shared" si="788"/>
        <v>0</v>
      </c>
      <c r="BG187" s="3">
        <f t="shared" si="788"/>
        <v>0</v>
      </c>
      <c r="BH187" s="3">
        <f t="shared" si="788"/>
        <v>0</v>
      </c>
      <c r="BI187" s="286">
        <f t="shared" si="788"/>
        <v>0</v>
      </c>
      <c r="BJ187" s="286">
        <f t="shared" si="788"/>
        <v>0</v>
      </c>
      <c r="BK187" s="74">
        <f t="shared" si="760"/>
        <v>0</v>
      </c>
      <c r="BP187"/>
    </row>
    <row r="188" spans="1:68" x14ac:dyDescent="0.35">
      <c r="A188" s="636"/>
      <c r="B188" s="196" t="s">
        <v>54</v>
      </c>
      <c r="C188" s="3">
        <f t="shared" ref="C188:N188" si="789">C12+C124</f>
        <v>0</v>
      </c>
      <c r="D188" s="3">
        <f t="shared" si="789"/>
        <v>0</v>
      </c>
      <c r="E188" s="3">
        <f t="shared" si="789"/>
        <v>0</v>
      </c>
      <c r="F188" s="3">
        <f t="shared" si="789"/>
        <v>0</v>
      </c>
      <c r="G188" s="3">
        <f t="shared" si="789"/>
        <v>151.96</v>
      </c>
      <c r="H188" s="3">
        <f t="shared" si="789"/>
        <v>0</v>
      </c>
      <c r="I188" s="3">
        <f t="shared" si="789"/>
        <v>0</v>
      </c>
      <c r="J188" s="3">
        <f t="shared" si="789"/>
        <v>0</v>
      </c>
      <c r="K188" s="3">
        <f t="shared" si="789"/>
        <v>0</v>
      </c>
      <c r="L188" s="3">
        <f t="shared" si="789"/>
        <v>0</v>
      </c>
      <c r="M188" s="286">
        <f t="shared" si="789"/>
        <v>1534.5396856033537</v>
      </c>
      <c r="N188" s="286">
        <f t="shared" si="789"/>
        <v>5418.3390317985359</v>
      </c>
      <c r="O188" s="74">
        <f t="shared" si="754"/>
        <v>7104.8387174018899</v>
      </c>
      <c r="Q188" s="636"/>
      <c r="R188" s="196" t="s">
        <v>54</v>
      </c>
      <c r="S188" s="3">
        <f t="shared" ref="S188:AD188" si="790">S12+S124</f>
        <v>0</v>
      </c>
      <c r="T188" s="3">
        <f t="shared" si="790"/>
        <v>0</v>
      </c>
      <c r="U188" s="3">
        <f t="shared" si="790"/>
        <v>0</v>
      </c>
      <c r="V188" s="3">
        <f t="shared" si="790"/>
        <v>0</v>
      </c>
      <c r="W188" s="3">
        <f t="shared" si="790"/>
        <v>0</v>
      </c>
      <c r="X188" s="3">
        <f t="shared" si="790"/>
        <v>0</v>
      </c>
      <c r="Y188" s="3">
        <f t="shared" si="790"/>
        <v>0</v>
      </c>
      <c r="Z188" s="3">
        <f t="shared" si="790"/>
        <v>0</v>
      </c>
      <c r="AA188" s="3">
        <f t="shared" si="790"/>
        <v>0</v>
      </c>
      <c r="AB188" s="3">
        <f t="shared" si="790"/>
        <v>0</v>
      </c>
      <c r="AC188" s="286">
        <f t="shared" si="790"/>
        <v>5766.4474518004035</v>
      </c>
      <c r="AD188" s="286">
        <f t="shared" si="790"/>
        <v>20360.872772489114</v>
      </c>
      <c r="AE188" s="74">
        <f t="shared" si="756"/>
        <v>26127.320224289517</v>
      </c>
      <c r="AG188" s="636"/>
      <c r="AH188" s="196" t="s">
        <v>54</v>
      </c>
      <c r="AI188" s="3">
        <f t="shared" ref="AI188:AT188" si="791">AI12+AI124</f>
        <v>0</v>
      </c>
      <c r="AJ188" s="3">
        <f t="shared" si="791"/>
        <v>0</v>
      </c>
      <c r="AK188" s="3">
        <f t="shared" si="791"/>
        <v>0</v>
      </c>
      <c r="AL188" s="3">
        <f t="shared" si="791"/>
        <v>0</v>
      </c>
      <c r="AM188" s="3">
        <f t="shared" si="791"/>
        <v>0</v>
      </c>
      <c r="AN188" s="3">
        <f t="shared" si="791"/>
        <v>0</v>
      </c>
      <c r="AO188" s="3">
        <f t="shared" si="791"/>
        <v>0</v>
      </c>
      <c r="AP188" s="3">
        <f t="shared" si="791"/>
        <v>0</v>
      </c>
      <c r="AQ188" s="3">
        <f t="shared" si="791"/>
        <v>0</v>
      </c>
      <c r="AR188" s="3">
        <f t="shared" si="791"/>
        <v>0</v>
      </c>
      <c r="AS188" s="286">
        <f t="shared" si="791"/>
        <v>0</v>
      </c>
      <c r="AT188" s="286">
        <f t="shared" si="791"/>
        <v>0</v>
      </c>
      <c r="AU188" s="74">
        <f t="shared" si="758"/>
        <v>0</v>
      </c>
      <c r="AW188" s="636"/>
      <c r="AX188" s="196" t="s">
        <v>54</v>
      </c>
      <c r="AY188" s="3">
        <f t="shared" ref="AY188:BJ188" si="792">AY12+AY124</f>
        <v>0</v>
      </c>
      <c r="AZ188" s="3">
        <f t="shared" si="792"/>
        <v>0</v>
      </c>
      <c r="BA188" s="3">
        <f t="shared" si="792"/>
        <v>0</v>
      </c>
      <c r="BB188" s="3">
        <f t="shared" si="792"/>
        <v>0</v>
      </c>
      <c r="BC188" s="3">
        <f t="shared" si="792"/>
        <v>0</v>
      </c>
      <c r="BD188" s="3">
        <f t="shared" si="792"/>
        <v>0</v>
      </c>
      <c r="BE188" s="3">
        <f t="shared" si="792"/>
        <v>0</v>
      </c>
      <c r="BF188" s="3">
        <f t="shared" si="792"/>
        <v>0</v>
      </c>
      <c r="BG188" s="3">
        <f t="shared" si="792"/>
        <v>0</v>
      </c>
      <c r="BH188" s="3">
        <f t="shared" si="792"/>
        <v>0</v>
      </c>
      <c r="BI188" s="286">
        <f t="shared" si="792"/>
        <v>0</v>
      </c>
      <c r="BJ188" s="286">
        <f t="shared" si="792"/>
        <v>0</v>
      </c>
      <c r="BK188" s="74">
        <f t="shared" si="760"/>
        <v>0</v>
      </c>
      <c r="BP188"/>
    </row>
    <row r="189" spans="1:68" x14ac:dyDescent="0.35">
      <c r="A189" s="636"/>
      <c r="B189" s="196" t="s">
        <v>53</v>
      </c>
      <c r="C189" s="3">
        <f t="shared" ref="C189:N189" si="793">C13+C125</f>
        <v>0</v>
      </c>
      <c r="D189" s="3">
        <f t="shared" si="793"/>
        <v>0</v>
      </c>
      <c r="E189" s="3">
        <f t="shared" si="793"/>
        <v>0</v>
      </c>
      <c r="F189" s="3">
        <f t="shared" si="793"/>
        <v>0</v>
      </c>
      <c r="G189" s="3">
        <f t="shared" si="793"/>
        <v>0</v>
      </c>
      <c r="H189" s="3">
        <f t="shared" si="793"/>
        <v>0</v>
      </c>
      <c r="I189" s="3">
        <f t="shared" si="793"/>
        <v>0</v>
      </c>
      <c r="J189" s="3">
        <f t="shared" si="793"/>
        <v>0</v>
      </c>
      <c r="K189" s="3">
        <f t="shared" si="793"/>
        <v>0</v>
      </c>
      <c r="L189" s="3">
        <f t="shared" si="793"/>
        <v>0</v>
      </c>
      <c r="M189" s="286">
        <f t="shared" si="793"/>
        <v>244.10169503097475</v>
      </c>
      <c r="N189" s="286">
        <f t="shared" si="793"/>
        <v>831.94886703084376</v>
      </c>
      <c r="O189" s="74">
        <f t="shared" si="754"/>
        <v>1076.0505620618185</v>
      </c>
      <c r="Q189" s="636"/>
      <c r="R189" s="196" t="s">
        <v>53</v>
      </c>
      <c r="S189" s="3">
        <f t="shared" ref="S189:AD189" si="794">S13+S125</f>
        <v>0</v>
      </c>
      <c r="T189" s="3">
        <f t="shared" si="794"/>
        <v>0</v>
      </c>
      <c r="U189" s="3">
        <f t="shared" si="794"/>
        <v>0</v>
      </c>
      <c r="V189" s="3">
        <f t="shared" si="794"/>
        <v>0</v>
      </c>
      <c r="W189" s="3">
        <f t="shared" si="794"/>
        <v>0</v>
      </c>
      <c r="X189" s="3">
        <f t="shared" si="794"/>
        <v>0</v>
      </c>
      <c r="Y189" s="3">
        <f t="shared" si="794"/>
        <v>0</v>
      </c>
      <c r="Z189" s="3">
        <f t="shared" si="794"/>
        <v>0</v>
      </c>
      <c r="AA189" s="3">
        <f t="shared" si="794"/>
        <v>0</v>
      </c>
      <c r="AB189" s="3">
        <f t="shared" si="794"/>
        <v>0</v>
      </c>
      <c r="AC189" s="286">
        <f t="shared" si="794"/>
        <v>0</v>
      </c>
      <c r="AD189" s="286">
        <f t="shared" si="794"/>
        <v>0</v>
      </c>
      <c r="AE189" s="74">
        <f t="shared" si="756"/>
        <v>0</v>
      </c>
      <c r="AG189" s="636"/>
      <c r="AH189" s="196" t="s">
        <v>53</v>
      </c>
      <c r="AI189" s="3">
        <f t="shared" ref="AI189:AT189" si="795">AI13+AI125</f>
        <v>0</v>
      </c>
      <c r="AJ189" s="3">
        <f t="shared" si="795"/>
        <v>0</v>
      </c>
      <c r="AK189" s="3">
        <f t="shared" si="795"/>
        <v>0</v>
      </c>
      <c r="AL189" s="3">
        <f t="shared" si="795"/>
        <v>0</v>
      </c>
      <c r="AM189" s="3">
        <f t="shared" si="795"/>
        <v>0</v>
      </c>
      <c r="AN189" s="3">
        <f t="shared" si="795"/>
        <v>0</v>
      </c>
      <c r="AO189" s="3">
        <f t="shared" si="795"/>
        <v>0</v>
      </c>
      <c r="AP189" s="3">
        <f t="shared" si="795"/>
        <v>0</v>
      </c>
      <c r="AQ189" s="3">
        <f t="shared" si="795"/>
        <v>0</v>
      </c>
      <c r="AR189" s="3">
        <f t="shared" si="795"/>
        <v>0</v>
      </c>
      <c r="AS189" s="286">
        <f t="shared" si="795"/>
        <v>0</v>
      </c>
      <c r="AT189" s="286">
        <f t="shared" si="795"/>
        <v>0</v>
      </c>
      <c r="AU189" s="74">
        <f t="shared" si="758"/>
        <v>0</v>
      </c>
      <c r="AW189" s="636"/>
      <c r="AX189" s="196" t="s">
        <v>53</v>
      </c>
      <c r="AY189" s="3">
        <f t="shared" ref="AY189:BJ189" si="796">AY13+AY125</f>
        <v>0</v>
      </c>
      <c r="AZ189" s="3">
        <f t="shared" si="796"/>
        <v>0</v>
      </c>
      <c r="BA189" s="3">
        <f t="shared" si="796"/>
        <v>0</v>
      </c>
      <c r="BB189" s="3">
        <f t="shared" si="796"/>
        <v>0</v>
      </c>
      <c r="BC189" s="3">
        <f t="shared" si="796"/>
        <v>0</v>
      </c>
      <c r="BD189" s="3">
        <f t="shared" si="796"/>
        <v>0</v>
      </c>
      <c r="BE189" s="3">
        <f t="shared" si="796"/>
        <v>0</v>
      </c>
      <c r="BF189" s="3">
        <f t="shared" si="796"/>
        <v>0</v>
      </c>
      <c r="BG189" s="3">
        <f t="shared" si="796"/>
        <v>0</v>
      </c>
      <c r="BH189" s="3">
        <f t="shared" si="796"/>
        <v>0</v>
      </c>
      <c r="BI189" s="286">
        <f t="shared" si="796"/>
        <v>0</v>
      </c>
      <c r="BJ189" s="286">
        <f t="shared" si="796"/>
        <v>0</v>
      </c>
      <c r="BK189" s="74">
        <f t="shared" si="760"/>
        <v>0</v>
      </c>
      <c r="BP189"/>
    </row>
    <row r="190" spans="1:68" x14ac:dyDescent="0.35">
      <c r="A190" s="636"/>
      <c r="B190" s="196" t="s">
        <v>52</v>
      </c>
      <c r="C190" s="3">
        <f t="shared" ref="C190:N190" si="797">C14+C126</f>
        <v>0</v>
      </c>
      <c r="D190" s="3">
        <f t="shared" si="797"/>
        <v>0</v>
      </c>
      <c r="E190" s="3">
        <f t="shared" si="797"/>
        <v>0</v>
      </c>
      <c r="F190" s="3">
        <f t="shared" si="797"/>
        <v>0</v>
      </c>
      <c r="G190" s="3">
        <f t="shared" si="797"/>
        <v>0</v>
      </c>
      <c r="H190" s="3">
        <f t="shared" si="797"/>
        <v>0</v>
      </c>
      <c r="I190" s="3">
        <f t="shared" si="797"/>
        <v>0</v>
      </c>
      <c r="J190" s="3">
        <f t="shared" si="797"/>
        <v>0</v>
      </c>
      <c r="K190" s="3">
        <f t="shared" si="797"/>
        <v>0</v>
      </c>
      <c r="L190" s="3">
        <f t="shared" si="797"/>
        <v>0</v>
      </c>
      <c r="M190" s="286">
        <f t="shared" si="797"/>
        <v>0</v>
      </c>
      <c r="N190" s="286">
        <f t="shared" si="797"/>
        <v>0</v>
      </c>
      <c r="O190" s="74">
        <f t="shared" si="754"/>
        <v>0</v>
      </c>
      <c r="Q190" s="636"/>
      <c r="R190" s="196" t="s">
        <v>52</v>
      </c>
      <c r="S190" s="3">
        <f t="shared" ref="S190:AD190" si="798">S14+S126</f>
        <v>0</v>
      </c>
      <c r="T190" s="3">
        <f t="shared" si="798"/>
        <v>0</v>
      </c>
      <c r="U190" s="3">
        <f t="shared" si="798"/>
        <v>0</v>
      </c>
      <c r="V190" s="3">
        <f t="shared" si="798"/>
        <v>0</v>
      </c>
      <c r="W190" s="3">
        <f t="shared" si="798"/>
        <v>0</v>
      </c>
      <c r="X190" s="3">
        <f t="shared" si="798"/>
        <v>0</v>
      </c>
      <c r="Y190" s="3">
        <f t="shared" si="798"/>
        <v>0</v>
      </c>
      <c r="Z190" s="3">
        <f t="shared" si="798"/>
        <v>0</v>
      </c>
      <c r="AA190" s="3">
        <f t="shared" si="798"/>
        <v>0</v>
      </c>
      <c r="AB190" s="3">
        <f t="shared" si="798"/>
        <v>0</v>
      </c>
      <c r="AC190" s="286">
        <f t="shared" si="798"/>
        <v>0</v>
      </c>
      <c r="AD190" s="286">
        <f t="shared" si="798"/>
        <v>0</v>
      </c>
      <c r="AE190" s="74">
        <f t="shared" si="756"/>
        <v>0</v>
      </c>
      <c r="AG190" s="636"/>
      <c r="AH190" s="196" t="s">
        <v>52</v>
      </c>
      <c r="AI190" s="3">
        <f t="shared" ref="AI190:AT190" si="799">AI14+AI126</f>
        <v>0</v>
      </c>
      <c r="AJ190" s="3">
        <f t="shared" si="799"/>
        <v>0</v>
      </c>
      <c r="AK190" s="3">
        <f t="shared" si="799"/>
        <v>0</v>
      </c>
      <c r="AL190" s="3">
        <f t="shared" si="799"/>
        <v>0</v>
      </c>
      <c r="AM190" s="3">
        <f t="shared" si="799"/>
        <v>0</v>
      </c>
      <c r="AN190" s="3">
        <f t="shared" si="799"/>
        <v>0</v>
      </c>
      <c r="AO190" s="3">
        <f t="shared" si="799"/>
        <v>0</v>
      </c>
      <c r="AP190" s="3">
        <f t="shared" si="799"/>
        <v>0</v>
      </c>
      <c r="AQ190" s="3">
        <f t="shared" si="799"/>
        <v>0</v>
      </c>
      <c r="AR190" s="3">
        <f t="shared" si="799"/>
        <v>0</v>
      </c>
      <c r="AS190" s="286">
        <f t="shared" si="799"/>
        <v>0</v>
      </c>
      <c r="AT190" s="286">
        <f t="shared" si="799"/>
        <v>0</v>
      </c>
      <c r="AU190" s="74">
        <f t="shared" si="758"/>
        <v>0</v>
      </c>
      <c r="AW190" s="636"/>
      <c r="AX190" s="196" t="s">
        <v>52</v>
      </c>
      <c r="AY190" s="3">
        <f t="shared" ref="AY190:BJ190" si="800">AY14+AY126</f>
        <v>0</v>
      </c>
      <c r="AZ190" s="3">
        <f t="shared" si="800"/>
        <v>0</v>
      </c>
      <c r="BA190" s="3">
        <f t="shared" si="800"/>
        <v>0</v>
      </c>
      <c r="BB190" s="3">
        <f t="shared" si="800"/>
        <v>0</v>
      </c>
      <c r="BC190" s="3">
        <f t="shared" si="800"/>
        <v>0</v>
      </c>
      <c r="BD190" s="3">
        <f t="shared" si="800"/>
        <v>0</v>
      </c>
      <c r="BE190" s="3">
        <f t="shared" si="800"/>
        <v>0</v>
      </c>
      <c r="BF190" s="3">
        <f t="shared" si="800"/>
        <v>0</v>
      </c>
      <c r="BG190" s="3">
        <f t="shared" si="800"/>
        <v>0</v>
      </c>
      <c r="BH190" s="3">
        <f t="shared" si="800"/>
        <v>0</v>
      </c>
      <c r="BI190" s="286">
        <f t="shared" si="800"/>
        <v>0</v>
      </c>
      <c r="BJ190" s="286">
        <f t="shared" si="800"/>
        <v>0</v>
      </c>
      <c r="BK190" s="74">
        <f t="shared" si="760"/>
        <v>0</v>
      </c>
      <c r="BP190"/>
    </row>
    <row r="191" spans="1:68" x14ac:dyDescent="0.35">
      <c r="A191" s="636"/>
      <c r="B191" s="196" t="s">
        <v>51</v>
      </c>
      <c r="C191" s="3">
        <f t="shared" ref="C191:N191" si="801">C15+C127</f>
        <v>0</v>
      </c>
      <c r="D191" s="3">
        <f t="shared" si="801"/>
        <v>0</v>
      </c>
      <c r="E191" s="3">
        <f t="shared" si="801"/>
        <v>0</v>
      </c>
      <c r="F191" s="3">
        <f t="shared" si="801"/>
        <v>2951</v>
      </c>
      <c r="G191" s="3">
        <f t="shared" si="801"/>
        <v>0</v>
      </c>
      <c r="H191" s="3">
        <f t="shared" si="801"/>
        <v>0</v>
      </c>
      <c r="I191" s="3">
        <f t="shared" si="801"/>
        <v>0</v>
      </c>
      <c r="J191" s="3">
        <f t="shared" si="801"/>
        <v>0</v>
      </c>
      <c r="K191" s="3">
        <f t="shared" si="801"/>
        <v>0</v>
      </c>
      <c r="L191" s="3">
        <f t="shared" si="801"/>
        <v>0</v>
      </c>
      <c r="M191" s="286">
        <f t="shared" si="801"/>
        <v>0</v>
      </c>
      <c r="N191" s="286">
        <f t="shared" si="801"/>
        <v>0</v>
      </c>
      <c r="O191" s="74">
        <f t="shared" si="754"/>
        <v>2951</v>
      </c>
      <c r="Q191" s="636"/>
      <c r="R191" s="196" t="s">
        <v>51</v>
      </c>
      <c r="S191" s="3">
        <f t="shared" ref="S191:AD191" si="802">S15+S127</f>
        <v>0</v>
      </c>
      <c r="T191" s="3">
        <f t="shared" si="802"/>
        <v>0</v>
      </c>
      <c r="U191" s="3">
        <f t="shared" si="802"/>
        <v>0</v>
      </c>
      <c r="V191" s="3">
        <f t="shared" si="802"/>
        <v>0</v>
      </c>
      <c r="W191" s="3">
        <f t="shared" si="802"/>
        <v>0</v>
      </c>
      <c r="X191" s="3">
        <f t="shared" si="802"/>
        <v>0</v>
      </c>
      <c r="Y191" s="3">
        <f t="shared" si="802"/>
        <v>0</v>
      </c>
      <c r="Z191" s="3">
        <f t="shared" si="802"/>
        <v>0</v>
      </c>
      <c r="AA191" s="3">
        <f t="shared" si="802"/>
        <v>0</v>
      </c>
      <c r="AB191" s="3">
        <f t="shared" si="802"/>
        <v>0</v>
      </c>
      <c r="AC191" s="286">
        <f t="shared" si="802"/>
        <v>0</v>
      </c>
      <c r="AD191" s="286">
        <f t="shared" si="802"/>
        <v>0</v>
      </c>
      <c r="AE191" s="74">
        <f t="shared" si="756"/>
        <v>0</v>
      </c>
      <c r="AG191" s="636"/>
      <c r="AH191" s="196" t="s">
        <v>51</v>
      </c>
      <c r="AI191" s="3">
        <f t="shared" ref="AI191:AT191" si="803">AI15+AI127</f>
        <v>0</v>
      </c>
      <c r="AJ191" s="3">
        <f t="shared" si="803"/>
        <v>0</v>
      </c>
      <c r="AK191" s="3">
        <f t="shared" si="803"/>
        <v>0</v>
      </c>
      <c r="AL191" s="3">
        <f t="shared" si="803"/>
        <v>0</v>
      </c>
      <c r="AM191" s="3">
        <f t="shared" si="803"/>
        <v>0</v>
      </c>
      <c r="AN191" s="3">
        <f t="shared" si="803"/>
        <v>0</v>
      </c>
      <c r="AO191" s="3">
        <f t="shared" si="803"/>
        <v>0</v>
      </c>
      <c r="AP191" s="3">
        <f t="shared" si="803"/>
        <v>0</v>
      </c>
      <c r="AQ191" s="3">
        <f t="shared" si="803"/>
        <v>0</v>
      </c>
      <c r="AR191" s="3">
        <f t="shared" si="803"/>
        <v>0</v>
      </c>
      <c r="AS191" s="286">
        <f t="shared" si="803"/>
        <v>0</v>
      </c>
      <c r="AT191" s="286">
        <f t="shared" si="803"/>
        <v>0</v>
      </c>
      <c r="AU191" s="74">
        <f t="shared" si="758"/>
        <v>0</v>
      </c>
      <c r="AW191" s="636"/>
      <c r="AX191" s="196" t="s">
        <v>51</v>
      </c>
      <c r="AY191" s="3">
        <f t="shared" ref="AY191:BJ191" si="804">AY15+AY127</f>
        <v>0</v>
      </c>
      <c r="AZ191" s="3">
        <f t="shared" si="804"/>
        <v>0</v>
      </c>
      <c r="BA191" s="3">
        <f t="shared" si="804"/>
        <v>0</v>
      </c>
      <c r="BB191" s="3">
        <f t="shared" si="804"/>
        <v>0</v>
      </c>
      <c r="BC191" s="3">
        <f t="shared" si="804"/>
        <v>0</v>
      </c>
      <c r="BD191" s="3">
        <f t="shared" si="804"/>
        <v>0</v>
      </c>
      <c r="BE191" s="3">
        <f t="shared" si="804"/>
        <v>0</v>
      </c>
      <c r="BF191" s="3">
        <f t="shared" si="804"/>
        <v>0</v>
      </c>
      <c r="BG191" s="3">
        <f t="shared" si="804"/>
        <v>0</v>
      </c>
      <c r="BH191" s="3">
        <f t="shared" si="804"/>
        <v>0</v>
      </c>
      <c r="BI191" s="286">
        <f t="shared" si="804"/>
        <v>0</v>
      </c>
      <c r="BJ191" s="286">
        <f t="shared" si="804"/>
        <v>0</v>
      </c>
      <c r="BK191" s="74">
        <f t="shared" si="760"/>
        <v>0</v>
      </c>
      <c r="BP191"/>
    </row>
    <row r="192" spans="1:68" ht="15" thickBot="1" x14ac:dyDescent="0.4">
      <c r="A192" s="637"/>
      <c r="B192" s="196" t="s">
        <v>50</v>
      </c>
      <c r="C192" s="3">
        <f t="shared" ref="C192:N192" si="805">C16+C128</f>
        <v>0</v>
      </c>
      <c r="D192" s="3">
        <f t="shared" si="805"/>
        <v>0</v>
      </c>
      <c r="E192" s="3">
        <f t="shared" si="805"/>
        <v>0</v>
      </c>
      <c r="F192" s="3">
        <f t="shared" si="805"/>
        <v>0</v>
      </c>
      <c r="G192" s="3">
        <f t="shared" si="805"/>
        <v>0</v>
      </c>
      <c r="H192" s="3">
        <f t="shared" si="805"/>
        <v>0</v>
      </c>
      <c r="I192" s="3">
        <f t="shared" si="805"/>
        <v>0</v>
      </c>
      <c r="J192" s="3">
        <f t="shared" si="805"/>
        <v>0</v>
      </c>
      <c r="K192" s="3">
        <f t="shared" si="805"/>
        <v>0</v>
      </c>
      <c r="L192" s="3">
        <f t="shared" si="805"/>
        <v>0</v>
      </c>
      <c r="M192" s="286">
        <f t="shared" si="805"/>
        <v>0</v>
      </c>
      <c r="N192" s="286">
        <f t="shared" si="805"/>
        <v>0</v>
      </c>
      <c r="O192" s="74">
        <f t="shared" si="754"/>
        <v>0</v>
      </c>
      <c r="P192" s="307" t="s">
        <v>161</v>
      </c>
      <c r="Q192" s="637"/>
      <c r="R192" s="196" t="s">
        <v>50</v>
      </c>
      <c r="S192" s="3">
        <f t="shared" ref="S192:AD192" si="806">S16+S128</f>
        <v>0</v>
      </c>
      <c r="T192" s="3">
        <f t="shared" si="806"/>
        <v>0</v>
      </c>
      <c r="U192" s="3">
        <f t="shared" si="806"/>
        <v>0</v>
      </c>
      <c r="V192" s="3">
        <f t="shared" si="806"/>
        <v>0</v>
      </c>
      <c r="W192" s="3">
        <f t="shared" si="806"/>
        <v>0</v>
      </c>
      <c r="X192" s="3">
        <f t="shared" si="806"/>
        <v>0</v>
      </c>
      <c r="Y192" s="3">
        <f t="shared" si="806"/>
        <v>0</v>
      </c>
      <c r="Z192" s="3">
        <f t="shared" si="806"/>
        <v>0</v>
      </c>
      <c r="AA192" s="3">
        <f t="shared" si="806"/>
        <v>0</v>
      </c>
      <c r="AB192" s="3">
        <f t="shared" si="806"/>
        <v>0</v>
      </c>
      <c r="AC192" s="286">
        <f t="shared" si="806"/>
        <v>0</v>
      </c>
      <c r="AD192" s="286">
        <f t="shared" si="806"/>
        <v>0</v>
      </c>
      <c r="AE192" s="74">
        <f t="shared" si="756"/>
        <v>0</v>
      </c>
      <c r="AF192" s="307" t="s">
        <v>161</v>
      </c>
      <c r="AG192" s="637"/>
      <c r="AH192" s="196" t="s">
        <v>50</v>
      </c>
      <c r="AI192" s="3">
        <f t="shared" ref="AI192:AT192" si="807">AI16+AI128</f>
        <v>0</v>
      </c>
      <c r="AJ192" s="3">
        <f t="shared" si="807"/>
        <v>0</v>
      </c>
      <c r="AK192" s="3">
        <f t="shared" si="807"/>
        <v>0</v>
      </c>
      <c r="AL192" s="3">
        <f t="shared" si="807"/>
        <v>0</v>
      </c>
      <c r="AM192" s="3">
        <f t="shared" si="807"/>
        <v>0</v>
      </c>
      <c r="AN192" s="3">
        <f t="shared" si="807"/>
        <v>0</v>
      </c>
      <c r="AO192" s="3">
        <f t="shared" si="807"/>
        <v>0</v>
      </c>
      <c r="AP192" s="3">
        <f t="shared" si="807"/>
        <v>0</v>
      </c>
      <c r="AQ192" s="3">
        <f t="shared" si="807"/>
        <v>0</v>
      </c>
      <c r="AR192" s="3">
        <f t="shared" si="807"/>
        <v>0</v>
      </c>
      <c r="AS192" s="286">
        <f t="shared" si="807"/>
        <v>0</v>
      </c>
      <c r="AT192" s="286">
        <f t="shared" si="807"/>
        <v>0</v>
      </c>
      <c r="AU192" s="74">
        <f t="shared" si="758"/>
        <v>0</v>
      </c>
      <c r="AV192" s="307" t="s">
        <v>161</v>
      </c>
      <c r="AW192" s="637"/>
      <c r="AX192" s="196" t="s">
        <v>50</v>
      </c>
      <c r="AY192" s="3">
        <f t="shared" ref="AY192:BJ192" si="808">AY16+AY128</f>
        <v>0</v>
      </c>
      <c r="AZ192" s="3">
        <f t="shared" si="808"/>
        <v>0</v>
      </c>
      <c r="BA192" s="3">
        <f t="shared" si="808"/>
        <v>0</v>
      </c>
      <c r="BB192" s="3">
        <f t="shared" si="808"/>
        <v>0</v>
      </c>
      <c r="BC192" s="3">
        <f t="shared" si="808"/>
        <v>0</v>
      </c>
      <c r="BD192" s="3">
        <f t="shared" si="808"/>
        <v>0</v>
      </c>
      <c r="BE192" s="3">
        <f t="shared" si="808"/>
        <v>0</v>
      </c>
      <c r="BF192" s="3">
        <f t="shared" si="808"/>
        <v>0</v>
      </c>
      <c r="BG192" s="3">
        <f t="shared" si="808"/>
        <v>0</v>
      </c>
      <c r="BH192" s="3">
        <f t="shared" si="808"/>
        <v>0</v>
      </c>
      <c r="BI192" s="286">
        <f t="shared" si="808"/>
        <v>0</v>
      </c>
      <c r="BJ192" s="286">
        <f t="shared" si="808"/>
        <v>0</v>
      </c>
      <c r="BK192" s="74">
        <f t="shared" si="760"/>
        <v>0</v>
      </c>
      <c r="BL192" s="307" t="s">
        <v>161</v>
      </c>
      <c r="BP192"/>
    </row>
    <row r="193" spans="1:131" ht="15" thickBot="1" x14ac:dyDescent="0.4">
      <c r="B193" s="197" t="s">
        <v>43</v>
      </c>
      <c r="C193" s="189">
        <f>SUM(C180:C192)</f>
        <v>0</v>
      </c>
      <c r="D193" s="189">
        <f t="shared" ref="D193" si="809">SUM(D180:D192)</f>
        <v>0</v>
      </c>
      <c r="E193" s="189">
        <f t="shared" ref="E193" si="810">SUM(E180:E192)</f>
        <v>144645.59</v>
      </c>
      <c r="F193" s="189">
        <f t="shared" ref="F193" si="811">SUM(F180:F192)</f>
        <v>181942.94</v>
      </c>
      <c r="G193" s="189">
        <f t="shared" ref="G193" si="812">SUM(G180:G192)</f>
        <v>499015.54</v>
      </c>
      <c r="H193" s="189">
        <f t="shared" ref="H193" si="813">SUM(H180:H192)</f>
        <v>179576.76</v>
      </c>
      <c r="I193" s="189">
        <f t="shared" ref="I193" si="814">SUM(I180:I192)</f>
        <v>182982.41</v>
      </c>
      <c r="J193" s="189">
        <f t="shared" ref="J193" si="815">SUM(J180:J192)</f>
        <v>318004</v>
      </c>
      <c r="K193" s="189">
        <f t="shared" ref="K193" si="816">SUM(K180:K192)</f>
        <v>546000.88</v>
      </c>
      <c r="L193" s="189">
        <f t="shared" ref="L193" si="817">SUM(L180:L192)</f>
        <v>75928.639999999999</v>
      </c>
      <c r="M193" s="549">
        <f t="shared" ref="M193" si="818">SUM(M180:M192)</f>
        <v>110390.02374493981</v>
      </c>
      <c r="N193" s="549">
        <f t="shared" ref="N193" si="819">SUM(N180:N192)</f>
        <v>384520.37510710285</v>
      </c>
      <c r="O193" s="77">
        <f t="shared" si="754"/>
        <v>2623007.1588520431</v>
      </c>
      <c r="P193" s="306">
        <f>SUM(C4:N16,C116:N128)</f>
        <v>2623007.1588520431</v>
      </c>
      <c r="Q193" s="78"/>
      <c r="R193" s="197" t="s">
        <v>43</v>
      </c>
      <c r="S193" s="189">
        <f>SUM(S180:S192)</f>
        <v>0</v>
      </c>
      <c r="T193" s="189">
        <f t="shared" ref="T193" si="820">SUM(T180:T192)</f>
        <v>0</v>
      </c>
      <c r="U193" s="189">
        <f t="shared" ref="U193" si="821">SUM(U180:U192)</f>
        <v>55299</v>
      </c>
      <c r="V193" s="189">
        <f t="shared" ref="V193" si="822">SUM(V180:V192)</f>
        <v>13801</v>
      </c>
      <c r="W193" s="189">
        <f t="shared" ref="W193" si="823">SUM(W180:W192)</f>
        <v>71569</v>
      </c>
      <c r="X193" s="189">
        <f t="shared" ref="X193" si="824">SUM(X180:X192)</f>
        <v>44989</v>
      </c>
      <c r="Y193" s="189">
        <f t="shared" ref="Y193" si="825">SUM(Y180:Y192)</f>
        <v>105207.59</v>
      </c>
      <c r="Z193" s="189">
        <f t="shared" ref="Z193" si="826">SUM(Z180:Z192)</f>
        <v>83695</v>
      </c>
      <c r="AA193" s="189">
        <f t="shared" ref="AA193" si="827">SUM(AA180:AA192)</f>
        <v>242532</v>
      </c>
      <c r="AB193" s="189">
        <f t="shared" ref="AB193" si="828">SUM(AB180:AB192)</f>
        <v>111382</v>
      </c>
      <c r="AC193" s="549">
        <f t="shared" ref="AC193" si="829">SUM(AC180:AC192)</f>
        <v>196686.67485713199</v>
      </c>
      <c r="AD193" s="549">
        <f t="shared" ref="AD193" si="830">SUM(AD180:AD192)</f>
        <v>694485.19149509375</v>
      </c>
      <c r="AE193" s="77">
        <f t="shared" si="756"/>
        <v>1619646.4563522257</v>
      </c>
      <c r="AF193" s="306">
        <f>SUM(S4:AD16,S116:AD128)</f>
        <v>1619646.456352226</v>
      </c>
      <c r="AG193" s="78"/>
      <c r="AH193" s="197" t="s">
        <v>43</v>
      </c>
      <c r="AI193" s="189">
        <f>SUM(AI180:AI192)</f>
        <v>0</v>
      </c>
      <c r="AJ193" s="189">
        <f t="shared" ref="AJ193" si="831">SUM(AJ180:AJ192)</f>
        <v>0</v>
      </c>
      <c r="AK193" s="189">
        <f t="shared" ref="AK193" si="832">SUM(AK180:AK192)</f>
        <v>0</v>
      </c>
      <c r="AL193" s="189">
        <f t="shared" ref="AL193" si="833">SUM(AL180:AL192)</f>
        <v>0</v>
      </c>
      <c r="AM193" s="189">
        <f t="shared" ref="AM193" si="834">SUM(AM180:AM192)</f>
        <v>0</v>
      </c>
      <c r="AN193" s="189">
        <f t="shared" ref="AN193" si="835">SUM(AN180:AN192)</f>
        <v>0</v>
      </c>
      <c r="AO193" s="189">
        <f t="shared" ref="AO193" si="836">SUM(AO180:AO192)</f>
        <v>0</v>
      </c>
      <c r="AP193" s="189">
        <f t="shared" ref="AP193" si="837">SUM(AP180:AP192)</f>
        <v>0</v>
      </c>
      <c r="AQ193" s="189">
        <f t="shared" ref="AQ193" si="838">SUM(AQ180:AQ192)</f>
        <v>0</v>
      </c>
      <c r="AR193" s="189">
        <f t="shared" ref="AR193" si="839">SUM(AR180:AR192)</f>
        <v>0</v>
      </c>
      <c r="AS193" s="549">
        <f t="shared" ref="AS193" si="840">SUM(AS180:AS192)</f>
        <v>0</v>
      </c>
      <c r="AT193" s="549">
        <f t="shared" ref="AT193" si="841">SUM(AT180:AT192)</f>
        <v>0</v>
      </c>
      <c r="AU193" s="77">
        <f t="shared" si="758"/>
        <v>0</v>
      </c>
      <c r="AV193" s="306">
        <f>SUM(AI4:AT16,AI116:AT128)</f>
        <v>0</v>
      </c>
      <c r="AW193" s="78"/>
      <c r="AX193" s="197" t="s">
        <v>43</v>
      </c>
      <c r="AY193" s="189">
        <f>SUM(AY180:AY192)</f>
        <v>0</v>
      </c>
      <c r="AZ193" s="189">
        <f t="shared" ref="AZ193" si="842">SUM(AZ180:AZ192)</f>
        <v>0</v>
      </c>
      <c r="BA193" s="189">
        <f t="shared" ref="BA193" si="843">SUM(BA180:BA192)</f>
        <v>0</v>
      </c>
      <c r="BB193" s="189">
        <f t="shared" ref="BB193" si="844">SUM(BB180:BB192)</f>
        <v>0</v>
      </c>
      <c r="BC193" s="189">
        <f t="shared" ref="BC193" si="845">SUM(BC180:BC192)</f>
        <v>0</v>
      </c>
      <c r="BD193" s="189">
        <f t="shared" ref="BD193" si="846">SUM(BD180:BD192)</f>
        <v>0</v>
      </c>
      <c r="BE193" s="189">
        <f t="shared" ref="BE193" si="847">SUM(BE180:BE192)</f>
        <v>0</v>
      </c>
      <c r="BF193" s="189">
        <f t="shared" ref="BF193" si="848">SUM(BF180:BF192)</f>
        <v>0</v>
      </c>
      <c r="BG193" s="189">
        <f t="shared" ref="BG193" si="849">SUM(BG180:BG192)</f>
        <v>0</v>
      </c>
      <c r="BH193" s="189">
        <f t="shared" ref="BH193" si="850">SUM(BH180:BH192)</f>
        <v>0</v>
      </c>
      <c r="BI193" s="549">
        <f t="shared" ref="BI193" si="851">SUM(BI180:BI192)</f>
        <v>0</v>
      </c>
      <c r="BJ193" s="549">
        <f t="shared" ref="BJ193" si="852">SUM(BJ180:BJ192)</f>
        <v>0</v>
      </c>
      <c r="BK193" s="77">
        <f t="shared" si="760"/>
        <v>0</v>
      </c>
      <c r="BL193" s="306">
        <f>SUM(AY4:BJ16,AY116:BJ128)</f>
        <v>0</v>
      </c>
      <c r="BP193"/>
    </row>
    <row r="194" spans="1:131" ht="15" thickBot="1" x14ac:dyDescent="0.4">
      <c r="M194" s="630" t="s">
        <v>147</v>
      </c>
      <c r="N194" s="631"/>
      <c r="O194" s="125">
        <f>O177+O193+O113</f>
        <v>21252148.287347957</v>
      </c>
      <c r="P194" s="306">
        <f>P177+P193+P113</f>
        <v>21252148.287347957</v>
      </c>
      <c r="AC194" s="630" t="s">
        <v>148</v>
      </c>
      <c r="AD194" s="631"/>
      <c r="AE194" s="125">
        <f>AE177+AE193+AE113</f>
        <v>74227876.725885063</v>
      </c>
      <c r="AF194" s="306">
        <f>AF177+AF193+AF113</f>
        <v>74227876.725885063</v>
      </c>
      <c r="AS194" s="630" t="s">
        <v>149</v>
      </c>
      <c r="AT194" s="631"/>
      <c r="AU194" s="125">
        <f>AU177+AU193+AU113</f>
        <v>19189206.902698975</v>
      </c>
      <c r="AV194" s="306">
        <f>AV177+AV193+AV113</f>
        <v>19189206.902698971</v>
      </c>
      <c r="BI194" s="630" t="s">
        <v>150</v>
      </c>
      <c r="BJ194" s="631"/>
      <c r="BK194" s="125">
        <f>BK177+BK193+BK113</f>
        <v>2749227.4076283118</v>
      </c>
      <c r="BL194" s="547"/>
      <c r="BP194"/>
    </row>
    <row r="195" spans="1:131" x14ac:dyDescent="0.35">
      <c r="BP195"/>
    </row>
    <row r="196" spans="1:131" x14ac:dyDescent="0.35">
      <c r="BP196"/>
    </row>
    <row r="197" spans="1:131" s="264" customFormat="1" x14ac:dyDescent="0.35">
      <c r="A197" s="269"/>
      <c r="B197" s="264" t="s">
        <v>62</v>
      </c>
      <c r="C197" s="265">
        <f>C164+C180+C100</f>
        <v>0</v>
      </c>
      <c r="D197" s="265">
        <f t="shared" ref="D197:O197" si="853">D164+D180+D100</f>
        <v>0</v>
      </c>
      <c r="E197" s="265">
        <f t="shared" si="853"/>
        <v>0</v>
      </c>
      <c r="F197" s="265">
        <f t="shared" si="853"/>
        <v>0</v>
      </c>
      <c r="G197" s="265">
        <f t="shared" si="853"/>
        <v>0</v>
      </c>
      <c r="H197" s="265">
        <f t="shared" si="853"/>
        <v>0</v>
      </c>
      <c r="I197" s="265">
        <f t="shared" si="853"/>
        <v>0</v>
      </c>
      <c r="J197" s="265">
        <f t="shared" si="853"/>
        <v>0</v>
      </c>
      <c r="K197" s="265">
        <f t="shared" si="853"/>
        <v>0</v>
      </c>
      <c r="L197" s="265">
        <f t="shared" si="853"/>
        <v>0</v>
      </c>
      <c r="M197" s="550">
        <f t="shared" si="853"/>
        <v>0</v>
      </c>
      <c r="N197" s="550">
        <f t="shared" si="853"/>
        <v>0</v>
      </c>
      <c r="O197" s="265">
        <f t="shared" si="853"/>
        <v>0</v>
      </c>
      <c r="R197" s="264" t="s">
        <v>62</v>
      </c>
      <c r="S197" s="265">
        <f>S164+S180+S100</f>
        <v>0</v>
      </c>
      <c r="T197" s="265">
        <f t="shared" ref="T197:AE197" si="854">T164+T180+T100</f>
        <v>69559</v>
      </c>
      <c r="U197" s="265">
        <f t="shared" si="854"/>
        <v>357458</v>
      </c>
      <c r="V197" s="265">
        <f t="shared" si="854"/>
        <v>0</v>
      </c>
      <c r="W197" s="265">
        <f t="shared" si="854"/>
        <v>404208</v>
      </c>
      <c r="X197" s="265">
        <f t="shared" si="854"/>
        <v>164256</v>
      </c>
      <c r="Y197" s="265">
        <f t="shared" si="854"/>
        <v>0</v>
      </c>
      <c r="Z197" s="265">
        <f t="shared" si="854"/>
        <v>208734</v>
      </c>
      <c r="AA197" s="265">
        <f t="shared" si="854"/>
        <v>138351</v>
      </c>
      <c r="AB197" s="265">
        <f t="shared" si="854"/>
        <v>0</v>
      </c>
      <c r="AC197" s="550">
        <f t="shared" si="854"/>
        <v>293897.85556721815</v>
      </c>
      <c r="AD197" s="550">
        <f t="shared" si="854"/>
        <v>818923.8857186212</v>
      </c>
      <c r="AE197" s="265">
        <f t="shared" si="854"/>
        <v>2455387.7412858396</v>
      </c>
      <c r="AH197" s="264" t="s">
        <v>62</v>
      </c>
      <c r="AI197" s="265">
        <f>AI164+AI180+AI100</f>
        <v>0</v>
      </c>
      <c r="AJ197" s="265">
        <f t="shared" ref="AJ197:AU197" si="855">AJ164+AJ180+AJ100</f>
        <v>486233</v>
      </c>
      <c r="AK197" s="265">
        <f t="shared" si="855"/>
        <v>103368</v>
      </c>
      <c r="AL197" s="265">
        <f t="shared" si="855"/>
        <v>593627</v>
      </c>
      <c r="AM197" s="265">
        <f t="shared" si="855"/>
        <v>0</v>
      </c>
      <c r="AN197" s="265">
        <f t="shared" si="855"/>
        <v>0</v>
      </c>
      <c r="AO197" s="265">
        <f t="shared" si="855"/>
        <v>0</v>
      </c>
      <c r="AP197" s="265">
        <f t="shared" si="855"/>
        <v>0</v>
      </c>
      <c r="AQ197" s="265">
        <f t="shared" si="855"/>
        <v>0</v>
      </c>
      <c r="AR197" s="265">
        <f t="shared" si="855"/>
        <v>0</v>
      </c>
      <c r="AS197" s="550">
        <f t="shared" si="855"/>
        <v>166588.53006239812</v>
      </c>
      <c r="AT197" s="550">
        <f t="shared" si="855"/>
        <v>782808.32232082984</v>
      </c>
      <c r="AU197" s="265">
        <f t="shared" si="855"/>
        <v>2132624.852383228</v>
      </c>
      <c r="AX197" s="264" t="s">
        <v>62</v>
      </c>
      <c r="AY197" s="265">
        <f>AY164+AY180+AY100</f>
        <v>0</v>
      </c>
      <c r="AZ197" s="265">
        <f t="shared" ref="AZ197:BK197" si="856">AZ164+AZ180+AZ100</f>
        <v>0</v>
      </c>
      <c r="BA197" s="265">
        <f t="shared" si="856"/>
        <v>0</v>
      </c>
      <c r="BB197" s="265">
        <f t="shared" si="856"/>
        <v>0</v>
      </c>
      <c r="BC197" s="265">
        <f t="shared" si="856"/>
        <v>0</v>
      </c>
      <c r="BD197" s="265">
        <f t="shared" si="856"/>
        <v>0</v>
      </c>
      <c r="BE197" s="265">
        <f t="shared" si="856"/>
        <v>0</v>
      </c>
      <c r="BF197" s="265">
        <f t="shared" si="856"/>
        <v>0</v>
      </c>
      <c r="BG197" s="265">
        <f t="shared" si="856"/>
        <v>0</v>
      </c>
      <c r="BH197" s="265">
        <f t="shared" si="856"/>
        <v>0</v>
      </c>
      <c r="BI197" s="550">
        <f t="shared" si="856"/>
        <v>0</v>
      </c>
      <c r="BJ197" s="550">
        <f t="shared" si="856"/>
        <v>0</v>
      </c>
      <c r="BK197" s="265">
        <f t="shared" si="856"/>
        <v>0</v>
      </c>
      <c r="BP197"/>
      <c r="BQ197"/>
      <c r="BR197"/>
      <c r="BS197"/>
      <c r="BT197"/>
      <c r="BU197"/>
      <c r="BV197"/>
      <c r="BW197"/>
      <c r="BX197"/>
      <c r="BY197"/>
      <c r="BZ197"/>
      <c r="CA197"/>
      <c r="CB197"/>
      <c r="CC197"/>
      <c r="CD197"/>
      <c r="CE197"/>
      <c r="CF197"/>
      <c r="CG197"/>
      <c r="CH197"/>
      <c r="CI197"/>
      <c r="CJ197"/>
      <c r="CK197"/>
      <c r="CL197"/>
      <c r="CM197"/>
      <c r="CN197"/>
      <c r="CO197"/>
      <c r="CP197"/>
      <c r="CQ197"/>
      <c r="CR197"/>
      <c r="CS197"/>
      <c r="CT197"/>
      <c r="CU197"/>
      <c r="CV197"/>
      <c r="CW197"/>
      <c r="CX197"/>
      <c r="CY197"/>
      <c r="CZ197"/>
      <c r="DA197"/>
      <c r="DB197"/>
      <c r="DC197"/>
      <c r="DD197"/>
      <c r="DE197"/>
      <c r="DF197"/>
      <c r="DG197"/>
      <c r="DH197"/>
      <c r="DI197"/>
      <c r="DJ197"/>
      <c r="DK197"/>
      <c r="DL197"/>
      <c r="DM197"/>
      <c r="DN197"/>
      <c r="DO197"/>
      <c r="DP197"/>
      <c r="DQ197"/>
      <c r="DR197"/>
      <c r="DS197"/>
      <c r="DT197"/>
      <c r="DU197"/>
      <c r="DV197"/>
      <c r="DW197"/>
      <c r="DX197"/>
      <c r="DY197"/>
      <c r="DZ197"/>
      <c r="EA197"/>
    </row>
    <row r="198" spans="1:131" s="264" customFormat="1" x14ac:dyDescent="0.35">
      <c r="A198" s="269"/>
      <c r="B198" s="264" t="s">
        <v>61</v>
      </c>
      <c r="C198" s="265">
        <f t="shared" ref="C198:O209" si="857">C165+C181+C101</f>
        <v>0</v>
      </c>
      <c r="D198" s="265">
        <f t="shared" si="857"/>
        <v>0</v>
      </c>
      <c r="E198" s="265">
        <f t="shared" si="857"/>
        <v>0</v>
      </c>
      <c r="F198" s="265">
        <f t="shared" si="857"/>
        <v>0</v>
      </c>
      <c r="G198" s="265">
        <f t="shared" si="857"/>
        <v>248820.09999999998</v>
      </c>
      <c r="H198" s="265">
        <f t="shared" si="857"/>
        <v>17392.760000000002</v>
      </c>
      <c r="I198" s="265">
        <f t="shared" si="857"/>
        <v>72341.320000000007</v>
      </c>
      <c r="J198" s="265">
        <f t="shared" si="857"/>
        <v>0</v>
      </c>
      <c r="K198" s="265">
        <f t="shared" si="857"/>
        <v>403244.76</v>
      </c>
      <c r="L198" s="265">
        <f t="shared" si="857"/>
        <v>212157.16</v>
      </c>
      <c r="M198" s="550">
        <f t="shared" si="857"/>
        <v>1133.9802165189806</v>
      </c>
      <c r="N198" s="550">
        <f t="shared" si="857"/>
        <v>2298.5832926831449</v>
      </c>
      <c r="O198" s="265">
        <f t="shared" si="857"/>
        <v>957388.66350920207</v>
      </c>
      <c r="R198" s="264" t="s">
        <v>61</v>
      </c>
      <c r="S198" s="265">
        <f t="shared" ref="S198:AE198" si="858">S165+S181+S101</f>
        <v>0</v>
      </c>
      <c r="T198" s="265">
        <f t="shared" si="858"/>
        <v>0</v>
      </c>
      <c r="U198" s="265">
        <f t="shared" si="858"/>
        <v>0</v>
      </c>
      <c r="V198" s="265">
        <f t="shared" si="858"/>
        <v>329917.09000000003</v>
      </c>
      <c r="W198" s="265">
        <f t="shared" si="858"/>
        <v>33119</v>
      </c>
      <c r="X198" s="265">
        <f t="shared" si="858"/>
        <v>126481.7</v>
      </c>
      <c r="Y198" s="265">
        <f t="shared" si="858"/>
        <v>212205.74</v>
      </c>
      <c r="Z198" s="265">
        <f t="shared" si="858"/>
        <v>44520</v>
      </c>
      <c r="AA198" s="265">
        <f t="shared" si="858"/>
        <v>44822.61</v>
      </c>
      <c r="AB198" s="265">
        <f t="shared" si="858"/>
        <v>89475</v>
      </c>
      <c r="AC198" s="550">
        <f t="shared" si="858"/>
        <v>18082.172262472403</v>
      </c>
      <c r="AD198" s="550">
        <f t="shared" si="858"/>
        <v>36652.649184239061</v>
      </c>
      <c r="AE198" s="265">
        <f t="shared" si="858"/>
        <v>935275.96144671156</v>
      </c>
      <c r="AH198" s="264" t="s">
        <v>61</v>
      </c>
      <c r="AI198" s="265">
        <f t="shared" ref="AI198:AU198" si="859">AI165+AI181+AI101</f>
        <v>0</v>
      </c>
      <c r="AJ198" s="265">
        <f t="shared" si="859"/>
        <v>0</v>
      </c>
      <c r="AK198" s="265">
        <f t="shared" si="859"/>
        <v>0</v>
      </c>
      <c r="AL198" s="265">
        <f t="shared" si="859"/>
        <v>0</v>
      </c>
      <c r="AM198" s="265">
        <f t="shared" si="859"/>
        <v>0</v>
      </c>
      <c r="AN198" s="265">
        <f t="shared" si="859"/>
        <v>0</v>
      </c>
      <c r="AO198" s="265">
        <f t="shared" si="859"/>
        <v>0</v>
      </c>
      <c r="AP198" s="265">
        <f t="shared" si="859"/>
        <v>0</v>
      </c>
      <c r="AQ198" s="265">
        <f t="shared" si="859"/>
        <v>0</v>
      </c>
      <c r="AR198" s="265">
        <f t="shared" si="859"/>
        <v>0</v>
      </c>
      <c r="AS198" s="550">
        <f t="shared" si="859"/>
        <v>3031.9683038364219</v>
      </c>
      <c r="AT198" s="550">
        <f t="shared" si="859"/>
        <v>6145.8141734932133</v>
      </c>
      <c r="AU198" s="265">
        <f t="shared" si="859"/>
        <v>9177.7824773296343</v>
      </c>
      <c r="AX198" s="264" t="s">
        <v>61</v>
      </c>
      <c r="AY198" s="265">
        <f t="shared" ref="AY198:BK198" si="860">AY165+AY181+AY101</f>
        <v>0</v>
      </c>
      <c r="AZ198" s="265">
        <f t="shared" si="860"/>
        <v>0</v>
      </c>
      <c r="BA198" s="265">
        <f t="shared" si="860"/>
        <v>0</v>
      </c>
      <c r="BB198" s="265">
        <f t="shared" si="860"/>
        <v>0</v>
      </c>
      <c r="BC198" s="265">
        <f t="shared" si="860"/>
        <v>0</v>
      </c>
      <c r="BD198" s="265">
        <f t="shared" si="860"/>
        <v>0</v>
      </c>
      <c r="BE198" s="265">
        <f t="shared" si="860"/>
        <v>0</v>
      </c>
      <c r="BF198" s="265">
        <f t="shared" si="860"/>
        <v>0</v>
      </c>
      <c r="BG198" s="265">
        <f t="shared" si="860"/>
        <v>0</v>
      </c>
      <c r="BH198" s="265">
        <f t="shared" si="860"/>
        <v>0</v>
      </c>
      <c r="BI198" s="550">
        <f t="shared" si="860"/>
        <v>0</v>
      </c>
      <c r="BJ198" s="550">
        <f t="shared" si="860"/>
        <v>0</v>
      </c>
      <c r="BK198" s="265">
        <f t="shared" si="860"/>
        <v>0</v>
      </c>
      <c r="BP198"/>
      <c r="BQ198"/>
      <c r="BR198"/>
      <c r="BS198"/>
      <c r="BT198"/>
      <c r="BU198"/>
      <c r="BV198"/>
      <c r="BW198"/>
      <c r="BX198"/>
      <c r="BY198"/>
      <c r="BZ198"/>
      <c r="CA198"/>
      <c r="CB198"/>
      <c r="CC198"/>
      <c r="CD198"/>
      <c r="CE198"/>
      <c r="CF198"/>
      <c r="CG198"/>
      <c r="CH198"/>
      <c r="CI198"/>
      <c r="CJ198"/>
      <c r="CK198"/>
      <c r="CL198"/>
      <c r="CM198"/>
      <c r="CN198"/>
      <c r="CO198"/>
      <c r="CP198"/>
      <c r="CQ198"/>
      <c r="CR198"/>
      <c r="CS198"/>
      <c r="CT198"/>
      <c r="CU198"/>
      <c r="CV198"/>
      <c r="CW198"/>
      <c r="CX198"/>
      <c r="CY198"/>
      <c r="CZ198"/>
      <c r="DA198"/>
      <c r="DB198"/>
      <c r="DC198"/>
      <c r="DD198"/>
      <c r="DE198"/>
      <c r="DF198"/>
      <c r="DG198"/>
      <c r="DH198"/>
      <c r="DI198"/>
      <c r="DJ198"/>
      <c r="DK198"/>
      <c r="DL198"/>
      <c r="DM198"/>
      <c r="DN198"/>
      <c r="DO198"/>
      <c r="DP198"/>
      <c r="DQ198"/>
      <c r="DR198"/>
      <c r="DS198"/>
      <c r="DT198"/>
      <c r="DU198"/>
      <c r="DV198"/>
      <c r="DW198"/>
      <c r="DX198"/>
      <c r="DY198"/>
      <c r="DZ198"/>
      <c r="EA198"/>
    </row>
    <row r="199" spans="1:131" s="264" customFormat="1" x14ac:dyDescent="0.35">
      <c r="A199" s="269"/>
      <c r="B199" s="264" t="s">
        <v>60</v>
      </c>
      <c r="C199" s="265">
        <f t="shared" si="857"/>
        <v>0</v>
      </c>
      <c r="D199" s="265">
        <f t="shared" si="857"/>
        <v>0</v>
      </c>
      <c r="E199" s="265">
        <f t="shared" si="857"/>
        <v>0</v>
      </c>
      <c r="F199" s="265">
        <f t="shared" si="857"/>
        <v>0</v>
      </c>
      <c r="G199" s="265">
        <f t="shared" si="857"/>
        <v>0</v>
      </c>
      <c r="H199" s="265">
        <f t="shared" si="857"/>
        <v>0</v>
      </c>
      <c r="I199" s="265">
        <f t="shared" si="857"/>
        <v>0</v>
      </c>
      <c r="J199" s="265">
        <f t="shared" si="857"/>
        <v>0</v>
      </c>
      <c r="K199" s="265">
        <f t="shared" si="857"/>
        <v>385.04</v>
      </c>
      <c r="L199" s="265">
        <f t="shared" si="857"/>
        <v>0</v>
      </c>
      <c r="M199" s="550">
        <f t="shared" si="857"/>
        <v>0</v>
      </c>
      <c r="N199" s="550">
        <f t="shared" si="857"/>
        <v>0</v>
      </c>
      <c r="O199" s="265">
        <f t="shared" si="857"/>
        <v>385.04</v>
      </c>
      <c r="R199" s="264" t="s">
        <v>60</v>
      </c>
      <c r="S199" s="265">
        <f t="shared" ref="S199:AE199" si="861">S166+S182+S102</f>
        <v>0</v>
      </c>
      <c r="T199" s="265">
        <f t="shared" si="861"/>
        <v>0</v>
      </c>
      <c r="U199" s="265">
        <f t="shared" si="861"/>
        <v>0</v>
      </c>
      <c r="V199" s="265">
        <f t="shared" si="861"/>
        <v>0</v>
      </c>
      <c r="W199" s="265">
        <f t="shared" si="861"/>
        <v>0</v>
      </c>
      <c r="X199" s="265">
        <f t="shared" si="861"/>
        <v>0</v>
      </c>
      <c r="Y199" s="265">
        <f t="shared" si="861"/>
        <v>0</v>
      </c>
      <c r="Z199" s="265">
        <f t="shared" si="861"/>
        <v>0</v>
      </c>
      <c r="AA199" s="265">
        <f t="shared" si="861"/>
        <v>0</v>
      </c>
      <c r="AB199" s="265">
        <f t="shared" si="861"/>
        <v>62085</v>
      </c>
      <c r="AC199" s="550">
        <f t="shared" si="861"/>
        <v>1645.3570145788287</v>
      </c>
      <c r="AD199" s="550">
        <f t="shared" si="861"/>
        <v>7945.8875238614946</v>
      </c>
      <c r="AE199" s="265">
        <f t="shared" si="861"/>
        <v>71676.244538440325</v>
      </c>
      <c r="AH199" s="264" t="s">
        <v>60</v>
      </c>
      <c r="AI199" s="265">
        <f t="shared" ref="AI199:AU199" si="862">AI166+AI182+AI102</f>
        <v>0</v>
      </c>
      <c r="AJ199" s="265">
        <f t="shared" si="862"/>
        <v>0</v>
      </c>
      <c r="AK199" s="265">
        <f t="shared" si="862"/>
        <v>0</v>
      </c>
      <c r="AL199" s="265">
        <f t="shared" si="862"/>
        <v>0</v>
      </c>
      <c r="AM199" s="265">
        <f t="shared" si="862"/>
        <v>0</v>
      </c>
      <c r="AN199" s="265">
        <f t="shared" si="862"/>
        <v>0</v>
      </c>
      <c r="AO199" s="265">
        <f t="shared" si="862"/>
        <v>0</v>
      </c>
      <c r="AP199" s="265">
        <f t="shared" si="862"/>
        <v>0</v>
      </c>
      <c r="AQ199" s="265">
        <f t="shared" si="862"/>
        <v>0</v>
      </c>
      <c r="AR199" s="265">
        <f t="shared" si="862"/>
        <v>0</v>
      </c>
      <c r="AS199" s="550">
        <f t="shared" si="862"/>
        <v>0</v>
      </c>
      <c r="AT199" s="550">
        <f t="shared" si="862"/>
        <v>0</v>
      </c>
      <c r="AU199" s="265">
        <f t="shared" si="862"/>
        <v>0</v>
      </c>
      <c r="AX199" s="264" t="s">
        <v>60</v>
      </c>
      <c r="AY199" s="265">
        <f t="shared" ref="AY199:BK199" si="863">AY166+AY182+AY102</f>
        <v>0</v>
      </c>
      <c r="AZ199" s="265">
        <f t="shared" si="863"/>
        <v>0</v>
      </c>
      <c r="BA199" s="265">
        <f t="shared" si="863"/>
        <v>0</v>
      </c>
      <c r="BB199" s="265">
        <f t="shared" si="863"/>
        <v>0</v>
      </c>
      <c r="BC199" s="265">
        <f t="shared" si="863"/>
        <v>0</v>
      </c>
      <c r="BD199" s="265">
        <f t="shared" si="863"/>
        <v>0</v>
      </c>
      <c r="BE199" s="265">
        <f t="shared" si="863"/>
        <v>0</v>
      </c>
      <c r="BF199" s="265">
        <f t="shared" si="863"/>
        <v>0</v>
      </c>
      <c r="BG199" s="265">
        <f t="shared" si="863"/>
        <v>0</v>
      </c>
      <c r="BH199" s="265">
        <f t="shared" si="863"/>
        <v>0</v>
      </c>
      <c r="BI199" s="550">
        <f t="shared" si="863"/>
        <v>0</v>
      </c>
      <c r="BJ199" s="550">
        <f t="shared" si="863"/>
        <v>0</v>
      </c>
      <c r="BK199" s="265">
        <f t="shared" si="863"/>
        <v>0</v>
      </c>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c r="DK199"/>
      <c r="DL199"/>
      <c r="DM199"/>
      <c r="DN199"/>
      <c r="DO199"/>
      <c r="DP199"/>
      <c r="DQ199"/>
      <c r="DR199"/>
      <c r="DS199"/>
      <c r="DT199"/>
      <c r="DU199"/>
      <c r="DV199"/>
      <c r="DW199"/>
      <c r="DX199"/>
      <c r="DY199"/>
      <c r="DZ199"/>
      <c r="EA199"/>
    </row>
    <row r="200" spans="1:131" s="264" customFormat="1" x14ac:dyDescent="0.35">
      <c r="A200" s="269"/>
      <c r="B200" s="264" t="s">
        <v>59</v>
      </c>
      <c r="C200" s="265">
        <f t="shared" si="857"/>
        <v>0</v>
      </c>
      <c r="D200" s="265">
        <f t="shared" si="857"/>
        <v>3648</v>
      </c>
      <c r="E200" s="265">
        <f t="shared" si="857"/>
        <v>23332</v>
      </c>
      <c r="F200" s="265">
        <f t="shared" si="857"/>
        <v>59052</v>
      </c>
      <c r="G200" s="265">
        <f t="shared" si="857"/>
        <v>70797.679999999993</v>
      </c>
      <c r="H200" s="265">
        <f t="shared" si="857"/>
        <v>23719</v>
      </c>
      <c r="I200" s="265">
        <f t="shared" si="857"/>
        <v>31564.400000000001</v>
      </c>
      <c r="J200" s="265">
        <f t="shared" si="857"/>
        <v>150938.56</v>
      </c>
      <c r="K200" s="265">
        <f t="shared" si="857"/>
        <v>155981</v>
      </c>
      <c r="L200" s="265">
        <f t="shared" si="857"/>
        <v>23363</v>
      </c>
      <c r="M200" s="550">
        <f t="shared" si="857"/>
        <v>89618.47344940016</v>
      </c>
      <c r="N200" s="550">
        <f t="shared" si="857"/>
        <v>233087.35629118062</v>
      </c>
      <c r="O200" s="265">
        <f t="shared" si="857"/>
        <v>865101.46974058077</v>
      </c>
      <c r="R200" s="264" t="s">
        <v>59</v>
      </c>
      <c r="S200" s="265">
        <f t="shared" ref="S200:AE200" si="864">S167+S183+S103</f>
        <v>0</v>
      </c>
      <c r="T200" s="265">
        <f t="shared" si="864"/>
        <v>0</v>
      </c>
      <c r="U200" s="265">
        <f t="shared" si="864"/>
        <v>212072</v>
      </c>
      <c r="V200" s="265">
        <f t="shared" si="864"/>
        <v>658330</v>
      </c>
      <c r="W200" s="265">
        <f t="shared" si="864"/>
        <v>483594</v>
      </c>
      <c r="X200" s="265">
        <f t="shared" si="864"/>
        <v>322665</v>
      </c>
      <c r="Y200" s="265">
        <f t="shared" si="864"/>
        <v>371621</v>
      </c>
      <c r="Z200" s="265">
        <f t="shared" si="864"/>
        <v>527006</v>
      </c>
      <c r="AA200" s="265">
        <f t="shared" si="864"/>
        <v>346226</v>
      </c>
      <c r="AB200" s="265">
        <f t="shared" si="864"/>
        <v>952443</v>
      </c>
      <c r="AC200" s="550">
        <f t="shared" si="864"/>
        <v>831918.7887636401</v>
      </c>
      <c r="AD200" s="550">
        <f t="shared" si="864"/>
        <v>2557408.9418556252</v>
      </c>
      <c r="AE200" s="265">
        <f t="shared" si="864"/>
        <v>7263284.7306192657</v>
      </c>
      <c r="AH200" s="264" t="s">
        <v>59</v>
      </c>
      <c r="AI200" s="265">
        <f t="shared" ref="AI200:AU200" si="865">AI167+AI183+AI103</f>
        <v>0</v>
      </c>
      <c r="AJ200" s="265">
        <f t="shared" si="865"/>
        <v>0</v>
      </c>
      <c r="AK200" s="265">
        <f t="shared" si="865"/>
        <v>0</v>
      </c>
      <c r="AL200" s="265">
        <f t="shared" si="865"/>
        <v>0</v>
      </c>
      <c r="AM200" s="265">
        <f t="shared" si="865"/>
        <v>279946</v>
      </c>
      <c r="AN200" s="265">
        <f t="shared" si="865"/>
        <v>0</v>
      </c>
      <c r="AO200" s="265">
        <f t="shared" si="865"/>
        <v>378689</v>
      </c>
      <c r="AP200" s="265">
        <f t="shared" si="865"/>
        <v>93193</v>
      </c>
      <c r="AQ200" s="265">
        <f t="shared" si="865"/>
        <v>7937</v>
      </c>
      <c r="AR200" s="265">
        <f t="shared" si="865"/>
        <v>3304</v>
      </c>
      <c r="AS200" s="550">
        <f t="shared" si="865"/>
        <v>600606.57771650236</v>
      </c>
      <c r="AT200" s="550">
        <f t="shared" si="865"/>
        <v>1808728.1680486498</v>
      </c>
      <c r="AU200" s="265">
        <f t="shared" si="865"/>
        <v>3172403.7457651524</v>
      </c>
      <c r="AX200" s="264" t="s">
        <v>59</v>
      </c>
      <c r="AY200" s="265">
        <f t="shared" ref="AY200:BK200" si="866">AY167+AY183+AY103</f>
        <v>0</v>
      </c>
      <c r="AZ200" s="265">
        <f t="shared" si="866"/>
        <v>0</v>
      </c>
      <c r="BA200" s="265">
        <f t="shared" si="866"/>
        <v>0</v>
      </c>
      <c r="BB200" s="265">
        <f t="shared" si="866"/>
        <v>0</v>
      </c>
      <c r="BC200" s="265">
        <f t="shared" si="866"/>
        <v>0</v>
      </c>
      <c r="BD200" s="265">
        <f t="shared" si="866"/>
        <v>1024126</v>
      </c>
      <c r="BE200" s="265">
        <f t="shared" si="866"/>
        <v>0</v>
      </c>
      <c r="BF200" s="265">
        <f t="shared" si="866"/>
        <v>0</v>
      </c>
      <c r="BG200" s="265">
        <f t="shared" si="866"/>
        <v>0</v>
      </c>
      <c r="BH200" s="265">
        <f t="shared" si="866"/>
        <v>0</v>
      </c>
      <c r="BI200" s="550">
        <f t="shared" si="866"/>
        <v>241918.89094128384</v>
      </c>
      <c r="BJ200" s="550">
        <f t="shared" si="866"/>
        <v>492626.50651980756</v>
      </c>
      <c r="BK200" s="265">
        <f t="shared" si="866"/>
        <v>1758671.3974610914</v>
      </c>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c r="DK200"/>
      <c r="DL200"/>
      <c r="DM200"/>
      <c r="DN200"/>
      <c r="DO200"/>
      <c r="DP200"/>
      <c r="DQ200"/>
      <c r="DR200"/>
      <c r="DS200"/>
      <c r="DT200"/>
      <c r="DU200"/>
      <c r="DV200"/>
      <c r="DW200"/>
      <c r="DX200"/>
      <c r="DY200"/>
      <c r="DZ200"/>
      <c r="EA200"/>
    </row>
    <row r="201" spans="1:131" s="264" customFormat="1" x14ac:dyDescent="0.35">
      <c r="A201" s="269"/>
      <c r="B201" s="264" t="s">
        <v>58</v>
      </c>
      <c r="C201" s="265">
        <f t="shared" si="857"/>
        <v>0</v>
      </c>
      <c r="D201" s="265">
        <f t="shared" si="857"/>
        <v>0</v>
      </c>
      <c r="E201" s="265">
        <f t="shared" si="857"/>
        <v>0</v>
      </c>
      <c r="F201" s="265">
        <f t="shared" si="857"/>
        <v>0</v>
      </c>
      <c r="G201" s="265">
        <f t="shared" si="857"/>
        <v>0</v>
      </c>
      <c r="H201" s="265">
        <f t="shared" si="857"/>
        <v>0</v>
      </c>
      <c r="I201" s="265">
        <f t="shared" si="857"/>
        <v>0</v>
      </c>
      <c r="J201" s="265">
        <f t="shared" si="857"/>
        <v>0</v>
      </c>
      <c r="K201" s="265">
        <f t="shared" si="857"/>
        <v>54.4</v>
      </c>
      <c r="L201" s="265">
        <f t="shared" si="857"/>
        <v>0</v>
      </c>
      <c r="M201" s="550">
        <f t="shared" si="857"/>
        <v>11756.764627010854</v>
      </c>
      <c r="N201" s="550">
        <f t="shared" si="857"/>
        <v>57880.925046436751</v>
      </c>
      <c r="O201" s="265">
        <f t="shared" si="857"/>
        <v>69692.089673447612</v>
      </c>
      <c r="R201" s="264" t="s">
        <v>58</v>
      </c>
      <c r="S201" s="265">
        <f t="shared" ref="S201:AE201" si="867">S168+S184+S104</f>
        <v>0</v>
      </c>
      <c r="T201" s="265">
        <f t="shared" si="867"/>
        <v>0</v>
      </c>
      <c r="U201" s="265">
        <f t="shared" si="867"/>
        <v>0</v>
      </c>
      <c r="V201" s="265">
        <f t="shared" si="867"/>
        <v>0</v>
      </c>
      <c r="W201" s="265">
        <f t="shared" si="867"/>
        <v>0</v>
      </c>
      <c r="X201" s="265">
        <f t="shared" si="867"/>
        <v>5577.6200000000008</v>
      </c>
      <c r="Y201" s="265">
        <f t="shared" si="867"/>
        <v>0</v>
      </c>
      <c r="Z201" s="265">
        <f t="shared" si="867"/>
        <v>0</v>
      </c>
      <c r="AA201" s="265">
        <f t="shared" si="867"/>
        <v>0</v>
      </c>
      <c r="AB201" s="265">
        <f t="shared" si="867"/>
        <v>0</v>
      </c>
      <c r="AC201" s="550">
        <f t="shared" si="867"/>
        <v>10312.013257661927</v>
      </c>
      <c r="AD201" s="550">
        <f t="shared" si="867"/>
        <v>49799.58559992184</v>
      </c>
      <c r="AE201" s="265">
        <f t="shared" si="867"/>
        <v>65689.218857583764</v>
      </c>
      <c r="AH201" s="264" t="s">
        <v>58</v>
      </c>
      <c r="AI201" s="265">
        <f t="shared" ref="AI201:AU201" si="868">AI168+AI184+AI104</f>
        <v>0</v>
      </c>
      <c r="AJ201" s="265">
        <f t="shared" si="868"/>
        <v>0</v>
      </c>
      <c r="AK201" s="265">
        <f t="shared" si="868"/>
        <v>0</v>
      </c>
      <c r="AL201" s="265">
        <f t="shared" si="868"/>
        <v>0</v>
      </c>
      <c r="AM201" s="265">
        <f t="shared" si="868"/>
        <v>0</v>
      </c>
      <c r="AN201" s="265">
        <f t="shared" si="868"/>
        <v>0</v>
      </c>
      <c r="AO201" s="265">
        <f t="shared" si="868"/>
        <v>0</v>
      </c>
      <c r="AP201" s="265">
        <f t="shared" si="868"/>
        <v>0</v>
      </c>
      <c r="AQ201" s="265">
        <f t="shared" si="868"/>
        <v>0</v>
      </c>
      <c r="AR201" s="265">
        <f t="shared" si="868"/>
        <v>0</v>
      </c>
      <c r="AS201" s="550">
        <f t="shared" si="868"/>
        <v>0</v>
      </c>
      <c r="AT201" s="550">
        <f t="shared" si="868"/>
        <v>0</v>
      </c>
      <c r="AU201" s="265">
        <f t="shared" si="868"/>
        <v>0</v>
      </c>
      <c r="AX201" s="264" t="s">
        <v>58</v>
      </c>
      <c r="AY201" s="265">
        <f t="shared" ref="AY201:BK201" si="869">AY168+AY184+AY104</f>
        <v>0</v>
      </c>
      <c r="AZ201" s="265">
        <f t="shared" si="869"/>
        <v>0</v>
      </c>
      <c r="BA201" s="265">
        <f t="shared" si="869"/>
        <v>0</v>
      </c>
      <c r="BB201" s="265">
        <f t="shared" si="869"/>
        <v>0</v>
      </c>
      <c r="BC201" s="265">
        <f t="shared" si="869"/>
        <v>0</v>
      </c>
      <c r="BD201" s="265">
        <f t="shared" si="869"/>
        <v>0</v>
      </c>
      <c r="BE201" s="265">
        <f t="shared" si="869"/>
        <v>0</v>
      </c>
      <c r="BF201" s="265">
        <f t="shared" si="869"/>
        <v>0</v>
      </c>
      <c r="BG201" s="265">
        <f t="shared" si="869"/>
        <v>0</v>
      </c>
      <c r="BH201" s="265">
        <f t="shared" si="869"/>
        <v>0</v>
      </c>
      <c r="BI201" s="550">
        <f t="shared" si="869"/>
        <v>0</v>
      </c>
      <c r="BJ201" s="550">
        <f t="shared" si="869"/>
        <v>0</v>
      </c>
      <c r="BK201" s="265">
        <f t="shared" si="869"/>
        <v>0</v>
      </c>
      <c r="BP201"/>
      <c r="BQ201"/>
      <c r="BR201"/>
      <c r="BS201"/>
      <c r="BT201"/>
      <c r="BU201"/>
      <c r="BV201"/>
      <c r="BW201"/>
      <c r="BX201"/>
      <c r="BY201"/>
      <c r="BZ201"/>
      <c r="CA201"/>
      <c r="CB201"/>
      <c r="CC201"/>
      <c r="CD201"/>
      <c r="CE201"/>
      <c r="CF201"/>
      <c r="CG201"/>
      <c r="CH201"/>
      <c r="CI201"/>
      <c r="CJ201"/>
      <c r="CK201"/>
      <c r="CL201"/>
      <c r="CM201"/>
      <c r="CN201"/>
      <c r="CO201"/>
      <c r="CP201"/>
      <c r="CQ201"/>
      <c r="CR201"/>
      <c r="CS201"/>
      <c r="CT201"/>
      <c r="CU201"/>
      <c r="CV201"/>
      <c r="CW201"/>
      <c r="CX201"/>
      <c r="CY201"/>
      <c r="CZ201"/>
      <c r="DA201"/>
      <c r="DB201"/>
      <c r="DC201"/>
      <c r="DD201"/>
      <c r="DE201"/>
      <c r="DF201"/>
      <c r="DG201"/>
      <c r="DH201"/>
      <c r="DI201"/>
      <c r="DJ201"/>
      <c r="DK201"/>
      <c r="DL201"/>
      <c r="DM201"/>
      <c r="DN201"/>
      <c r="DO201"/>
      <c r="DP201"/>
      <c r="DQ201"/>
      <c r="DR201"/>
      <c r="DS201"/>
      <c r="DT201"/>
      <c r="DU201"/>
      <c r="DV201"/>
      <c r="DW201"/>
      <c r="DX201"/>
      <c r="DY201"/>
      <c r="DZ201"/>
      <c r="EA201"/>
    </row>
    <row r="202" spans="1:131" s="264" customFormat="1" x14ac:dyDescent="0.35">
      <c r="A202" s="269"/>
      <c r="B202" s="264" t="s">
        <v>57</v>
      </c>
      <c r="C202" s="265">
        <f t="shared" si="857"/>
        <v>0</v>
      </c>
      <c r="D202" s="265">
        <f t="shared" si="857"/>
        <v>0</v>
      </c>
      <c r="E202" s="265">
        <f t="shared" si="857"/>
        <v>0</v>
      </c>
      <c r="F202" s="265">
        <f t="shared" si="857"/>
        <v>0</v>
      </c>
      <c r="G202" s="265">
        <f t="shared" si="857"/>
        <v>244.8</v>
      </c>
      <c r="H202" s="265">
        <f t="shared" si="857"/>
        <v>0</v>
      </c>
      <c r="I202" s="265">
        <f t="shared" si="857"/>
        <v>3944</v>
      </c>
      <c r="J202" s="265">
        <f t="shared" si="857"/>
        <v>18441.599999999999</v>
      </c>
      <c r="K202" s="265">
        <f t="shared" si="857"/>
        <v>99391.679999999993</v>
      </c>
      <c r="L202" s="265">
        <f t="shared" si="857"/>
        <v>0</v>
      </c>
      <c r="M202" s="550">
        <f t="shared" si="857"/>
        <v>0</v>
      </c>
      <c r="N202" s="550">
        <f t="shared" si="857"/>
        <v>0</v>
      </c>
      <c r="O202" s="265">
        <f t="shared" si="857"/>
        <v>122022.07999999999</v>
      </c>
      <c r="R202" s="264" t="s">
        <v>57</v>
      </c>
      <c r="S202" s="265">
        <f t="shared" ref="S202:AE202" si="870">S169+S185+S105</f>
        <v>0</v>
      </c>
      <c r="T202" s="265">
        <f t="shared" si="870"/>
        <v>0</v>
      </c>
      <c r="U202" s="265">
        <f t="shared" si="870"/>
        <v>0</v>
      </c>
      <c r="V202" s="265">
        <f t="shared" si="870"/>
        <v>0</v>
      </c>
      <c r="W202" s="265">
        <f t="shared" si="870"/>
        <v>0</v>
      </c>
      <c r="X202" s="265">
        <f t="shared" si="870"/>
        <v>0</v>
      </c>
      <c r="Y202" s="265">
        <f t="shared" si="870"/>
        <v>0</v>
      </c>
      <c r="Z202" s="265">
        <f t="shared" si="870"/>
        <v>0</v>
      </c>
      <c r="AA202" s="265">
        <f t="shared" si="870"/>
        <v>0</v>
      </c>
      <c r="AB202" s="265">
        <f t="shared" si="870"/>
        <v>0</v>
      </c>
      <c r="AC202" s="550">
        <f t="shared" si="870"/>
        <v>0</v>
      </c>
      <c r="AD202" s="550">
        <f t="shared" si="870"/>
        <v>0</v>
      </c>
      <c r="AE202" s="265">
        <f t="shared" si="870"/>
        <v>0</v>
      </c>
      <c r="AH202" s="264" t="s">
        <v>57</v>
      </c>
      <c r="AI202" s="265">
        <f t="shared" ref="AI202:AU202" si="871">AI169+AI185+AI105</f>
        <v>0</v>
      </c>
      <c r="AJ202" s="265">
        <f t="shared" si="871"/>
        <v>0</v>
      </c>
      <c r="AK202" s="265">
        <f t="shared" si="871"/>
        <v>0</v>
      </c>
      <c r="AL202" s="265">
        <f t="shared" si="871"/>
        <v>0</v>
      </c>
      <c r="AM202" s="265">
        <f t="shared" si="871"/>
        <v>0</v>
      </c>
      <c r="AN202" s="265">
        <f t="shared" si="871"/>
        <v>0</v>
      </c>
      <c r="AO202" s="265">
        <f t="shared" si="871"/>
        <v>0</v>
      </c>
      <c r="AP202" s="265">
        <f t="shared" si="871"/>
        <v>0</v>
      </c>
      <c r="AQ202" s="265">
        <f t="shared" si="871"/>
        <v>0</v>
      </c>
      <c r="AR202" s="265">
        <f t="shared" si="871"/>
        <v>0</v>
      </c>
      <c r="AS202" s="550">
        <f t="shared" si="871"/>
        <v>0</v>
      </c>
      <c r="AT202" s="550">
        <f t="shared" si="871"/>
        <v>0</v>
      </c>
      <c r="AU202" s="265">
        <f t="shared" si="871"/>
        <v>0</v>
      </c>
      <c r="AX202" s="264" t="s">
        <v>57</v>
      </c>
      <c r="AY202" s="265">
        <f t="shared" ref="AY202:BK202" si="872">AY169+AY185+AY105</f>
        <v>0</v>
      </c>
      <c r="AZ202" s="265">
        <f t="shared" si="872"/>
        <v>0</v>
      </c>
      <c r="BA202" s="265">
        <f t="shared" si="872"/>
        <v>0</v>
      </c>
      <c r="BB202" s="265">
        <f t="shared" si="872"/>
        <v>0</v>
      </c>
      <c r="BC202" s="265">
        <f t="shared" si="872"/>
        <v>0</v>
      </c>
      <c r="BD202" s="265">
        <f t="shared" si="872"/>
        <v>0</v>
      </c>
      <c r="BE202" s="265">
        <f t="shared" si="872"/>
        <v>0</v>
      </c>
      <c r="BF202" s="265">
        <f t="shared" si="872"/>
        <v>0</v>
      </c>
      <c r="BG202" s="265">
        <f t="shared" si="872"/>
        <v>0</v>
      </c>
      <c r="BH202" s="265">
        <f t="shared" si="872"/>
        <v>0</v>
      </c>
      <c r="BI202" s="550">
        <f t="shared" si="872"/>
        <v>0</v>
      </c>
      <c r="BJ202" s="550">
        <f t="shared" si="872"/>
        <v>0</v>
      </c>
      <c r="BK202" s="265">
        <f t="shared" si="872"/>
        <v>0</v>
      </c>
      <c r="BP202"/>
      <c r="BQ202"/>
      <c r="BR202"/>
      <c r="BS202"/>
      <c r="BT202"/>
      <c r="BU202"/>
      <c r="BV202"/>
      <c r="BW202"/>
      <c r="BX202"/>
      <c r="BY202"/>
      <c r="BZ202"/>
      <c r="CA202"/>
      <c r="CB202"/>
      <c r="CC202"/>
      <c r="CD202"/>
      <c r="CE202"/>
      <c r="CF202"/>
      <c r="CG202"/>
      <c r="CH202"/>
      <c r="CI202"/>
      <c r="CJ202"/>
      <c r="CK202"/>
      <c r="CL202"/>
      <c r="CM202"/>
      <c r="CN202"/>
      <c r="CO202"/>
      <c r="CP202"/>
      <c r="CQ202"/>
      <c r="CR202"/>
      <c r="CS202"/>
      <c r="CT202"/>
      <c r="CU202"/>
      <c r="CV202"/>
      <c r="CW202"/>
      <c r="CX202"/>
      <c r="CY202"/>
      <c r="CZ202"/>
      <c r="DA202"/>
      <c r="DB202"/>
      <c r="DC202"/>
      <c r="DD202"/>
      <c r="DE202"/>
      <c r="DF202"/>
      <c r="DG202"/>
      <c r="DH202"/>
      <c r="DI202"/>
      <c r="DJ202"/>
      <c r="DK202"/>
      <c r="DL202"/>
      <c r="DM202"/>
      <c r="DN202"/>
      <c r="DO202"/>
      <c r="DP202"/>
      <c r="DQ202"/>
      <c r="DR202"/>
      <c r="DS202"/>
      <c r="DT202"/>
      <c r="DU202"/>
      <c r="DV202"/>
      <c r="DW202"/>
      <c r="DX202"/>
      <c r="DY202"/>
      <c r="DZ202"/>
      <c r="EA202"/>
    </row>
    <row r="203" spans="1:131" s="264" customFormat="1" x14ac:dyDescent="0.35">
      <c r="A203" s="269"/>
      <c r="B203" s="264" t="s">
        <v>56</v>
      </c>
      <c r="C203" s="265">
        <f t="shared" si="857"/>
        <v>0</v>
      </c>
      <c r="D203" s="265">
        <f t="shared" si="857"/>
        <v>0</v>
      </c>
      <c r="E203" s="265">
        <f t="shared" si="857"/>
        <v>0</v>
      </c>
      <c r="F203" s="265">
        <f t="shared" si="857"/>
        <v>15599</v>
      </c>
      <c r="G203" s="265">
        <f t="shared" si="857"/>
        <v>0</v>
      </c>
      <c r="H203" s="265">
        <f t="shared" si="857"/>
        <v>0</v>
      </c>
      <c r="I203" s="265">
        <f t="shared" si="857"/>
        <v>4516.72</v>
      </c>
      <c r="J203" s="265">
        <f t="shared" si="857"/>
        <v>71054.559999999998</v>
      </c>
      <c r="K203" s="265">
        <f t="shared" si="857"/>
        <v>8667</v>
      </c>
      <c r="L203" s="265">
        <f t="shared" si="857"/>
        <v>81969.64</v>
      </c>
      <c r="M203" s="550">
        <f t="shared" si="857"/>
        <v>243716.80865404368</v>
      </c>
      <c r="N203" s="550">
        <f t="shared" si="857"/>
        <v>525400.53813599958</v>
      </c>
      <c r="O203" s="265">
        <f t="shared" si="857"/>
        <v>950924.26679004333</v>
      </c>
      <c r="R203" s="264" t="s">
        <v>56</v>
      </c>
      <c r="S203" s="265">
        <f t="shared" ref="S203:AE203" si="873">S170+S186+S106</f>
        <v>0</v>
      </c>
      <c r="T203" s="265">
        <f t="shared" si="873"/>
        <v>0</v>
      </c>
      <c r="U203" s="265">
        <f t="shared" si="873"/>
        <v>153904</v>
      </c>
      <c r="V203" s="265">
        <f t="shared" si="873"/>
        <v>354584</v>
      </c>
      <c r="W203" s="265">
        <f t="shared" si="873"/>
        <v>384047</v>
      </c>
      <c r="X203" s="265">
        <f t="shared" si="873"/>
        <v>886951</v>
      </c>
      <c r="Y203" s="265">
        <f t="shared" si="873"/>
        <v>401157</v>
      </c>
      <c r="Z203" s="265">
        <f t="shared" si="873"/>
        <v>323996</v>
      </c>
      <c r="AA203" s="265">
        <f t="shared" si="873"/>
        <v>75813</v>
      </c>
      <c r="AB203" s="265">
        <f t="shared" si="873"/>
        <v>2832629</v>
      </c>
      <c r="AC203" s="550">
        <f t="shared" si="873"/>
        <v>2617023.3589881626</v>
      </c>
      <c r="AD203" s="550">
        <f t="shared" si="873"/>
        <v>6713891.3571448186</v>
      </c>
      <c r="AE203" s="265">
        <f t="shared" si="873"/>
        <v>14743995.71613298</v>
      </c>
      <c r="AH203" s="264" t="s">
        <v>56</v>
      </c>
      <c r="AI203" s="265">
        <f t="shared" ref="AI203:AU203" si="874">AI170+AI186+AI106</f>
        <v>0</v>
      </c>
      <c r="AJ203" s="265">
        <f t="shared" si="874"/>
        <v>0</v>
      </c>
      <c r="AK203" s="265">
        <f t="shared" si="874"/>
        <v>0</v>
      </c>
      <c r="AL203" s="265">
        <f t="shared" si="874"/>
        <v>0</v>
      </c>
      <c r="AM203" s="265">
        <f t="shared" si="874"/>
        <v>307508</v>
      </c>
      <c r="AN203" s="265">
        <f t="shared" si="874"/>
        <v>0</v>
      </c>
      <c r="AO203" s="265">
        <f t="shared" si="874"/>
        <v>0</v>
      </c>
      <c r="AP203" s="265">
        <f t="shared" si="874"/>
        <v>222698</v>
      </c>
      <c r="AQ203" s="265">
        <f t="shared" si="874"/>
        <v>2373477</v>
      </c>
      <c r="AR203" s="265">
        <f t="shared" si="874"/>
        <v>833973</v>
      </c>
      <c r="AS203" s="550">
        <f t="shared" si="874"/>
        <v>565136.72039339098</v>
      </c>
      <c r="AT203" s="550">
        <f t="shared" si="874"/>
        <v>1682126.7877124785</v>
      </c>
      <c r="AU203" s="265">
        <f t="shared" si="874"/>
        <v>5984919.5081058703</v>
      </c>
      <c r="AX203" s="264" t="s">
        <v>56</v>
      </c>
      <c r="AY203" s="265">
        <f t="shared" ref="AY203:BK203" si="875">AY170+AY186+AY106</f>
        <v>0</v>
      </c>
      <c r="AZ203" s="265">
        <f t="shared" si="875"/>
        <v>0</v>
      </c>
      <c r="BA203" s="265">
        <f t="shared" si="875"/>
        <v>0</v>
      </c>
      <c r="BB203" s="265">
        <f t="shared" si="875"/>
        <v>0</v>
      </c>
      <c r="BC203" s="265">
        <f t="shared" si="875"/>
        <v>0</v>
      </c>
      <c r="BD203" s="265">
        <f t="shared" si="875"/>
        <v>0</v>
      </c>
      <c r="BE203" s="265">
        <f t="shared" si="875"/>
        <v>0</v>
      </c>
      <c r="BF203" s="265">
        <f t="shared" si="875"/>
        <v>0</v>
      </c>
      <c r="BG203" s="265">
        <f t="shared" si="875"/>
        <v>0</v>
      </c>
      <c r="BH203" s="265">
        <f t="shared" si="875"/>
        <v>0</v>
      </c>
      <c r="BI203" s="550">
        <f t="shared" si="875"/>
        <v>7403.4394266543877</v>
      </c>
      <c r="BJ203" s="550">
        <f t="shared" si="875"/>
        <v>35753.272057478447</v>
      </c>
      <c r="BK203" s="265">
        <f t="shared" si="875"/>
        <v>43156.711484132837</v>
      </c>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c r="DK203"/>
      <c r="DL203"/>
      <c r="DM203"/>
      <c r="DN203"/>
      <c r="DO203"/>
      <c r="DP203"/>
      <c r="DQ203"/>
      <c r="DR203"/>
      <c r="DS203"/>
      <c r="DT203"/>
      <c r="DU203"/>
      <c r="DV203"/>
      <c r="DW203"/>
      <c r="DX203"/>
      <c r="DY203"/>
      <c r="DZ203"/>
      <c r="EA203"/>
    </row>
    <row r="204" spans="1:131" s="264" customFormat="1" x14ac:dyDescent="0.35">
      <c r="A204" s="269"/>
      <c r="B204" s="264" t="s">
        <v>55</v>
      </c>
      <c r="C204" s="265">
        <f t="shared" si="857"/>
        <v>0</v>
      </c>
      <c r="D204" s="265">
        <f t="shared" si="857"/>
        <v>533373</v>
      </c>
      <c r="E204" s="265">
        <f t="shared" si="857"/>
        <v>1805246.33</v>
      </c>
      <c r="F204" s="265">
        <f t="shared" si="857"/>
        <v>1088352.94</v>
      </c>
      <c r="G204" s="265">
        <f t="shared" si="857"/>
        <v>1154858</v>
      </c>
      <c r="H204" s="265">
        <f t="shared" si="857"/>
        <v>1978882</v>
      </c>
      <c r="I204" s="265">
        <f t="shared" si="857"/>
        <v>628798.97</v>
      </c>
      <c r="J204" s="265">
        <f t="shared" si="857"/>
        <v>737211.28</v>
      </c>
      <c r="K204" s="265">
        <f t="shared" si="857"/>
        <v>1555464</v>
      </c>
      <c r="L204" s="265">
        <f t="shared" si="857"/>
        <v>1572357</v>
      </c>
      <c r="M204" s="550">
        <f t="shared" si="857"/>
        <v>1430017.063145356</v>
      </c>
      <c r="N204" s="550">
        <f t="shared" si="857"/>
        <v>5297880.5267510749</v>
      </c>
      <c r="O204" s="265">
        <f t="shared" si="857"/>
        <v>17782441.109896433</v>
      </c>
      <c r="R204" s="264" t="s">
        <v>55</v>
      </c>
      <c r="S204" s="265">
        <f t="shared" ref="S204:AE204" si="876">S171+S187+S107</f>
        <v>0</v>
      </c>
      <c r="T204" s="265">
        <f t="shared" si="876"/>
        <v>213932</v>
      </c>
      <c r="U204" s="265">
        <f t="shared" si="876"/>
        <v>2584402</v>
      </c>
      <c r="V204" s="265">
        <f t="shared" si="876"/>
        <v>2663609</v>
      </c>
      <c r="W204" s="265">
        <f t="shared" si="876"/>
        <v>5178650</v>
      </c>
      <c r="X204" s="265">
        <f t="shared" si="876"/>
        <v>1776569</v>
      </c>
      <c r="Y204" s="265">
        <f t="shared" si="876"/>
        <v>2160891</v>
      </c>
      <c r="Z204" s="265">
        <f t="shared" si="876"/>
        <v>1765533</v>
      </c>
      <c r="AA204" s="265">
        <f t="shared" si="876"/>
        <v>2449598</v>
      </c>
      <c r="AB204" s="265">
        <f t="shared" si="876"/>
        <v>3938566</v>
      </c>
      <c r="AC204" s="550">
        <f t="shared" si="876"/>
        <v>3605863.5042499872</v>
      </c>
      <c r="AD204" s="550">
        <f t="shared" si="876"/>
        <v>14609221.066696033</v>
      </c>
      <c r="AE204" s="265">
        <f t="shared" si="876"/>
        <v>40946834.570946023</v>
      </c>
      <c r="AH204" s="264" t="s">
        <v>55</v>
      </c>
      <c r="AI204" s="265">
        <f t="shared" ref="AI204:AU204" si="877">AI171+AI187+AI107</f>
        <v>0</v>
      </c>
      <c r="AJ204" s="265">
        <f t="shared" si="877"/>
        <v>44929</v>
      </c>
      <c r="AK204" s="265">
        <f t="shared" si="877"/>
        <v>37363</v>
      </c>
      <c r="AL204" s="265">
        <f t="shared" si="877"/>
        <v>362780</v>
      </c>
      <c r="AM204" s="265">
        <f t="shared" si="877"/>
        <v>593630</v>
      </c>
      <c r="AN204" s="265">
        <f t="shared" si="877"/>
        <v>401310</v>
      </c>
      <c r="AO204" s="265">
        <f t="shared" si="877"/>
        <v>127822</v>
      </c>
      <c r="AP204" s="265">
        <f t="shared" si="877"/>
        <v>737952</v>
      </c>
      <c r="AQ204" s="265">
        <f t="shared" si="877"/>
        <v>43567</v>
      </c>
      <c r="AR204" s="265">
        <f t="shared" si="877"/>
        <v>652228</v>
      </c>
      <c r="AS204" s="550">
        <f t="shared" si="877"/>
        <v>643386.92938914557</v>
      </c>
      <c r="AT204" s="550">
        <f t="shared" si="877"/>
        <v>2624132.2093705609</v>
      </c>
      <c r="AU204" s="265">
        <f t="shared" si="877"/>
        <v>6269100.1387597062</v>
      </c>
      <c r="AX204" s="264" t="s">
        <v>55</v>
      </c>
      <c r="AY204" s="265">
        <f t="shared" ref="AY204:BK204" si="878">AY171+AY187+AY107</f>
        <v>0</v>
      </c>
      <c r="AZ204" s="265">
        <f t="shared" si="878"/>
        <v>0</v>
      </c>
      <c r="BA204" s="265">
        <f t="shared" si="878"/>
        <v>113998</v>
      </c>
      <c r="BB204" s="265">
        <f t="shared" si="878"/>
        <v>0</v>
      </c>
      <c r="BC204" s="265">
        <f t="shared" si="878"/>
        <v>50615</v>
      </c>
      <c r="BD204" s="265">
        <f t="shared" si="878"/>
        <v>0</v>
      </c>
      <c r="BE204" s="265">
        <f t="shared" si="878"/>
        <v>9369</v>
      </c>
      <c r="BF204" s="265">
        <f t="shared" si="878"/>
        <v>181195</v>
      </c>
      <c r="BG204" s="265">
        <f t="shared" si="878"/>
        <v>285088</v>
      </c>
      <c r="BH204" s="265">
        <f t="shared" si="878"/>
        <v>30116</v>
      </c>
      <c r="BI204" s="550">
        <f t="shared" si="878"/>
        <v>26629.751413823706</v>
      </c>
      <c r="BJ204" s="550">
        <f t="shared" si="878"/>
        <v>128602.49030925271</v>
      </c>
      <c r="BK204" s="265">
        <f t="shared" si="878"/>
        <v>825613.24172307644</v>
      </c>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c r="DK204"/>
      <c r="DL204"/>
      <c r="DM204"/>
      <c r="DN204"/>
      <c r="DO204"/>
      <c r="DP204"/>
      <c r="DQ204"/>
      <c r="DR204"/>
      <c r="DS204"/>
      <c r="DT204"/>
      <c r="DU204"/>
      <c r="DV204"/>
      <c r="DW204"/>
      <c r="DX204"/>
      <c r="DY204"/>
      <c r="DZ204"/>
      <c r="EA204"/>
    </row>
    <row r="205" spans="1:131" s="264" customFormat="1" x14ac:dyDescent="0.35">
      <c r="A205" s="269"/>
      <c r="B205" s="264" t="s">
        <v>54</v>
      </c>
      <c r="C205" s="265">
        <f t="shared" si="857"/>
        <v>0</v>
      </c>
      <c r="D205" s="265">
        <f t="shared" si="857"/>
        <v>0</v>
      </c>
      <c r="E205" s="265">
        <f t="shared" si="857"/>
        <v>2891</v>
      </c>
      <c r="F205" s="265">
        <f t="shared" si="857"/>
        <v>8375</v>
      </c>
      <c r="G205" s="265">
        <f t="shared" si="857"/>
        <v>151.96</v>
      </c>
      <c r="H205" s="265">
        <f t="shared" si="857"/>
        <v>0</v>
      </c>
      <c r="I205" s="265">
        <f t="shared" si="857"/>
        <v>4227</v>
      </c>
      <c r="J205" s="265">
        <f t="shared" si="857"/>
        <v>0</v>
      </c>
      <c r="K205" s="265">
        <f t="shared" si="857"/>
        <v>0</v>
      </c>
      <c r="L205" s="265">
        <f t="shared" si="857"/>
        <v>2750.9111250000024</v>
      </c>
      <c r="M205" s="550">
        <f t="shared" si="857"/>
        <v>28056.70163344745</v>
      </c>
      <c r="N205" s="550">
        <f t="shared" si="857"/>
        <v>131860.90476294182</v>
      </c>
      <c r="O205" s="265">
        <f t="shared" si="857"/>
        <v>178313.47752138929</v>
      </c>
      <c r="R205" s="264" t="s">
        <v>54</v>
      </c>
      <c r="S205" s="265">
        <f t="shared" ref="S205:AE205" si="879">S172+S188+S108</f>
        <v>0</v>
      </c>
      <c r="T205" s="265">
        <f t="shared" si="879"/>
        <v>0</v>
      </c>
      <c r="U205" s="265">
        <f t="shared" si="879"/>
        <v>95812</v>
      </c>
      <c r="V205" s="265">
        <f t="shared" si="879"/>
        <v>0</v>
      </c>
      <c r="W205" s="265">
        <f t="shared" si="879"/>
        <v>0</v>
      </c>
      <c r="X205" s="265">
        <f t="shared" si="879"/>
        <v>0</v>
      </c>
      <c r="Y205" s="265">
        <f t="shared" si="879"/>
        <v>32407</v>
      </c>
      <c r="Z205" s="265">
        <f t="shared" si="879"/>
        <v>0</v>
      </c>
      <c r="AA205" s="265">
        <f t="shared" si="879"/>
        <v>0</v>
      </c>
      <c r="AB205" s="265">
        <f t="shared" si="879"/>
        <v>46415.250174999979</v>
      </c>
      <c r="AC205" s="550">
        <f t="shared" si="879"/>
        <v>542821.91446872847</v>
      </c>
      <c r="AD205" s="550">
        <f t="shared" si="879"/>
        <v>1445003.7485564239</v>
      </c>
      <c r="AE205" s="265">
        <f t="shared" si="879"/>
        <v>2162459.9132001521</v>
      </c>
      <c r="AH205" s="264" t="s">
        <v>54</v>
      </c>
      <c r="AI205" s="265">
        <f t="shared" ref="AI205:AU205" si="880">AI172+AI188+AI108</f>
        <v>0</v>
      </c>
      <c r="AJ205" s="265">
        <f t="shared" si="880"/>
        <v>99952</v>
      </c>
      <c r="AK205" s="265">
        <f t="shared" si="880"/>
        <v>0</v>
      </c>
      <c r="AL205" s="265">
        <f t="shared" si="880"/>
        <v>0</v>
      </c>
      <c r="AM205" s="265">
        <f t="shared" si="880"/>
        <v>0</v>
      </c>
      <c r="AN205" s="265">
        <f t="shared" si="880"/>
        <v>0</v>
      </c>
      <c r="AO205" s="265">
        <f t="shared" si="880"/>
        <v>0</v>
      </c>
      <c r="AP205" s="265">
        <f t="shared" si="880"/>
        <v>0</v>
      </c>
      <c r="AQ205" s="265">
        <f t="shared" si="880"/>
        <v>0</v>
      </c>
      <c r="AR205" s="265">
        <f t="shared" si="880"/>
        <v>33185.485775000096</v>
      </c>
      <c r="AS205" s="550">
        <f t="shared" si="880"/>
        <v>212980.45663060196</v>
      </c>
      <c r="AT205" s="550">
        <f t="shared" si="880"/>
        <v>929157.45698919287</v>
      </c>
      <c r="AU205" s="265">
        <f t="shared" si="880"/>
        <v>1275275.3993947951</v>
      </c>
      <c r="AX205" s="264" t="s">
        <v>54</v>
      </c>
      <c r="AY205" s="265">
        <f t="shared" ref="AY205:BK205" si="881">AY172+AY188+AY108</f>
        <v>0</v>
      </c>
      <c r="AZ205" s="265">
        <f t="shared" si="881"/>
        <v>0</v>
      </c>
      <c r="BA205" s="265">
        <f t="shared" si="881"/>
        <v>0</v>
      </c>
      <c r="BB205" s="265">
        <f t="shared" si="881"/>
        <v>0</v>
      </c>
      <c r="BC205" s="265">
        <f t="shared" si="881"/>
        <v>0</v>
      </c>
      <c r="BD205" s="265">
        <f t="shared" si="881"/>
        <v>0</v>
      </c>
      <c r="BE205" s="265">
        <f t="shared" si="881"/>
        <v>0</v>
      </c>
      <c r="BF205" s="265">
        <f t="shared" si="881"/>
        <v>0</v>
      </c>
      <c r="BG205" s="265">
        <f t="shared" si="881"/>
        <v>0</v>
      </c>
      <c r="BH205" s="265">
        <f t="shared" si="881"/>
        <v>-3767.9192249999996</v>
      </c>
      <c r="BI205" s="550">
        <f t="shared" si="881"/>
        <v>11143.98372557949</v>
      </c>
      <c r="BJ205" s="550">
        <f t="shared" si="881"/>
        <v>53817.402829053462</v>
      </c>
      <c r="BK205" s="265">
        <f t="shared" si="881"/>
        <v>61193.467329632957</v>
      </c>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c r="DK205"/>
      <c r="DL205"/>
      <c r="DM205"/>
      <c r="DN205"/>
      <c r="DO205"/>
      <c r="DP205"/>
      <c r="DQ205"/>
      <c r="DR205"/>
      <c r="DS205"/>
      <c r="DT205"/>
      <c r="DU205"/>
      <c r="DV205"/>
      <c r="DW205"/>
      <c r="DX205"/>
      <c r="DY205"/>
      <c r="DZ205"/>
      <c r="EA205"/>
    </row>
    <row r="206" spans="1:131" s="264" customFormat="1" x14ac:dyDescent="0.35">
      <c r="A206" s="269"/>
      <c r="B206" s="264" t="s">
        <v>53</v>
      </c>
      <c r="C206" s="265">
        <f t="shared" si="857"/>
        <v>0</v>
      </c>
      <c r="D206" s="265">
        <f t="shared" si="857"/>
        <v>0</v>
      </c>
      <c r="E206" s="265">
        <f t="shared" si="857"/>
        <v>0</v>
      </c>
      <c r="F206" s="265">
        <f t="shared" si="857"/>
        <v>0</v>
      </c>
      <c r="G206" s="265">
        <f t="shared" si="857"/>
        <v>0</v>
      </c>
      <c r="H206" s="265">
        <f t="shared" si="857"/>
        <v>0</v>
      </c>
      <c r="I206" s="265">
        <f t="shared" si="857"/>
        <v>0</v>
      </c>
      <c r="J206" s="265">
        <f t="shared" si="857"/>
        <v>0</v>
      </c>
      <c r="K206" s="265">
        <f t="shared" si="857"/>
        <v>0</v>
      </c>
      <c r="L206" s="265">
        <f t="shared" si="857"/>
        <v>0</v>
      </c>
      <c r="M206" s="550">
        <f t="shared" si="857"/>
        <v>497.43212584523872</v>
      </c>
      <c r="N206" s="550">
        <f t="shared" si="857"/>
        <v>1345.4508552625264</v>
      </c>
      <c r="O206" s="265">
        <f t="shared" si="857"/>
        <v>1842.8829811077651</v>
      </c>
      <c r="R206" s="264" t="s">
        <v>53</v>
      </c>
      <c r="S206" s="265">
        <f t="shared" ref="S206:AE206" si="882">S173+S189+S109</f>
        <v>0</v>
      </c>
      <c r="T206" s="265">
        <f t="shared" si="882"/>
        <v>0</v>
      </c>
      <c r="U206" s="265">
        <f t="shared" si="882"/>
        <v>0</v>
      </c>
      <c r="V206" s="265">
        <f t="shared" si="882"/>
        <v>0</v>
      </c>
      <c r="W206" s="265">
        <f t="shared" si="882"/>
        <v>3437780</v>
      </c>
      <c r="X206" s="265">
        <f t="shared" si="882"/>
        <v>17173</v>
      </c>
      <c r="Y206" s="265">
        <f t="shared" si="882"/>
        <v>25781</v>
      </c>
      <c r="Z206" s="265">
        <f t="shared" si="882"/>
        <v>0</v>
      </c>
      <c r="AA206" s="265">
        <f t="shared" si="882"/>
        <v>0</v>
      </c>
      <c r="AB206" s="265">
        <f t="shared" si="882"/>
        <v>69557</v>
      </c>
      <c r="AC206" s="550">
        <f t="shared" si="882"/>
        <v>11548.514924461233</v>
      </c>
      <c r="AD206" s="550">
        <f t="shared" si="882"/>
        <v>45496.834366243187</v>
      </c>
      <c r="AE206" s="265">
        <f t="shared" si="882"/>
        <v>3607336.3492907044</v>
      </c>
      <c r="AH206" s="264" t="s">
        <v>53</v>
      </c>
      <c r="AI206" s="265">
        <f t="shared" ref="AI206:AU206" si="883">AI173+AI189+AI109</f>
        <v>0</v>
      </c>
      <c r="AJ206" s="265">
        <f t="shared" si="883"/>
        <v>0</v>
      </c>
      <c r="AK206" s="265">
        <f t="shared" si="883"/>
        <v>0</v>
      </c>
      <c r="AL206" s="265">
        <f t="shared" si="883"/>
        <v>0</v>
      </c>
      <c r="AM206" s="265">
        <f t="shared" si="883"/>
        <v>0</v>
      </c>
      <c r="AN206" s="265">
        <f t="shared" si="883"/>
        <v>0</v>
      </c>
      <c r="AO206" s="265">
        <f t="shared" si="883"/>
        <v>0</v>
      </c>
      <c r="AP206" s="265">
        <f t="shared" si="883"/>
        <v>0</v>
      </c>
      <c r="AQ206" s="265">
        <f t="shared" si="883"/>
        <v>0</v>
      </c>
      <c r="AR206" s="265">
        <f t="shared" si="883"/>
        <v>0</v>
      </c>
      <c r="AS206" s="550">
        <f t="shared" si="883"/>
        <v>69443.962091083638</v>
      </c>
      <c r="AT206" s="550">
        <f t="shared" si="883"/>
        <v>140763.24147019611</v>
      </c>
      <c r="AU206" s="265">
        <f t="shared" si="883"/>
        <v>210207.20356127975</v>
      </c>
      <c r="AX206" s="264" t="s">
        <v>53</v>
      </c>
      <c r="AY206" s="265">
        <f t="shared" ref="AY206:BK206" si="884">AY173+AY189+AY109</f>
        <v>0</v>
      </c>
      <c r="AZ206" s="265">
        <f t="shared" si="884"/>
        <v>0</v>
      </c>
      <c r="BA206" s="265">
        <f t="shared" si="884"/>
        <v>0</v>
      </c>
      <c r="BB206" s="265">
        <f t="shared" si="884"/>
        <v>0</v>
      </c>
      <c r="BC206" s="265">
        <f t="shared" si="884"/>
        <v>0</v>
      </c>
      <c r="BD206" s="265">
        <f t="shared" si="884"/>
        <v>0</v>
      </c>
      <c r="BE206" s="265">
        <f t="shared" si="884"/>
        <v>0</v>
      </c>
      <c r="BF206" s="265">
        <f t="shared" si="884"/>
        <v>0</v>
      </c>
      <c r="BG206" s="265">
        <f t="shared" si="884"/>
        <v>0</v>
      </c>
      <c r="BH206" s="265">
        <f t="shared" si="884"/>
        <v>0</v>
      </c>
      <c r="BI206" s="550">
        <f t="shared" si="884"/>
        <v>0</v>
      </c>
      <c r="BJ206" s="550">
        <f t="shared" si="884"/>
        <v>0</v>
      </c>
      <c r="BK206" s="265">
        <f t="shared" si="884"/>
        <v>0</v>
      </c>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c r="DK206"/>
      <c r="DL206"/>
      <c r="DM206"/>
      <c r="DN206"/>
      <c r="DO206"/>
      <c r="DP206"/>
      <c r="DQ206"/>
      <c r="DR206"/>
      <c r="DS206"/>
      <c r="DT206"/>
      <c r="DU206"/>
      <c r="DV206"/>
      <c r="DW206"/>
      <c r="DX206"/>
      <c r="DY206"/>
      <c r="DZ206"/>
      <c r="EA206"/>
    </row>
    <row r="207" spans="1:131" s="264" customFormat="1" x14ac:dyDescent="0.35">
      <c r="A207" s="269"/>
      <c r="B207" s="264" t="s">
        <v>52</v>
      </c>
      <c r="C207" s="265">
        <f t="shared" si="857"/>
        <v>0</v>
      </c>
      <c r="D207" s="265">
        <f t="shared" si="857"/>
        <v>0</v>
      </c>
      <c r="E207" s="265">
        <f t="shared" si="857"/>
        <v>0</v>
      </c>
      <c r="F207" s="265">
        <f t="shared" si="857"/>
        <v>0</v>
      </c>
      <c r="G207" s="265">
        <f t="shared" si="857"/>
        <v>0</v>
      </c>
      <c r="H207" s="265">
        <f t="shared" si="857"/>
        <v>0</v>
      </c>
      <c r="I207" s="265">
        <f t="shared" si="857"/>
        <v>0</v>
      </c>
      <c r="J207" s="265">
        <f t="shared" si="857"/>
        <v>0</v>
      </c>
      <c r="K207" s="265">
        <f t="shared" si="857"/>
        <v>0</v>
      </c>
      <c r="L207" s="265">
        <f t="shared" si="857"/>
        <v>0</v>
      </c>
      <c r="M207" s="550">
        <f t="shared" si="857"/>
        <v>0</v>
      </c>
      <c r="N207" s="550">
        <f t="shared" si="857"/>
        <v>0</v>
      </c>
      <c r="O207" s="265">
        <f t="shared" si="857"/>
        <v>0</v>
      </c>
      <c r="R207" s="264" t="s">
        <v>52</v>
      </c>
      <c r="S207" s="265">
        <f t="shared" ref="S207:AE207" si="885">S174+S190+S110</f>
        <v>0</v>
      </c>
      <c r="T207" s="265">
        <f t="shared" si="885"/>
        <v>0</v>
      </c>
      <c r="U207" s="265">
        <f t="shared" si="885"/>
        <v>0</v>
      </c>
      <c r="V207" s="265">
        <f t="shared" si="885"/>
        <v>0</v>
      </c>
      <c r="W207" s="265">
        <f t="shared" si="885"/>
        <v>0</v>
      </c>
      <c r="X207" s="265">
        <f t="shared" si="885"/>
        <v>0</v>
      </c>
      <c r="Y207" s="265">
        <f t="shared" si="885"/>
        <v>0</v>
      </c>
      <c r="Z207" s="265">
        <f t="shared" si="885"/>
        <v>344686</v>
      </c>
      <c r="AA207" s="265">
        <f t="shared" si="885"/>
        <v>1145524</v>
      </c>
      <c r="AB207" s="265">
        <f t="shared" si="885"/>
        <v>0</v>
      </c>
      <c r="AC207" s="550">
        <f t="shared" si="885"/>
        <v>8763.4256319476099</v>
      </c>
      <c r="AD207" s="550">
        <f t="shared" si="885"/>
        <v>17763.505439363937</v>
      </c>
      <c r="AE207" s="265">
        <f t="shared" si="885"/>
        <v>1516736.9310713115</v>
      </c>
      <c r="AH207" s="264" t="s">
        <v>52</v>
      </c>
      <c r="AI207" s="265">
        <f t="shared" ref="AI207:AU207" si="886">AI174+AI190+AI110</f>
        <v>0</v>
      </c>
      <c r="AJ207" s="265">
        <f t="shared" si="886"/>
        <v>0</v>
      </c>
      <c r="AK207" s="265">
        <f t="shared" si="886"/>
        <v>0</v>
      </c>
      <c r="AL207" s="265">
        <f t="shared" si="886"/>
        <v>0</v>
      </c>
      <c r="AM207" s="265">
        <f t="shared" si="886"/>
        <v>0</v>
      </c>
      <c r="AN207" s="265">
        <f t="shared" si="886"/>
        <v>0</v>
      </c>
      <c r="AO207" s="265">
        <f t="shared" si="886"/>
        <v>0</v>
      </c>
      <c r="AP207" s="265">
        <f t="shared" si="886"/>
        <v>0</v>
      </c>
      <c r="AQ207" s="265">
        <f t="shared" si="886"/>
        <v>44488</v>
      </c>
      <c r="AR207" s="265">
        <f t="shared" si="886"/>
        <v>0</v>
      </c>
      <c r="AS207" s="550">
        <f t="shared" si="886"/>
        <v>30066.114714749521</v>
      </c>
      <c r="AT207" s="550">
        <f t="shared" si="886"/>
        <v>60944.157536862425</v>
      </c>
      <c r="AU207" s="265">
        <f t="shared" si="886"/>
        <v>135498.27225161195</v>
      </c>
      <c r="AX207" s="264" t="s">
        <v>52</v>
      </c>
      <c r="AY207" s="265">
        <f t="shared" ref="AY207:BK207" si="887">AY174+AY190+AY110</f>
        <v>0</v>
      </c>
      <c r="AZ207" s="265">
        <f t="shared" si="887"/>
        <v>0</v>
      </c>
      <c r="BA207" s="265">
        <f t="shared" si="887"/>
        <v>0</v>
      </c>
      <c r="BB207" s="265">
        <f t="shared" si="887"/>
        <v>0</v>
      </c>
      <c r="BC207" s="265">
        <f t="shared" si="887"/>
        <v>0</v>
      </c>
      <c r="BD207" s="265">
        <f t="shared" si="887"/>
        <v>0</v>
      </c>
      <c r="BE207" s="265">
        <f t="shared" si="887"/>
        <v>0</v>
      </c>
      <c r="BF207" s="265">
        <f t="shared" si="887"/>
        <v>0</v>
      </c>
      <c r="BG207" s="265">
        <f t="shared" si="887"/>
        <v>0</v>
      </c>
      <c r="BH207" s="265">
        <f t="shared" si="887"/>
        <v>0</v>
      </c>
      <c r="BI207" s="550">
        <f t="shared" si="887"/>
        <v>20017.342060620191</v>
      </c>
      <c r="BJ207" s="550">
        <f t="shared" si="887"/>
        <v>40575.247569757783</v>
      </c>
      <c r="BK207" s="265">
        <f t="shared" si="887"/>
        <v>60592.589630377974</v>
      </c>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c r="DK207"/>
      <c r="DL207"/>
      <c r="DM207"/>
      <c r="DN207"/>
      <c r="DO207"/>
      <c r="DP207"/>
      <c r="DQ207"/>
      <c r="DR207"/>
      <c r="DS207"/>
      <c r="DT207"/>
      <c r="DU207"/>
      <c r="DV207"/>
      <c r="DW207"/>
      <c r="DX207"/>
      <c r="DY207"/>
      <c r="DZ207"/>
      <c r="EA207"/>
    </row>
    <row r="208" spans="1:131" s="264" customFormat="1" x14ac:dyDescent="0.35">
      <c r="A208" s="269"/>
      <c r="B208" s="264" t="s">
        <v>51</v>
      </c>
      <c r="C208" s="265">
        <f t="shared" si="857"/>
        <v>0</v>
      </c>
      <c r="D208" s="265">
        <f t="shared" si="857"/>
        <v>0</v>
      </c>
      <c r="E208" s="265">
        <f t="shared" si="857"/>
        <v>2403</v>
      </c>
      <c r="F208" s="265">
        <f t="shared" si="857"/>
        <v>2951</v>
      </c>
      <c r="G208" s="265">
        <f t="shared" si="857"/>
        <v>1220</v>
      </c>
      <c r="H208" s="265">
        <f t="shared" si="857"/>
        <v>7721</v>
      </c>
      <c r="I208" s="265">
        <f t="shared" si="857"/>
        <v>0</v>
      </c>
      <c r="J208" s="265">
        <f t="shared" si="857"/>
        <v>0</v>
      </c>
      <c r="K208" s="265">
        <f t="shared" si="857"/>
        <v>69955</v>
      </c>
      <c r="L208" s="265">
        <f t="shared" si="857"/>
        <v>211833</v>
      </c>
      <c r="M208" s="550">
        <f t="shared" si="857"/>
        <v>1755.3242631622018</v>
      </c>
      <c r="N208" s="550">
        <f t="shared" si="857"/>
        <v>5042.8829725885207</v>
      </c>
      <c r="O208" s="265">
        <f t="shared" si="857"/>
        <v>302881.20723575074</v>
      </c>
      <c r="R208" s="264" t="s">
        <v>51</v>
      </c>
      <c r="S208" s="265">
        <f t="shared" ref="S208:AE208" si="888">S175+S191+S111</f>
        <v>0</v>
      </c>
      <c r="T208" s="265">
        <f t="shared" si="888"/>
        <v>0</v>
      </c>
      <c r="U208" s="265">
        <f t="shared" si="888"/>
        <v>62753</v>
      </c>
      <c r="V208" s="265">
        <f t="shared" si="888"/>
        <v>0</v>
      </c>
      <c r="W208" s="265">
        <f t="shared" si="888"/>
        <v>0</v>
      </c>
      <c r="X208" s="265">
        <f t="shared" si="888"/>
        <v>5150</v>
      </c>
      <c r="Y208" s="265">
        <f t="shared" si="888"/>
        <v>63896</v>
      </c>
      <c r="Z208" s="265">
        <f t="shared" si="888"/>
        <v>0</v>
      </c>
      <c r="AA208" s="265">
        <f t="shared" si="888"/>
        <v>60052</v>
      </c>
      <c r="AB208" s="265">
        <f t="shared" si="888"/>
        <v>41242</v>
      </c>
      <c r="AC208" s="550">
        <f t="shared" si="888"/>
        <v>69415.345543896619</v>
      </c>
      <c r="AD208" s="550">
        <f t="shared" si="888"/>
        <v>156691.00295216439</v>
      </c>
      <c r="AE208" s="265">
        <f t="shared" si="888"/>
        <v>459199.34849606099</v>
      </c>
      <c r="AH208" s="264" t="s">
        <v>51</v>
      </c>
      <c r="AI208" s="265">
        <f t="shared" ref="AI208:AU208" si="889">AI175+AI191+AI111</f>
        <v>0</v>
      </c>
      <c r="AJ208" s="265">
        <f t="shared" si="889"/>
        <v>0</v>
      </c>
      <c r="AK208" s="265">
        <f t="shared" si="889"/>
        <v>0</v>
      </c>
      <c r="AL208" s="265">
        <f t="shared" si="889"/>
        <v>0</v>
      </c>
      <c r="AM208" s="265">
        <f t="shared" si="889"/>
        <v>0</v>
      </c>
      <c r="AN208" s="265">
        <f t="shared" si="889"/>
        <v>0</v>
      </c>
      <c r="AO208" s="265">
        <f t="shared" si="889"/>
        <v>0</v>
      </c>
      <c r="AP208" s="265">
        <f t="shared" si="889"/>
        <v>0</v>
      </c>
      <c r="AQ208" s="265">
        <f t="shared" si="889"/>
        <v>0</v>
      </c>
      <c r="AR208" s="265">
        <f t="shared" si="889"/>
        <v>0</v>
      </c>
      <c r="AS208" s="550">
        <f t="shared" si="889"/>
        <v>0</v>
      </c>
      <c r="AT208" s="550">
        <f t="shared" si="889"/>
        <v>0</v>
      </c>
      <c r="AU208" s="265">
        <f t="shared" si="889"/>
        <v>0</v>
      </c>
      <c r="AX208" s="264" t="s">
        <v>51</v>
      </c>
      <c r="AY208" s="265">
        <f t="shared" ref="AY208:BK208" si="890">AY175+AY191+AY111</f>
        <v>0</v>
      </c>
      <c r="AZ208" s="265">
        <f t="shared" si="890"/>
        <v>0</v>
      </c>
      <c r="BA208" s="265">
        <f t="shared" si="890"/>
        <v>0</v>
      </c>
      <c r="BB208" s="265">
        <f t="shared" si="890"/>
        <v>0</v>
      </c>
      <c r="BC208" s="265">
        <f t="shared" si="890"/>
        <v>0</v>
      </c>
      <c r="BD208" s="265">
        <f t="shared" si="890"/>
        <v>0</v>
      </c>
      <c r="BE208" s="265">
        <f t="shared" si="890"/>
        <v>0</v>
      </c>
      <c r="BF208" s="265">
        <f t="shared" si="890"/>
        <v>0</v>
      </c>
      <c r="BG208" s="265">
        <f t="shared" si="890"/>
        <v>0</v>
      </c>
      <c r="BH208" s="265">
        <f t="shared" si="890"/>
        <v>0</v>
      </c>
      <c r="BI208" s="550">
        <f t="shared" si="890"/>
        <v>0</v>
      </c>
      <c r="BJ208" s="550">
        <f t="shared" si="890"/>
        <v>0</v>
      </c>
      <c r="BK208" s="265">
        <f t="shared" si="890"/>
        <v>0</v>
      </c>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c r="DK208"/>
      <c r="DL208"/>
      <c r="DM208"/>
      <c r="DN208"/>
      <c r="DO208"/>
      <c r="DP208"/>
      <c r="DQ208"/>
      <c r="DR208"/>
      <c r="DS208"/>
      <c r="DT208"/>
      <c r="DU208"/>
      <c r="DV208"/>
      <c r="DW208"/>
      <c r="DX208"/>
      <c r="DY208"/>
      <c r="DZ208"/>
      <c r="EA208"/>
    </row>
    <row r="209" spans="1:131" s="264" customFormat="1" x14ac:dyDescent="0.35">
      <c r="A209" s="269"/>
      <c r="B209" s="264" t="s">
        <v>50</v>
      </c>
      <c r="C209" s="265">
        <f t="shared" si="857"/>
        <v>0</v>
      </c>
      <c r="D209" s="265">
        <f t="shared" si="857"/>
        <v>0</v>
      </c>
      <c r="E209" s="265">
        <f t="shared" si="857"/>
        <v>0</v>
      </c>
      <c r="F209" s="265">
        <f t="shared" si="857"/>
        <v>0</v>
      </c>
      <c r="G209" s="265">
        <f t="shared" si="857"/>
        <v>0</v>
      </c>
      <c r="H209" s="265">
        <f t="shared" si="857"/>
        <v>0</v>
      </c>
      <c r="I209" s="265">
        <f t="shared" si="857"/>
        <v>21156</v>
      </c>
      <c r="J209" s="265">
        <f t="shared" si="857"/>
        <v>0</v>
      </c>
      <c r="K209" s="265">
        <f t="shared" si="857"/>
        <v>0</v>
      </c>
      <c r="L209" s="265">
        <f t="shared" si="857"/>
        <v>0</v>
      </c>
      <c r="M209" s="550">
        <f t="shared" si="857"/>
        <v>0</v>
      </c>
      <c r="N209" s="550">
        <f t="shared" si="857"/>
        <v>0</v>
      </c>
      <c r="O209" s="265">
        <f t="shared" si="857"/>
        <v>21156</v>
      </c>
      <c r="R209" s="264" t="s">
        <v>50</v>
      </c>
      <c r="S209" s="265">
        <f t="shared" ref="S209:AE209" si="891">S176+S192+S112</f>
        <v>0</v>
      </c>
      <c r="T209" s="265">
        <f t="shared" si="891"/>
        <v>0</v>
      </c>
      <c r="U209" s="265">
        <f t="shared" si="891"/>
        <v>0</v>
      </c>
      <c r="V209" s="265">
        <f t="shared" si="891"/>
        <v>0</v>
      </c>
      <c r="W209" s="265">
        <f t="shared" si="891"/>
        <v>0</v>
      </c>
      <c r="X209" s="265">
        <f t="shared" si="891"/>
        <v>0</v>
      </c>
      <c r="Y209" s="265">
        <f t="shared" si="891"/>
        <v>0</v>
      </c>
      <c r="Z209" s="265">
        <f t="shared" si="891"/>
        <v>0</v>
      </c>
      <c r="AA209" s="265">
        <f t="shared" si="891"/>
        <v>0</v>
      </c>
      <c r="AB209" s="265">
        <f t="shared" si="891"/>
        <v>0</v>
      </c>
      <c r="AC209" s="550">
        <f t="shared" si="891"/>
        <v>0</v>
      </c>
      <c r="AD209" s="550">
        <f t="shared" si="891"/>
        <v>0</v>
      </c>
      <c r="AE209" s="265">
        <f t="shared" si="891"/>
        <v>0</v>
      </c>
      <c r="AH209" s="264" t="s">
        <v>50</v>
      </c>
      <c r="AI209" s="265">
        <f t="shared" ref="AI209:AU209" si="892">AI176+AI192+AI112</f>
        <v>0</v>
      </c>
      <c r="AJ209" s="265">
        <f t="shared" si="892"/>
        <v>0</v>
      </c>
      <c r="AK209" s="265">
        <f t="shared" si="892"/>
        <v>0</v>
      </c>
      <c r="AL209" s="265">
        <f t="shared" si="892"/>
        <v>0</v>
      </c>
      <c r="AM209" s="265">
        <f t="shared" si="892"/>
        <v>0</v>
      </c>
      <c r="AN209" s="265">
        <f t="shared" si="892"/>
        <v>0</v>
      </c>
      <c r="AO209" s="265">
        <f t="shared" si="892"/>
        <v>0</v>
      </c>
      <c r="AP209" s="265">
        <f t="shared" si="892"/>
        <v>0</v>
      </c>
      <c r="AQ209" s="265">
        <f t="shared" si="892"/>
        <v>0</v>
      </c>
      <c r="AR209" s="265">
        <f t="shared" si="892"/>
        <v>0</v>
      </c>
      <c r="AS209" s="550">
        <f t="shared" si="892"/>
        <v>0</v>
      </c>
      <c r="AT209" s="550">
        <f t="shared" si="892"/>
        <v>0</v>
      </c>
      <c r="AU209" s="265">
        <f t="shared" si="892"/>
        <v>0</v>
      </c>
      <c r="AX209" s="264" t="s">
        <v>50</v>
      </c>
      <c r="AY209" s="265">
        <f t="shared" ref="AY209:BK209" si="893">AY176+AY192+AY112</f>
        <v>0</v>
      </c>
      <c r="AZ209" s="265">
        <f t="shared" si="893"/>
        <v>0</v>
      </c>
      <c r="BA209" s="265">
        <f t="shared" si="893"/>
        <v>0</v>
      </c>
      <c r="BB209" s="265">
        <f t="shared" si="893"/>
        <v>0</v>
      </c>
      <c r="BC209" s="265">
        <f t="shared" si="893"/>
        <v>0</v>
      </c>
      <c r="BD209" s="265">
        <f t="shared" si="893"/>
        <v>0</v>
      </c>
      <c r="BE209" s="265">
        <f t="shared" si="893"/>
        <v>0</v>
      </c>
      <c r="BF209" s="265">
        <f t="shared" si="893"/>
        <v>0</v>
      </c>
      <c r="BG209" s="265">
        <f t="shared" si="893"/>
        <v>0</v>
      </c>
      <c r="BH209" s="265">
        <f t="shared" si="893"/>
        <v>0</v>
      </c>
      <c r="BI209" s="550">
        <f t="shared" si="893"/>
        <v>0</v>
      </c>
      <c r="BJ209" s="550">
        <f t="shared" si="893"/>
        <v>0</v>
      </c>
      <c r="BK209" s="265">
        <f t="shared" si="893"/>
        <v>0</v>
      </c>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c r="DK209"/>
      <c r="DL209"/>
      <c r="DM209"/>
      <c r="DN209"/>
      <c r="DO209"/>
      <c r="DP209"/>
      <c r="DQ209"/>
      <c r="DR209"/>
      <c r="DS209"/>
      <c r="DT209"/>
      <c r="DU209"/>
      <c r="DV209"/>
      <c r="DW209"/>
      <c r="DX209"/>
      <c r="DY209"/>
      <c r="DZ209"/>
      <c r="EA209"/>
    </row>
    <row r="210" spans="1:131" s="264" customFormat="1" x14ac:dyDescent="0.35">
      <c r="A210" s="269"/>
      <c r="B210" s="264" t="s">
        <v>43</v>
      </c>
      <c r="C210" s="265">
        <f t="shared" ref="C210:O210" si="894">C177+C193+C113</f>
        <v>0</v>
      </c>
      <c r="D210" s="265">
        <f t="shared" si="894"/>
        <v>537021</v>
      </c>
      <c r="E210" s="265">
        <f t="shared" si="894"/>
        <v>1833872.33</v>
      </c>
      <c r="F210" s="265">
        <f t="shared" si="894"/>
        <v>1174329.94</v>
      </c>
      <c r="G210" s="265">
        <f t="shared" si="894"/>
        <v>1476092.54</v>
      </c>
      <c r="H210" s="265">
        <f t="shared" si="894"/>
        <v>2027714.76</v>
      </c>
      <c r="I210" s="265">
        <f t="shared" si="894"/>
        <v>766548.41</v>
      </c>
      <c r="J210" s="265">
        <f t="shared" si="894"/>
        <v>977646</v>
      </c>
      <c r="K210" s="265">
        <f t="shared" si="894"/>
        <v>2293142.88</v>
      </c>
      <c r="L210" s="265">
        <f t="shared" si="894"/>
        <v>2104430.7111250004</v>
      </c>
      <c r="M210" s="550">
        <f t="shared" si="894"/>
        <v>1806552.5481147848</v>
      </c>
      <c r="N210" s="550">
        <f t="shared" si="894"/>
        <v>6254797.1681081699</v>
      </c>
      <c r="O210" s="265">
        <f t="shared" si="894"/>
        <v>21252148.287347957</v>
      </c>
      <c r="R210" s="264" t="s">
        <v>43</v>
      </c>
      <c r="S210" s="265">
        <f t="shared" ref="S210:AE210" si="895">S177+S193+S113</f>
        <v>0</v>
      </c>
      <c r="T210" s="265">
        <f t="shared" si="895"/>
        <v>283491</v>
      </c>
      <c r="U210" s="265">
        <f t="shared" si="895"/>
        <v>3466401</v>
      </c>
      <c r="V210" s="265">
        <f t="shared" si="895"/>
        <v>4006440.09</v>
      </c>
      <c r="W210" s="265">
        <f t="shared" si="895"/>
        <v>9921398</v>
      </c>
      <c r="X210" s="265">
        <f t="shared" si="895"/>
        <v>3304823.32</v>
      </c>
      <c r="Y210" s="265">
        <f t="shared" si="895"/>
        <v>3267958.7399999998</v>
      </c>
      <c r="Z210" s="265">
        <f t="shared" si="895"/>
        <v>3214475</v>
      </c>
      <c r="AA210" s="265">
        <f t="shared" si="895"/>
        <v>4260386.6099999994</v>
      </c>
      <c r="AB210" s="265">
        <f t="shared" si="895"/>
        <v>8032412.2501750002</v>
      </c>
      <c r="AC210" s="550">
        <f t="shared" si="895"/>
        <v>8011292.2506727558</v>
      </c>
      <c r="AD210" s="550">
        <f t="shared" si="895"/>
        <v>26458798.465037316</v>
      </c>
      <c r="AE210" s="265">
        <f t="shared" si="895"/>
        <v>74227876.725885063</v>
      </c>
      <c r="AH210" s="264" t="s">
        <v>43</v>
      </c>
      <c r="AI210" s="265">
        <f t="shared" ref="AI210:AU210" si="896">AI177+AI193+AI113</f>
        <v>0</v>
      </c>
      <c r="AJ210" s="265">
        <f t="shared" si="896"/>
        <v>631114</v>
      </c>
      <c r="AK210" s="265">
        <f t="shared" si="896"/>
        <v>140731</v>
      </c>
      <c r="AL210" s="265">
        <f t="shared" si="896"/>
        <v>956407</v>
      </c>
      <c r="AM210" s="265">
        <f t="shared" si="896"/>
        <v>1181084</v>
      </c>
      <c r="AN210" s="265">
        <f t="shared" si="896"/>
        <v>401310</v>
      </c>
      <c r="AO210" s="265">
        <f t="shared" si="896"/>
        <v>506511</v>
      </c>
      <c r="AP210" s="265">
        <f t="shared" si="896"/>
        <v>1053843</v>
      </c>
      <c r="AQ210" s="265">
        <f t="shared" si="896"/>
        <v>2469469</v>
      </c>
      <c r="AR210" s="265">
        <f t="shared" si="896"/>
        <v>1522690.4857750002</v>
      </c>
      <c r="AS210" s="550">
        <f t="shared" si="896"/>
        <v>2291241.259301709</v>
      </c>
      <c r="AT210" s="550">
        <f t="shared" si="896"/>
        <v>8034806.1576222638</v>
      </c>
      <c r="AU210" s="265">
        <f t="shared" si="896"/>
        <v>19189206.902698975</v>
      </c>
      <c r="AX210" s="264" t="s">
        <v>43</v>
      </c>
      <c r="AY210" s="265">
        <f t="shared" ref="AY210:BK210" si="897">AY177+AY193+AY113</f>
        <v>0</v>
      </c>
      <c r="AZ210" s="265">
        <f t="shared" si="897"/>
        <v>0</v>
      </c>
      <c r="BA210" s="265">
        <f t="shared" si="897"/>
        <v>113998</v>
      </c>
      <c r="BB210" s="265">
        <f t="shared" si="897"/>
        <v>0</v>
      </c>
      <c r="BC210" s="265">
        <f t="shared" si="897"/>
        <v>50615</v>
      </c>
      <c r="BD210" s="265">
        <f t="shared" si="897"/>
        <v>1024126</v>
      </c>
      <c r="BE210" s="265">
        <f t="shared" si="897"/>
        <v>9369</v>
      </c>
      <c r="BF210" s="265">
        <f t="shared" si="897"/>
        <v>181195</v>
      </c>
      <c r="BG210" s="265">
        <f t="shared" si="897"/>
        <v>285088</v>
      </c>
      <c r="BH210" s="265">
        <f t="shared" si="897"/>
        <v>26348.080775000002</v>
      </c>
      <c r="BI210" s="550">
        <f t="shared" si="897"/>
        <v>307113.40756796167</v>
      </c>
      <c r="BJ210" s="550">
        <f t="shared" si="897"/>
        <v>751374.91928535001</v>
      </c>
      <c r="BK210" s="265">
        <f t="shared" si="897"/>
        <v>2749227.4076283118</v>
      </c>
      <c r="BP210"/>
      <c r="BQ210"/>
      <c r="BR210"/>
      <c r="BS210"/>
      <c r="BT210"/>
      <c r="BU210"/>
      <c r="BV210"/>
      <c r="BW210"/>
      <c r="BX210"/>
      <c r="BY210"/>
      <c r="BZ210"/>
      <c r="CA210"/>
      <c r="CB210"/>
      <c r="CC210"/>
      <c r="CD210"/>
      <c r="CE210"/>
      <c r="CF210"/>
      <c r="CG210"/>
      <c r="CH210"/>
      <c r="CI210"/>
      <c r="CJ210"/>
      <c r="CK210"/>
      <c r="CL210"/>
      <c r="CM210"/>
      <c r="CN210"/>
      <c r="CO210"/>
      <c r="CP210"/>
      <c r="CQ210"/>
      <c r="CR210"/>
      <c r="CS210"/>
      <c r="CT210"/>
      <c r="CU210"/>
      <c r="CV210"/>
      <c r="CW210"/>
      <c r="CX210"/>
      <c r="CY210"/>
      <c r="CZ210"/>
      <c r="DA210"/>
      <c r="DB210"/>
      <c r="DC210"/>
      <c r="DD210"/>
      <c r="DE210"/>
      <c r="DF210"/>
      <c r="DG210"/>
      <c r="DH210"/>
      <c r="DI210"/>
      <c r="DJ210"/>
      <c r="DK210"/>
      <c r="DL210"/>
      <c r="DM210"/>
      <c r="DN210"/>
      <c r="DO210"/>
      <c r="DP210"/>
      <c r="DQ210"/>
      <c r="DR210"/>
      <c r="DS210"/>
      <c r="DT210"/>
      <c r="DU210"/>
      <c r="DV210"/>
      <c r="DW210"/>
      <c r="DX210"/>
      <c r="DY210"/>
      <c r="DZ210"/>
      <c r="EA210"/>
    </row>
    <row r="211" spans="1:131" x14ac:dyDescent="0.35">
      <c r="BP211"/>
    </row>
    <row r="212" spans="1:131" x14ac:dyDescent="0.35">
      <c r="BP212"/>
    </row>
    <row r="213" spans="1:131" x14ac:dyDescent="0.35">
      <c r="B213" s="264" t="s">
        <v>185</v>
      </c>
      <c r="C213" s="277">
        <f>C17+C33+C49+C65+C81+C97+C161</f>
        <v>0</v>
      </c>
      <c r="D213" s="278">
        <f t="shared" ref="D213:O213" si="898">D17+D33+D49+D65+D81+D97+D161</f>
        <v>537021</v>
      </c>
      <c r="E213" s="278">
        <f t="shared" si="898"/>
        <v>1368252</v>
      </c>
      <c r="F213" s="278">
        <f t="shared" si="898"/>
        <v>1094900</v>
      </c>
      <c r="G213" s="278">
        <f t="shared" si="898"/>
        <v>1225143</v>
      </c>
      <c r="H213" s="278">
        <f t="shared" si="898"/>
        <v>2010322</v>
      </c>
      <c r="I213" s="278">
        <f t="shared" si="898"/>
        <v>644477</v>
      </c>
      <c r="J213" s="278">
        <f t="shared" si="898"/>
        <v>714948</v>
      </c>
      <c r="K213" s="278">
        <f t="shared" si="898"/>
        <v>1790067</v>
      </c>
      <c r="L213" s="278">
        <f t="shared" si="898"/>
        <v>1881240</v>
      </c>
      <c r="M213" s="551">
        <f t="shared" si="898"/>
        <v>1727917.1595424502</v>
      </c>
      <c r="N213" s="551">
        <f t="shared" si="898"/>
        <v>5784946.8295506062</v>
      </c>
      <c r="O213" s="278">
        <f t="shared" si="898"/>
        <v>18779233.989093058</v>
      </c>
      <c r="R213" s="264" t="s">
        <v>185</v>
      </c>
      <c r="S213" s="277">
        <f>S17+S33+S49+S65+S81+S97+S161</f>
        <v>0</v>
      </c>
      <c r="T213" s="278">
        <f t="shared" ref="T213:AE213" si="899">T17+T33+T49+T65+T81+T97+T161</f>
        <v>283491</v>
      </c>
      <c r="U213" s="278">
        <f t="shared" si="899"/>
        <v>3466401</v>
      </c>
      <c r="V213" s="278">
        <f t="shared" si="899"/>
        <v>3676523</v>
      </c>
      <c r="W213" s="278">
        <f t="shared" si="899"/>
        <v>9921398</v>
      </c>
      <c r="X213" s="278">
        <f t="shared" si="899"/>
        <v>3172764</v>
      </c>
      <c r="Y213" s="278">
        <f t="shared" si="899"/>
        <v>3055753</v>
      </c>
      <c r="Z213" s="278">
        <f t="shared" si="899"/>
        <v>3169955</v>
      </c>
      <c r="AA213" s="278">
        <f t="shared" si="899"/>
        <v>4215564</v>
      </c>
      <c r="AB213" s="278">
        <f t="shared" si="899"/>
        <v>7991633</v>
      </c>
      <c r="AC213" s="551">
        <f t="shared" si="899"/>
        <v>7991472.8374746833</v>
      </c>
      <c r="AD213" s="551">
        <f t="shared" si="899"/>
        <v>26279465.828077957</v>
      </c>
      <c r="AE213" s="278">
        <f t="shared" si="899"/>
        <v>73224420.665552646</v>
      </c>
      <c r="AH213" s="264" t="s">
        <v>185</v>
      </c>
      <c r="AI213" s="277">
        <f>AI17+AI33+AI49+AI65+AI81+AI97+AI161</f>
        <v>0</v>
      </c>
      <c r="AJ213" s="278">
        <f t="shared" ref="AJ213:AU213" si="900">AJ17+AJ33+AJ49+AJ65+AJ81+AJ97+AJ161</f>
        <v>631114</v>
      </c>
      <c r="AK213" s="278">
        <f t="shared" si="900"/>
        <v>140731</v>
      </c>
      <c r="AL213" s="278">
        <f t="shared" si="900"/>
        <v>956407</v>
      </c>
      <c r="AM213" s="278">
        <f t="shared" si="900"/>
        <v>1181084</v>
      </c>
      <c r="AN213" s="278">
        <f t="shared" si="900"/>
        <v>401310</v>
      </c>
      <c r="AO213" s="278">
        <f t="shared" si="900"/>
        <v>506511</v>
      </c>
      <c r="AP213" s="278">
        <f t="shared" si="900"/>
        <v>1053843</v>
      </c>
      <c r="AQ213" s="278">
        <f t="shared" si="900"/>
        <v>2469469</v>
      </c>
      <c r="AR213" s="278">
        <f t="shared" si="900"/>
        <v>1489505</v>
      </c>
      <c r="AS213" s="551">
        <f t="shared" si="900"/>
        <v>2291241.259301709</v>
      </c>
      <c r="AT213" s="551">
        <f t="shared" si="900"/>
        <v>8034806.1576222638</v>
      </c>
      <c r="AU213" s="278">
        <f t="shared" si="900"/>
        <v>19156021.41692397</v>
      </c>
      <c r="AX213" s="264" t="s">
        <v>185</v>
      </c>
      <c r="AY213" s="277">
        <f>AY17+AY33+AY49+AY65+AY81+AY97+AY161</f>
        <v>0</v>
      </c>
      <c r="AZ213" s="278">
        <f t="shared" ref="AZ213:BK213" si="901">AZ17+AZ33+AZ49+AZ65+AZ81+AZ97+AZ161</f>
        <v>0</v>
      </c>
      <c r="BA213" s="278">
        <f t="shared" si="901"/>
        <v>113998</v>
      </c>
      <c r="BB213" s="278">
        <f t="shared" si="901"/>
        <v>0</v>
      </c>
      <c r="BC213" s="278">
        <f t="shared" si="901"/>
        <v>50615</v>
      </c>
      <c r="BD213" s="278">
        <f t="shared" si="901"/>
        <v>1024126</v>
      </c>
      <c r="BE213" s="278">
        <f t="shared" si="901"/>
        <v>9369</v>
      </c>
      <c r="BF213" s="278">
        <f t="shared" si="901"/>
        <v>181195</v>
      </c>
      <c r="BG213" s="278">
        <f t="shared" si="901"/>
        <v>285088</v>
      </c>
      <c r="BH213" s="278">
        <f t="shared" si="901"/>
        <v>30116</v>
      </c>
      <c r="BI213" s="551">
        <f t="shared" si="901"/>
        <v>307113.40756796161</v>
      </c>
      <c r="BJ213" s="551">
        <f t="shared" si="901"/>
        <v>751374.9192853499</v>
      </c>
      <c r="BK213" s="278">
        <f t="shared" si="901"/>
        <v>2752995.3268533116</v>
      </c>
      <c r="BP213"/>
    </row>
    <row r="214" spans="1:131" x14ac:dyDescent="0.35">
      <c r="B214" s="264" t="s">
        <v>186</v>
      </c>
      <c r="C214" s="277">
        <f>C113</f>
        <v>0</v>
      </c>
      <c r="D214" s="278">
        <f t="shared" ref="D214:O214" si="902">D113</f>
        <v>0</v>
      </c>
      <c r="E214" s="278">
        <f t="shared" si="902"/>
        <v>0</v>
      </c>
      <c r="F214" s="278">
        <f t="shared" si="902"/>
        <v>0</v>
      </c>
      <c r="G214" s="278">
        <f t="shared" si="902"/>
        <v>0</v>
      </c>
      <c r="H214" s="278">
        <f t="shared" si="902"/>
        <v>0</v>
      </c>
      <c r="I214" s="278">
        <f t="shared" si="902"/>
        <v>0</v>
      </c>
      <c r="J214" s="278">
        <f t="shared" si="902"/>
        <v>0</v>
      </c>
      <c r="K214" s="278">
        <f t="shared" si="902"/>
        <v>0</v>
      </c>
      <c r="L214" s="278">
        <f t="shared" si="902"/>
        <v>2750.9111250000024</v>
      </c>
      <c r="M214" s="551">
        <f t="shared" si="902"/>
        <v>0</v>
      </c>
      <c r="N214" s="551">
        <f t="shared" si="902"/>
        <v>0</v>
      </c>
      <c r="O214" s="278">
        <f t="shared" si="902"/>
        <v>2750.9111250000024</v>
      </c>
      <c r="R214" s="264" t="s">
        <v>186</v>
      </c>
      <c r="S214" s="277">
        <f>S113</f>
        <v>0</v>
      </c>
      <c r="T214" s="278">
        <f t="shared" ref="T214:AE214" si="903">T113</f>
        <v>0</v>
      </c>
      <c r="U214" s="278">
        <f t="shared" si="903"/>
        <v>0</v>
      </c>
      <c r="V214" s="278">
        <f t="shared" si="903"/>
        <v>0</v>
      </c>
      <c r="W214" s="278">
        <f t="shared" si="903"/>
        <v>0</v>
      </c>
      <c r="X214" s="278">
        <f t="shared" si="903"/>
        <v>0</v>
      </c>
      <c r="Y214" s="278">
        <f t="shared" si="903"/>
        <v>0</v>
      </c>
      <c r="Z214" s="278">
        <f t="shared" si="903"/>
        <v>0</v>
      </c>
      <c r="AA214" s="278">
        <f t="shared" si="903"/>
        <v>0</v>
      </c>
      <c r="AB214" s="278">
        <f t="shared" si="903"/>
        <v>40779.250174999979</v>
      </c>
      <c r="AC214" s="551">
        <f t="shared" si="903"/>
        <v>0</v>
      </c>
      <c r="AD214" s="551">
        <f t="shared" si="903"/>
        <v>0</v>
      </c>
      <c r="AE214" s="278">
        <f t="shared" si="903"/>
        <v>40779.250174999979</v>
      </c>
      <c r="AH214" s="264" t="s">
        <v>186</v>
      </c>
      <c r="AI214" s="277">
        <f>AI113</f>
        <v>0</v>
      </c>
      <c r="AJ214" s="278">
        <f t="shared" ref="AJ214:AU214" si="904">AJ113</f>
        <v>0</v>
      </c>
      <c r="AK214" s="278">
        <f t="shared" si="904"/>
        <v>0</v>
      </c>
      <c r="AL214" s="278">
        <f t="shared" si="904"/>
        <v>0</v>
      </c>
      <c r="AM214" s="278">
        <f t="shared" si="904"/>
        <v>0</v>
      </c>
      <c r="AN214" s="278">
        <f t="shared" si="904"/>
        <v>0</v>
      </c>
      <c r="AO214" s="278">
        <f t="shared" si="904"/>
        <v>0</v>
      </c>
      <c r="AP214" s="278">
        <f t="shared" si="904"/>
        <v>0</v>
      </c>
      <c r="AQ214" s="278">
        <f t="shared" si="904"/>
        <v>0</v>
      </c>
      <c r="AR214" s="278">
        <f t="shared" si="904"/>
        <v>33185.485775000096</v>
      </c>
      <c r="AS214" s="551">
        <f t="shared" si="904"/>
        <v>0</v>
      </c>
      <c r="AT214" s="551">
        <f t="shared" si="904"/>
        <v>0</v>
      </c>
      <c r="AU214" s="278">
        <f t="shared" si="904"/>
        <v>33185.485775000096</v>
      </c>
      <c r="AX214" s="264" t="s">
        <v>186</v>
      </c>
      <c r="AY214" s="277">
        <f>AY113</f>
        <v>0</v>
      </c>
      <c r="AZ214" s="278">
        <f t="shared" ref="AZ214:BK214" si="905">AZ113</f>
        <v>0</v>
      </c>
      <c r="BA214" s="278">
        <f t="shared" si="905"/>
        <v>0</v>
      </c>
      <c r="BB214" s="278">
        <f t="shared" si="905"/>
        <v>0</v>
      </c>
      <c r="BC214" s="278">
        <f t="shared" si="905"/>
        <v>0</v>
      </c>
      <c r="BD214" s="278">
        <f t="shared" si="905"/>
        <v>0</v>
      </c>
      <c r="BE214" s="278">
        <f t="shared" si="905"/>
        <v>0</v>
      </c>
      <c r="BF214" s="278">
        <f t="shared" si="905"/>
        <v>0</v>
      </c>
      <c r="BG214" s="278">
        <f t="shared" si="905"/>
        <v>0</v>
      </c>
      <c r="BH214" s="278">
        <f t="shared" si="905"/>
        <v>-3767.9192249999996</v>
      </c>
      <c r="BI214" s="551">
        <f t="shared" si="905"/>
        <v>0</v>
      </c>
      <c r="BJ214" s="551">
        <f t="shared" si="905"/>
        <v>0</v>
      </c>
      <c r="BK214" s="278">
        <f t="shared" si="905"/>
        <v>-3767.9192249999996</v>
      </c>
      <c r="BP214"/>
    </row>
    <row r="215" spans="1:131" x14ac:dyDescent="0.35">
      <c r="B215" s="264" t="s">
        <v>187</v>
      </c>
      <c r="C215" s="277">
        <f>C129+C145</f>
        <v>0</v>
      </c>
      <c r="D215" s="278">
        <f t="shared" ref="D215:O215" si="906">D129+D145</f>
        <v>0</v>
      </c>
      <c r="E215" s="278">
        <f t="shared" si="906"/>
        <v>465620.32999999996</v>
      </c>
      <c r="F215" s="278">
        <f t="shared" si="906"/>
        <v>79429.94</v>
      </c>
      <c r="G215" s="278">
        <f t="shared" si="906"/>
        <v>250949.53999999995</v>
      </c>
      <c r="H215" s="278">
        <f t="shared" si="906"/>
        <v>17392.760000000002</v>
      </c>
      <c r="I215" s="278">
        <f t="shared" si="906"/>
        <v>122071.41</v>
      </c>
      <c r="J215" s="278">
        <f t="shared" si="906"/>
        <v>262698</v>
      </c>
      <c r="K215" s="278">
        <f t="shared" si="906"/>
        <v>503075.88</v>
      </c>
      <c r="L215" s="278">
        <f t="shared" si="906"/>
        <v>220439.8</v>
      </c>
      <c r="M215" s="551">
        <f t="shared" si="906"/>
        <v>78635.388572334676</v>
      </c>
      <c r="N215" s="551">
        <f t="shared" si="906"/>
        <v>469850.33855756139</v>
      </c>
      <c r="O215" s="278">
        <f t="shared" si="906"/>
        <v>2470163.3871298963</v>
      </c>
      <c r="R215" s="264" t="s">
        <v>187</v>
      </c>
      <c r="S215" s="277">
        <f>S129+S145</f>
        <v>0</v>
      </c>
      <c r="T215" s="278">
        <f t="shared" ref="T215:AE215" si="907">T129+T145</f>
        <v>0</v>
      </c>
      <c r="U215" s="278">
        <f t="shared" si="907"/>
        <v>0</v>
      </c>
      <c r="V215" s="278">
        <f t="shared" si="907"/>
        <v>329917.09000000003</v>
      </c>
      <c r="W215" s="278">
        <f t="shared" si="907"/>
        <v>0</v>
      </c>
      <c r="X215" s="278">
        <f t="shared" si="907"/>
        <v>132059.32</v>
      </c>
      <c r="Y215" s="278">
        <f t="shared" si="907"/>
        <v>212205.74</v>
      </c>
      <c r="Z215" s="278">
        <f t="shared" si="907"/>
        <v>44520</v>
      </c>
      <c r="AA215" s="278">
        <f t="shared" si="907"/>
        <v>44822.61</v>
      </c>
      <c r="AB215" s="278">
        <f t="shared" si="907"/>
        <v>0</v>
      </c>
      <c r="AC215" s="551">
        <f t="shared" si="907"/>
        <v>19819.413198072729</v>
      </c>
      <c r="AD215" s="551">
        <f t="shared" si="907"/>
        <v>179332.63695936289</v>
      </c>
      <c r="AE215" s="278">
        <f t="shared" si="907"/>
        <v>962676.8101574356</v>
      </c>
      <c r="AH215" s="264" t="s">
        <v>187</v>
      </c>
      <c r="AI215" s="277">
        <f>AI129+AI145</f>
        <v>0</v>
      </c>
      <c r="AJ215" s="278">
        <f t="shared" ref="AJ215:AU215" si="908">AJ129+AJ145</f>
        <v>0</v>
      </c>
      <c r="AK215" s="278">
        <f t="shared" si="908"/>
        <v>0</v>
      </c>
      <c r="AL215" s="278">
        <f t="shared" si="908"/>
        <v>0</v>
      </c>
      <c r="AM215" s="278">
        <f t="shared" si="908"/>
        <v>0</v>
      </c>
      <c r="AN215" s="278">
        <f t="shared" si="908"/>
        <v>0</v>
      </c>
      <c r="AO215" s="278">
        <f t="shared" si="908"/>
        <v>0</v>
      </c>
      <c r="AP215" s="278">
        <f t="shared" si="908"/>
        <v>0</v>
      </c>
      <c r="AQ215" s="278">
        <f t="shared" si="908"/>
        <v>0</v>
      </c>
      <c r="AR215" s="278">
        <f t="shared" si="908"/>
        <v>0</v>
      </c>
      <c r="AS215" s="551">
        <f t="shared" si="908"/>
        <v>0</v>
      </c>
      <c r="AT215" s="551">
        <f t="shared" si="908"/>
        <v>0</v>
      </c>
      <c r="AU215" s="278">
        <f t="shared" si="908"/>
        <v>0</v>
      </c>
      <c r="AX215" s="264" t="s">
        <v>187</v>
      </c>
      <c r="AY215" s="277">
        <f>AY129+AY145</f>
        <v>0</v>
      </c>
      <c r="AZ215" s="278">
        <f t="shared" ref="AZ215:BK215" si="909">AZ129+AZ145</f>
        <v>0</v>
      </c>
      <c r="BA215" s="278">
        <f t="shared" si="909"/>
        <v>0</v>
      </c>
      <c r="BB215" s="278">
        <f t="shared" si="909"/>
        <v>0</v>
      </c>
      <c r="BC215" s="278">
        <f t="shared" si="909"/>
        <v>0</v>
      </c>
      <c r="BD215" s="278">
        <f t="shared" si="909"/>
        <v>0</v>
      </c>
      <c r="BE215" s="278">
        <f t="shared" si="909"/>
        <v>0</v>
      </c>
      <c r="BF215" s="278">
        <f t="shared" si="909"/>
        <v>0</v>
      </c>
      <c r="BG215" s="278">
        <f t="shared" si="909"/>
        <v>0</v>
      </c>
      <c r="BH215" s="278">
        <f t="shared" si="909"/>
        <v>0</v>
      </c>
      <c r="BI215" s="551">
        <f t="shared" si="909"/>
        <v>0</v>
      </c>
      <c r="BJ215" s="551">
        <f t="shared" si="909"/>
        <v>0</v>
      </c>
      <c r="BK215" s="278">
        <f t="shared" si="909"/>
        <v>0</v>
      </c>
      <c r="BP215"/>
    </row>
    <row r="216" spans="1:131" x14ac:dyDescent="0.35">
      <c r="BP216"/>
    </row>
    <row r="217" spans="1:131" x14ac:dyDescent="0.35">
      <c r="BP217"/>
    </row>
    <row r="218" spans="1:131" x14ac:dyDescent="0.35">
      <c r="BP218"/>
    </row>
    <row r="219" spans="1:131" x14ac:dyDescent="0.35">
      <c r="BP219"/>
    </row>
    <row r="220" spans="1:131" x14ac:dyDescent="0.35">
      <c r="BP220"/>
    </row>
    <row r="221" spans="1:131" x14ac:dyDescent="0.35">
      <c r="BP221"/>
    </row>
    <row r="222" spans="1:131" x14ac:dyDescent="0.35">
      <c r="BP222"/>
    </row>
    <row r="223" spans="1:131" x14ac:dyDescent="0.35">
      <c r="BP223"/>
    </row>
    <row r="224" spans="1:131" x14ac:dyDescent="0.35">
      <c r="BP224"/>
    </row>
    <row r="225" spans="68:68" x14ac:dyDescent="0.35">
      <c r="BP225"/>
    </row>
    <row r="226" spans="68:68" x14ac:dyDescent="0.35">
      <c r="BP226"/>
    </row>
    <row r="227" spans="68:68" x14ac:dyDescent="0.35">
      <c r="BP227"/>
    </row>
    <row r="228" spans="68:68" x14ac:dyDescent="0.35">
      <c r="BP228"/>
    </row>
    <row r="229" spans="68:68" x14ac:dyDescent="0.35">
      <c r="BP229"/>
    </row>
    <row r="230" spans="68:68" x14ac:dyDescent="0.35">
      <c r="BP230"/>
    </row>
  </sheetData>
  <mergeCells count="100">
    <mergeCell ref="M194:N194"/>
    <mergeCell ref="AC194:AD194"/>
    <mergeCell ref="AS194:AT194"/>
    <mergeCell ref="BI194:BJ194"/>
    <mergeCell ref="AW132:AW144"/>
    <mergeCell ref="AW148:AW160"/>
    <mergeCell ref="AG132:AG144"/>
    <mergeCell ref="A180:A192"/>
    <mergeCell ref="Q180:Q192"/>
    <mergeCell ref="AG180:AG192"/>
    <mergeCell ref="AW180:AW192"/>
    <mergeCell ref="AG148:AG160"/>
    <mergeCell ref="Q164:Q176"/>
    <mergeCell ref="AG164:AG176"/>
    <mergeCell ref="AW164:AW176"/>
    <mergeCell ref="Q148:Q160"/>
    <mergeCell ref="A164:A176"/>
    <mergeCell ref="A148:A160"/>
    <mergeCell ref="AW100:AW112"/>
    <mergeCell ref="AW116:AW128"/>
    <mergeCell ref="Q68:Q80"/>
    <mergeCell ref="Q84:Q96"/>
    <mergeCell ref="Q100:Q112"/>
    <mergeCell ref="Q116:Q128"/>
    <mergeCell ref="AW84:AW96"/>
    <mergeCell ref="AG68:AG80"/>
    <mergeCell ref="AG84:AG96"/>
    <mergeCell ref="AG100:AG112"/>
    <mergeCell ref="AG116:AG128"/>
    <mergeCell ref="AW68:AW80"/>
    <mergeCell ref="A116:A128"/>
    <mergeCell ref="A132:A144"/>
    <mergeCell ref="Q132:Q144"/>
    <mergeCell ref="A84:A96"/>
    <mergeCell ref="A100:A112"/>
    <mergeCell ref="A20:A32"/>
    <mergeCell ref="A36:A48"/>
    <mergeCell ref="A52:A64"/>
    <mergeCell ref="A68:A80"/>
    <mergeCell ref="AW52:AW64"/>
    <mergeCell ref="Q52:Q64"/>
    <mergeCell ref="AG52:AG64"/>
    <mergeCell ref="AW20:AW32"/>
    <mergeCell ref="AW36:AW48"/>
    <mergeCell ref="AG20:AG32"/>
    <mergeCell ref="AG36:AG48"/>
    <mergeCell ref="Q20:Q32"/>
    <mergeCell ref="Q36:Q48"/>
    <mergeCell ref="AI1:AT1"/>
    <mergeCell ref="AY1:BJ1"/>
    <mergeCell ref="BR1:CC1"/>
    <mergeCell ref="CH1:CS1"/>
    <mergeCell ref="A4:A16"/>
    <mergeCell ref="C1:N1"/>
    <mergeCell ref="S1:AD1"/>
    <mergeCell ref="AW4:AW16"/>
    <mergeCell ref="AG4:AG16"/>
    <mergeCell ref="Q4:Q16"/>
    <mergeCell ref="CX1:DI1"/>
    <mergeCell ref="DN1:DY1"/>
    <mergeCell ref="BP4:BP16"/>
    <mergeCell ref="CF4:CF16"/>
    <mergeCell ref="CV4:CV16"/>
    <mergeCell ref="DL4:DL16"/>
    <mergeCell ref="BP20:BP32"/>
    <mergeCell ref="CF20:CF32"/>
    <mergeCell ref="CV20:CV32"/>
    <mergeCell ref="DL20:DL32"/>
    <mergeCell ref="BP36:BP48"/>
    <mergeCell ref="CF36:CF48"/>
    <mergeCell ref="CV36:CV48"/>
    <mergeCell ref="DL36:DL48"/>
    <mergeCell ref="BP52:BP64"/>
    <mergeCell ref="CF52:CF64"/>
    <mergeCell ref="CV52:CV64"/>
    <mergeCell ref="DL52:DL64"/>
    <mergeCell ref="BP68:BP80"/>
    <mergeCell ref="CF68:CF80"/>
    <mergeCell ref="CV68:CV80"/>
    <mergeCell ref="DL68:DL80"/>
    <mergeCell ref="BP84:BP96"/>
    <mergeCell ref="CF84:CF96"/>
    <mergeCell ref="CV84:CV96"/>
    <mergeCell ref="DL84:DL96"/>
    <mergeCell ref="BP100:BP112"/>
    <mergeCell ref="CF100:CF112"/>
    <mergeCell ref="CV100:CV112"/>
    <mergeCell ref="DL100:DL112"/>
    <mergeCell ref="BP148:BP160"/>
    <mergeCell ref="CF148:CF160"/>
    <mergeCell ref="CV148:CV160"/>
    <mergeCell ref="DL148:DL160"/>
    <mergeCell ref="BP116:BP128"/>
    <mergeCell ref="CF116:CF128"/>
    <mergeCell ref="CV116:CV128"/>
    <mergeCell ref="DL116:DL128"/>
    <mergeCell ref="BP132:BP144"/>
    <mergeCell ref="CF132:CF144"/>
    <mergeCell ref="CV132:CV144"/>
    <mergeCell ref="DL132:DL144"/>
  </mergeCells>
  <pageMargins left="0.7" right="0.7" top="0.75" bottom="0.75" header="0.3" footer="0.3"/>
  <pageSetup orientation="portrait" r:id="rId1"/>
  <headerFooter>
    <oddFooter>&amp;RSchedule JNG-D7.G</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4" tint="0.79998168889431442"/>
  </sheetPr>
  <dimension ref="A1:X219"/>
  <sheetViews>
    <sheetView topLeftCell="A138" zoomScale="90" zoomScaleNormal="90" workbookViewId="0">
      <pane xSplit="1" topLeftCell="B1" activePane="topRight" state="frozen"/>
      <selection pane="topRight" activeCell="I225" sqref="I225"/>
    </sheetView>
  </sheetViews>
  <sheetFormatPr defaultRowHeight="14.5" x14ac:dyDescent="0.35"/>
  <cols>
    <col min="1" max="1" width="7.6328125" customWidth="1"/>
    <col min="2" max="2" width="17.6328125" bestFit="1" customWidth="1"/>
    <col min="3" max="3" width="14.36328125" bestFit="1" customWidth="1"/>
    <col min="4" max="4" width="11.6328125" bestFit="1" customWidth="1"/>
    <col min="5" max="5" width="12.6328125" bestFit="1" customWidth="1"/>
    <col min="6" max="6" width="11.6328125" bestFit="1" customWidth="1"/>
    <col min="7" max="7" width="12.90625" customWidth="1"/>
    <col min="8" max="8" width="11.6328125" bestFit="1" customWidth="1"/>
    <col min="9" max="9" width="12.6328125" bestFit="1" customWidth="1"/>
    <col min="10" max="10" width="11.6328125" bestFit="1" customWidth="1"/>
    <col min="11" max="11" width="12.36328125" customWidth="1"/>
    <col min="12" max="14" width="13.36328125" customWidth="1"/>
    <col min="15" max="15" width="14.453125" style="1" bestFit="1" customWidth="1"/>
    <col min="16" max="16" width="13.453125" customWidth="1"/>
    <col min="17" max="23" width="11.36328125" customWidth="1"/>
  </cols>
  <sheetData>
    <row r="1" spans="1:24" ht="30.5" x14ac:dyDescent="0.85">
      <c r="A1" s="89"/>
      <c r="B1" s="89"/>
      <c r="C1" s="627" t="s">
        <v>160</v>
      </c>
      <c r="D1" s="628"/>
      <c r="E1" s="628"/>
      <c r="F1" s="628"/>
      <c r="G1" s="628"/>
      <c r="H1" s="628"/>
      <c r="I1" s="628"/>
      <c r="J1" s="628"/>
      <c r="K1" s="628"/>
      <c r="L1" s="628"/>
      <c r="M1" s="628"/>
      <c r="N1" s="629"/>
      <c r="O1" s="90"/>
    </row>
    <row r="2" spans="1:24" ht="5.25" customHeight="1" thickBot="1" x14ac:dyDescent="0.9">
      <c r="A2" s="89"/>
      <c r="B2" s="89"/>
      <c r="C2" s="91"/>
      <c r="D2" s="92"/>
      <c r="E2" s="92"/>
      <c r="F2" s="92"/>
      <c r="G2" s="92"/>
      <c r="H2" s="92"/>
      <c r="I2" s="92"/>
      <c r="J2" s="92"/>
      <c r="K2" s="92"/>
      <c r="L2" s="92"/>
      <c r="M2" s="92"/>
      <c r="N2" s="93"/>
      <c r="O2" s="90"/>
    </row>
    <row r="3" spans="1:24" ht="21.65" customHeight="1" thickBot="1" x14ac:dyDescent="0.4">
      <c r="B3" s="184" t="s">
        <v>36</v>
      </c>
      <c r="C3" s="185">
        <f>'BIZ kWh ENTRY'!C3</f>
        <v>44927</v>
      </c>
      <c r="D3" s="185">
        <f>'BIZ kWh ENTRY'!D3</f>
        <v>44958</v>
      </c>
      <c r="E3" s="185">
        <f>'BIZ kWh ENTRY'!E3</f>
        <v>44986</v>
      </c>
      <c r="F3" s="185">
        <f>'BIZ kWh ENTRY'!F3</f>
        <v>45017</v>
      </c>
      <c r="G3" s="185">
        <f>'BIZ kWh ENTRY'!G3</f>
        <v>45047</v>
      </c>
      <c r="H3" s="185">
        <f>'BIZ kWh ENTRY'!H3</f>
        <v>45078</v>
      </c>
      <c r="I3" s="185">
        <f>'BIZ kWh ENTRY'!I3</f>
        <v>45108</v>
      </c>
      <c r="J3" s="185">
        <f>'BIZ kWh ENTRY'!J3</f>
        <v>45139</v>
      </c>
      <c r="K3" s="185">
        <f>'BIZ kWh ENTRY'!K3</f>
        <v>45170</v>
      </c>
      <c r="L3" s="185">
        <f>'BIZ kWh ENTRY'!L3</f>
        <v>45200</v>
      </c>
      <c r="M3" s="185">
        <f>'BIZ kWh ENTRY'!M3</f>
        <v>45231</v>
      </c>
      <c r="N3" s="192" t="str">
        <f>'BIZ kWh ENTRY'!N3</f>
        <v>Dec-23 +</v>
      </c>
      <c r="O3" s="186" t="s">
        <v>34</v>
      </c>
      <c r="Q3" s="40"/>
      <c r="R3" s="40"/>
      <c r="S3" s="40"/>
      <c r="T3" s="40"/>
      <c r="U3" s="40"/>
      <c r="V3" s="40"/>
      <c r="W3" s="40"/>
      <c r="X3" s="169"/>
    </row>
    <row r="4" spans="1:24" ht="15" customHeight="1" x14ac:dyDescent="0.35">
      <c r="A4" s="635" t="s">
        <v>70</v>
      </c>
      <c r="B4" s="11" t="s">
        <v>62</v>
      </c>
      <c r="C4" s="3">
        <f>SUM('BIZ kWh ENTRY'!C4,'BIZ kWh ENTRY'!S4,'BIZ kWh ENTRY'!AI4,'BIZ kWh ENTRY'!AY4)</f>
        <v>0</v>
      </c>
      <c r="D4" s="3">
        <f>SUM('BIZ kWh ENTRY'!D4,'BIZ kWh ENTRY'!T4,'BIZ kWh ENTRY'!AJ4,'BIZ kWh ENTRY'!AZ4)</f>
        <v>0</v>
      </c>
      <c r="E4" s="3">
        <f>SUM('BIZ kWh ENTRY'!E4,'BIZ kWh ENTRY'!U4,'BIZ kWh ENTRY'!AK4,'BIZ kWh ENTRY'!BA4)</f>
        <v>0</v>
      </c>
      <c r="F4" s="3">
        <f>SUM('BIZ kWh ENTRY'!F4,'BIZ kWh ENTRY'!V4,'BIZ kWh ENTRY'!AL4,'BIZ kWh ENTRY'!BB4)</f>
        <v>0</v>
      </c>
      <c r="G4" s="3">
        <f>SUM('BIZ kWh ENTRY'!G4,'BIZ kWh ENTRY'!W4,'BIZ kWh ENTRY'!AM4,'BIZ kWh ENTRY'!BC4)</f>
        <v>0</v>
      </c>
      <c r="H4" s="3">
        <f>SUM('BIZ kWh ENTRY'!H4,'BIZ kWh ENTRY'!X4,'BIZ kWh ENTRY'!AN4,'BIZ kWh ENTRY'!BD4)</f>
        <v>0</v>
      </c>
      <c r="I4" s="3">
        <f>SUM('BIZ kWh ENTRY'!I4,'BIZ kWh ENTRY'!Y4,'BIZ kWh ENTRY'!AO4,'BIZ kWh ENTRY'!BE4)</f>
        <v>0</v>
      </c>
      <c r="J4" s="3">
        <f>SUM('BIZ kWh ENTRY'!J4,'BIZ kWh ENTRY'!Z4,'BIZ kWh ENTRY'!AP4,'BIZ kWh ENTRY'!BF4)</f>
        <v>0</v>
      </c>
      <c r="K4" s="3">
        <f>SUM('BIZ kWh ENTRY'!K4,'BIZ kWh ENTRY'!AA4,'BIZ kWh ENTRY'!AQ4,'BIZ kWh ENTRY'!BG4)</f>
        <v>0</v>
      </c>
      <c r="L4" s="3">
        <f>SUM('BIZ kWh ENTRY'!L4,'BIZ kWh ENTRY'!AB4,'BIZ kWh ENTRY'!AR4,'BIZ kWh ENTRY'!BH4)</f>
        <v>0</v>
      </c>
      <c r="M4" s="3">
        <f>SUM('BIZ kWh ENTRY'!M4,'BIZ kWh ENTRY'!AC4,'BIZ kWh ENTRY'!AS4,'BIZ kWh ENTRY'!BI4)</f>
        <v>0</v>
      </c>
      <c r="N4" s="3">
        <f>SUM('BIZ kWh ENTRY'!N4,'BIZ kWh ENTRY'!AD4,'BIZ kWh ENTRY'!AT4,'BIZ kWh ENTRY'!BJ4)</f>
        <v>0</v>
      </c>
      <c r="O4" s="74">
        <f t="shared" ref="O4:O17" si="0">SUM(C4:N4)</f>
        <v>0</v>
      </c>
      <c r="Q4" s="177"/>
      <c r="R4" s="177"/>
      <c r="S4" s="177"/>
      <c r="T4" s="177"/>
      <c r="U4" s="177"/>
      <c r="V4" s="177"/>
      <c r="W4" s="177"/>
      <c r="X4" s="305"/>
    </row>
    <row r="5" spans="1:24" x14ac:dyDescent="0.35">
      <c r="A5" s="636"/>
      <c r="B5" s="12" t="s">
        <v>61</v>
      </c>
      <c r="C5" s="3">
        <f>SUM('BIZ kWh ENTRY'!C5,'BIZ kWh ENTRY'!S5,'BIZ kWh ENTRY'!AI5,'BIZ kWh ENTRY'!AY5)</f>
        <v>0</v>
      </c>
      <c r="D5" s="3">
        <f>SUM('BIZ kWh ENTRY'!D5,'BIZ kWh ENTRY'!T5,'BIZ kWh ENTRY'!AJ5,'BIZ kWh ENTRY'!AZ5)</f>
        <v>0</v>
      </c>
      <c r="E5" s="3">
        <f>SUM('BIZ kWh ENTRY'!E5,'BIZ kWh ENTRY'!U5,'BIZ kWh ENTRY'!AK5,'BIZ kWh ENTRY'!BA5)</f>
        <v>0</v>
      </c>
      <c r="F5" s="3">
        <f>SUM('BIZ kWh ENTRY'!F5,'BIZ kWh ENTRY'!V5,'BIZ kWh ENTRY'!AL5,'BIZ kWh ENTRY'!BB5)</f>
        <v>0</v>
      </c>
      <c r="G5" s="3">
        <f>SUM('BIZ kWh ENTRY'!G5,'BIZ kWh ENTRY'!W5,'BIZ kWh ENTRY'!AM5,'BIZ kWh ENTRY'!BC5)</f>
        <v>0</v>
      </c>
      <c r="H5" s="3">
        <f>SUM('BIZ kWh ENTRY'!H5,'BIZ kWh ENTRY'!X5,'BIZ kWh ENTRY'!AN5,'BIZ kWh ENTRY'!BD5)</f>
        <v>0</v>
      </c>
      <c r="I5" s="3">
        <f>SUM('BIZ kWh ENTRY'!I5,'BIZ kWh ENTRY'!Y5,'BIZ kWh ENTRY'!AO5,'BIZ kWh ENTRY'!BE5)</f>
        <v>0</v>
      </c>
      <c r="J5" s="3">
        <f>SUM('BIZ kWh ENTRY'!J5,'BIZ kWh ENTRY'!Z5,'BIZ kWh ENTRY'!AP5,'BIZ kWh ENTRY'!BF5)</f>
        <v>0</v>
      </c>
      <c r="K5" s="3">
        <f>SUM('BIZ kWh ENTRY'!K5,'BIZ kWh ENTRY'!AA5,'BIZ kWh ENTRY'!AQ5,'BIZ kWh ENTRY'!BG5)</f>
        <v>0</v>
      </c>
      <c r="L5" s="3">
        <f>SUM('BIZ kWh ENTRY'!L5,'BIZ kWh ENTRY'!AB5,'BIZ kWh ENTRY'!AR5,'BIZ kWh ENTRY'!BH5)</f>
        <v>0</v>
      </c>
      <c r="M5" s="3">
        <f>SUM('BIZ kWh ENTRY'!M5,'BIZ kWh ENTRY'!AC5,'BIZ kWh ENTRY'!AS5,'BIZ kWh ENTRY'!BI5)</f>
        <v>0</v>
      </c>
      <c r="N5" s="3">
        <f>SUM('BIZ kWh ENTRY'!N5,'BIZ kWh ENTRY'!AD5,'BIZ kWh ENTRY'!AT5,'BIZ kWh ENTRY'!BJ5)</f>
        <v>0</v>
      </c>
      <c r="O5" s="74">
        <f t="shared" si="0"/>
        <v>0</v>
      </c>
      <c r="Q5" s="177"/>
      <c r="R5" s="177"/>
      <c r="S5" s="177"/>
      <c r="T5" s="177"/>
      <c r="U5" s="177"/>
      <c r="V5" s="177"/>
      <c r="W5" s="177"/>
      <c r="X5" s="305"/>
    </row>
    <row r="6" spans="1:24" x14ac:dyDescent="0.35">
      <c r="A6" s="636"/>
      <c r="B6" s="11" t="s">
        <v>60</v>
      </c>
      <c r="C6" s="3">
        <f>SUM('BIZ kWh ENTRY'!C6,'BIZ kWh ENTRY'!S6,'BIZ kWh ENTRY'!AI6,'BIZ kWh ENTRY'!AY6)</f>
        <v>0</v>
      </c>
      <c r="D6" s="3">
        <f>SUM('BIZ kWh ENTRY'!D6,'BIZ kWh ENTRY'!T6,'BIZ kWh ENTRY'!AJ6,'BIZ kWh ENTRY'!AZ6)</f>
        <v>0</v>
      </c>
      <c r="E6" s="3">
        <f>SUM('BIZ kWh ENTRY'!E6,'BIZ kWh ENTRY'!U6,'BIZ kWh ENTRY'!AK6,'BIZ kWh ENTRY'!BA6)</f>
        <v>0</v>
      </c>
      <c r="F6" s="3">
        <f>SUM('BIZ kWh ENTRY'!F6,'BIZ kWh ENTRY'!V6,'BIZ kWh ENTRY'!AL6,'BIZ kWh ENTRY'!BB6)</f>
        <v>0</v>
      </c>
      <c r="G6" s="3">
        <f>SUM('BIZ kWh ENTRY'!G6,'BIZ kWh ENTRY'!W6,'BIZ kWh ENTRY'!AM6,'BIZ kWh ENTRY'!BC6)</f>
        <v>0</v>
      </c>
      <c r="H6" s="3">
        <f>SUM('BIZ kWh ENTRY'!H6,'BIZ kWh ENTRY'!X6,'BIZ kWh ENTRY'!AN6,'BIZ kWh ENTRY'!BD6)</f>
        <v>0</v>
      </c>
      <c r="I6" s="3">
        <f>SUM('BIZ kWh ENTRY'!I6,'BIZ kWh ENTRY'!Y6,'BIZ kWh ENTRY'!AO6,'BIZ kWh ENTRY'!BE6)</f>
        <v>0</v>
      </c>
      <c r="J6" s="3">
        <f>SUM('BIZ kWh ENTRY'!J6,'BIZ kWh ENTRY'!Z6,'BIZ kWh ENTRY'!AP6,'BIZ kWh ENTRY'!BF6)</f>
        <v>0</v>
      </c>
      <c r="K6" s="3">
        <f>SUM('BIZ kWh ENTRY'!K6,'BIZ kWh ENTRY'!AA6,'BIZ kWh ENTRY'!AQ6,'BIZ kWh ENTRY'!BG6)</f>
        <v>0</v>
      </c>
      <c r="L6" s="3">
        <f>SUM('BIZ kWh ENTRY'!L6,'BIZ kWh ENTRY'!AB6,'BIZ kWh ENTRY'!AR6,'BIZ kWh ENTRY'!BH6)</f>
        <v>0</v>
      </c>
      <c r="M6" s="3">
        <f>SUM('BIZ kWh ENTRY'!M6,'BIZ kWh ENTRY'!AC6,'BIZ kWh ENTRY'!AS6,'BIZ kWh ENTRY'!BI6)</f>
        <v>0</v>
      </c>
      <c r="N6" s="3">
        <f>SUM('BIZ kWh ENTRY'!N6,'BIZ kWh ENTRY'!AD6,'BIZ kWh ENTRY'!AT6,'BIZ kWh ENTRY'!BJ6)</f>
        <v>0</v>
      </c>
      <c r="O6" s="74">
        <f t="shared" si="0"/>
        <v>0</v>
      </c>
      <c r="Q6" s="177"/>
      <c r="R6" s="177"/>
      <c r="S6" s="177"/>
      <c r="T6" s="177"/>
      <c r="U6" s="177"/>
      <c r="V6" s="177"/>
      <c r="W6" s="177"/>
      <c r="X6" s="305"/>
    </row>
    <row r="7" spans="1:24" x14ac:dyDescent="0.35">
      <c r="A7" s="636"/>
      <c r="B7" s="11" t="s">
        <v>59</v>
      </c>
      <c r="C7" s="3">
        <f>SUM('BIZ kWh ENTRY'!C7,'BIZ kWh ENTRY'!S7,'BIZ kWh ENTRY'!AI7,'BIZ kWh ENTRY'!AY7)</f>
        <v>0</v>
      </c>
      <c r="D7" s="3">
        <f>SUM('BIZ kWh ENTRY'!D7,'BIZ kWh ENTRY'!T7,'BIZ kWh ENTRY'!AJ7,'BIZ kWh ENTRY'!AZ7)</f>
        <v>0</v>
      </c>
      <c r="E7" s="3">
        <f>SUM('BIZ kWh ENTRY'!E7,'BIZ kWh ENTRY'!U7,'BIZ kWh ENTRY'!AK7,'BIZ kWh ENTRY'!BA7)</f>
        <v>0</v>
      </c>
      <c r="F7" s="3">
        <f>SUM('BIZ kWh ENTRY'!F7,'BIZ kWh ENTRY'!V7,'BIZ kWh ENTRY'!AL7,'BIZ kWh ENTRY'!BB7)</f>
        <v>9034</v>
      </c>
      <c r="G7" s="3">
        <f>SUM('BIZ kWh ENTRY'!G7,'BIZ kWh ENTRY'!W7,'BIZ kWh ENTRY'!AM7,'BIZ kWh ENTRY'!BC7)</f>
        <v>11497</v>
      </c>
      <c r="H7" s="3">
        <f>SUM('BIZ kWh ENTRY'!H7,'BIZ kWh ENTRY'!X7,'BIZ kWh ENTRY'!AN7,'BIZ kWh ENTRY'!BD7)</f>
        <v>0</v>
      </c>
      <c r="I7" s="3">
        <f>SUM('BIZ kWh ENTRY'!I7,'BIZ kWh ENTRY'!Y7,'BIZ kWh ENTRY'!AO7,'BIZ kWh ENTRY'!BE7)</f>
        <v>0</v>
      </c>
      <c r="J7" s="3">
        <f>SUM('BIZ kWh ENTRY'!J7,'BIZ kWh ENTRY'!Z7,'BIZ kWh ENTRY'!AP7,'BIZ kWh ENTRY'!BF7)</f>
        <v>0</v>
      </c>
      <c r="K7" s="3">
        <f>SUM('BIZ kWh ENTRY'!K7,'BIZ kWh ENTRY'!AA7,'BIZ kWh ENTRY'!AQ7,'BIZ kWh ENTRY'!BG7)</f>
        <v>0</v>
      </c>
      <c r="L7" s="3">
        <f>SUM('BIZ kWh ENTRY'!L7,'BIZ kWh ENTRY'!AB7,'BIZ kWh ENTRY'!AR7,'BIZ kWh ENTRY'!BH7)</f>
        <v>8212</v>
      </c>
      <c r="M7" s="3">
        <f>SUM('BIZ kWh ENTRY'!M7,'BIZ kWh ENTRY'!AC7,'BIZ kWh ENTRY'!AS7,'BIZ kWh ENTRY'!BI7)</f>
        <v>0</v>
      </c>
      <c r="N7" s="3">
        <f>SUM('BIZ kWh ENTRY'!N7,'BIZ kWh ENTRY'!AD7,'BIZ kWh ENTRY'!AT7,'BIZ kWh ENTRY'!BJ7)</f>
        <v>0</v>
      </c>
      <c r="O7" s="74">
        <f t="shared" si="0"/>
        <v>28743</v>
      </c>
      <c r="Q7" s="177"/>
      <c r="R7" s="177"/>
      <c r="S7" s="177"/>
      <c r="T7" s="177"/>
      <c r="U7" s="177"/>
      <c r="V7" s="177"/>
      <c r="W7" s="177"/>
      <c r="X7" s="305"/>
    </row>
    <row r="8" spans="1:24" x14ac:dyDescent="0.35">
      <c r="A8" s="636"/>
      <c r="B8" s="12" t="s">
        <v>58</v>
      </c>
      <c r="C8" s="3">
        <f>SUM('BIZ kWh ENTRY'!C8,'BIZ kWh ENTRY'!S8,'BIZ kWh ENTRY'!AI8,'BIZ kWh ENTRY'!AY8)</f>
        <v>0</v>
      </c>
      <c r="D8" s="3">
        <f>SUM('BIZ kWh ENTRY'!D8,'BIZ kWh ENTRY'!T8,'BIZ kWh ENTRY'!AJ8,'BIZ kWh ENTRY'!AZ8)</f>
        <v>0</v>
      </c>
      <c r="E8" s="3">
        <f>SUM('BIZ kWh ENTRY'!E8,'BIZ kWh ENTRY'!U8,'BIZ kWh ENTRY'!AK8,'BIZ kWh ENTRY'!BA8)</f>
        <v>0</v>
      </c>
      <c r="F8" s="3">
        <f>SUM('BIZ kWh ENTRY'!F8,'BIZ kWh ENTRY'!V8,'BIZ kWh ENTRY'!AL8,'BIZ kWh ENTRY'!BB8)</f>
        <v>0</v>
      </c>
      <c r="G8" s="3">
        <f>SUM('BIZ kWh ENTRY'!G8,'BIZ kWh ENTRY'!W8,'BIZ kWh ENTRY'!AM8,'BIZ kWh ENTRY'!BC8)</f>
        <v>0</v>
      </c>
      <c r="H8" s="3">
        <f>SUM('BIZ kWh ENTRY'!H8,'BIZ kWh ENTRY'!X8,'BIZ kWh ENTRY'!AN8,'BIZ kWh ENTRY'!BD8)</f>
        <v>0</v>
      </c>
      <c r="I8" s="3">
        <f>SUM('BIZ kWh ENTRY'!I8,'BIZ kWh ENTRY'!Y8,'BIZ kWh ENTRY'!AO8,'BIZ kWh ENTRY'!BE8)</f>
        <v>0</v>
      </c>
      <c r="J8" s="3">
        <f>SUM('BIZ kWh ENTRY'!J8,'BIZ kWh ENTRY'!Z8,'BIZ kWh ENTRY'!AP8,'BIZ kWh ENTRY'!BF8)</f>
        <v>0</v>
      </c>
      <c r="K8" s="3">
        <f>SUM('BIZ kWh ENTRY'!K8,'BIZ kWh ENTRY'!AA8,'BIZ kWh ENTRY'!AQ8,'BIZ kWh ENTRY'!BG8)</f>
        <v>0</v>
      </c>
      <c r="L8" s="3">
        <f>SUM('BIZ kWh ENTRY'!L8,'BIZ kWh ENTRY'!AB8,'BIZ kWh ENTRY'!AR8,'BIZ kWh ENTRY'!BH8)</f>
        <v>0</v>
      </c>
      <c r="M8" s="3">
        <f>SUM('BIZ kWh ENTRY'!M8,'BIZ kWh ENTRY'!AC8,'BIZ kWh ENTRY'!AS8,'BIZ kWh ENTRY'!BI8)</f>
        <v>0</v>
      </c>
      <c r="N8" s="3">
        <f>SUM('BIZ kWh ENTRY'!N8,'BIZ kWh ENTRY'!AD8,'BIZ kWh ENTRY'!AT8,'BIZ kWh ENTRY'!BJ8)</f>
        <v>0</v>
      </c>
      <c r="O8" s="74">
        <f t="shared" si="0"/>
        <v>0</v>
      </c>
      <c r="Q8" s="177"/>
      <c r="R8" s="177"/>
      <c r="S8" s="177"/>
      <c r="T8" s="177"/>
      <c r="U8" s="177"/>
      <c r="V8" s="177"/>
      <c r="W8" s="177"/>
      <c r="X8" s="305"/>
    </row>
    <row r="9" spans="1:24" x14ac:dyDescent="0.35">
      <c r="A9" s="636"/>
      <c r="B9" s="11" t="s">
        <v>57</v>
      </c>
      <c r="C9" s="3">
        <f>SUM('BIZ kWh ENTRY'!C9,'BIZ kWh ENTRY'!S9,'BIZ kWh ENTRY'!AI9,'BIZ kWh ENTRY'!AY9)</f>
        <v>0</v>
      </c>
      <c r="D9" s="3">
        <f>SUM('BIZ kWh ENTRY'!D9,'BIZ kWh ENTRY'!T9,'BIZ kWh ENTRY'!AJ9,'BIZ kWh ENTRY'!AZ9)</f>
        <v>0</v>
      </c>
      <c r="E9" s="3">
        <f>SUM('BIZ kWh ENTRY'!E9,'BIZ kWh ENTRY'!U9,'BIZ kWh ENTRY'!AK9,'BIZ kWh ENTRY'!BA9)</f>
        <v>0</v>
      </c>
      <c r="F9" s="3">
        <f>SUM('BIZ kWh ENTRY'!F9,'BIZ kWh ENTRY'!V9,'BIZ kWh ENTRY'!AL9,'BIZ kWh ENTRY'!BB9)</f>
        <v>0</v>
      </c>
      <c r="G9" s="3">
        <f>SUM('BIZ kWh ENTRY'!G9,'BIZ kWh ENTRY'!W9,'BIZ kWh ENTRY'!AM9,'BIZ kWh ENTRY'!BC9)</f>
        <v>0</v>
      </c>
      <c r="H9" s="3">
        <f>SUM('BIZ kWh ENTRY'!H9,'BIZ kWh ENTRY'!X9,'BIZ kWh ENTRY'!AN9,'BIZ kWh ENTRY'!BD9)</f>
        <v>0</v>
      </c>
      <c r="I9" s="3">
        <f>SUM('BIZ kWh ENTRY'!I9,'BIZ kWh ENTRY'!Y9,'BIZ kWh ENTRY'!AO9,'BIZ kWh ENTRY'!BE9)</f>
        <v>0</v>
      </c>
      <c r="J9" s="3">
        <f>SUM('BIZ kWh ENTRY'!J9,'BIZ kWh ENTRY'!Z9,'BIZ kWh ENTRY'!AP9,'BIZ kWh ENTRY'!BF9)</f>
        <v>0</v>
      </c>
      <c r="K9" s="3">
        <f>SUM('BIZ kWh ENTRY'!K9,'BIZ kWh ENTRY'!AA9,'BIZ kWh ENTRY'!AQ9,'BIZ kWh ENTRY'!BG9)</f>
        <v>0</v>
      </c>
      <c r="L9" s="3">
        <f>SUM('BIZ kWh ENTRY'!L9,'BIZ kWh ENTRY'!AB9,'BIZ kWh ENTRY'!AR9,'BIZ kWh ENTRY'!BH9)</f>
        <v>0</v>
      </c>
      <c r="M9" s="3">
        <f>SUM('BIZ kWh ENTRY'!M9,'BIZ kWh ENTRY'!AC9,'BIZ kWh ENTRY'!AS9,'BIZ kWh ENTRY'!BI9)</f>
        <v>0</v>
      </c>
      <c r="N9" s="3">
        <f>SUM('BIZ kWh ENTRY'!N9,'BIZ kWh ENTRY'!AD9,'BIZ kWh ENTRY'!AT9,'BIZ kWh ENTRY'!BJ9)</f>
        <v>0</v>
      </c>
      <c r="O9" s="74">
        <f t="shared" si="0"/>
        <v>0</v>
      </c>
      <c r="Q9" s="177"/>
      <c r="R9" s="177"/>
      <c r="S9" s="177"/>
      <c r="T9" s="177"/>
      <c r="U9" s="177"/>
      <c r="V9" s="177"/>
      <c r="W9" s="177"/>
      <c r="X9" s="305"/>
    </row>
    <row r="10" spans="1:24" x14ac:dyDescent="0.35">
      <c r="A10" s="636"/>
      <c r="B10" s="11" t="s">
        <v>56</v>
      </c>
      <c r="C10" s="3">
        <f>SUM('BIZ kWh ENTRY'!C10,'BIZ kWh ENTRY'!S10,'BIZ kWh ENTRY'!AI10,'BIZ kWh ENTRY'!AY10)</f>
        <v>0</v>
      </c>
      <c r="D10" s="3">
        <f>SUM('BIZ kWh ENTRY'!D10,'BIZ kWh ENTRY'!T10,'BIZ kWh ENTRY'!AJ10,'BIZ kWh ENTRY'!AZ10)</f>
        <v>0</v>
      </c>
      <c r="E10" s="3">
        <f>SUM('BIZ kWh ENTRY'!E10,'BIZ kWh ENTRY'!U10,'BIZ kWh ENTRY'!AK10,'BIZ kWh ENTRY'!BA10)</f>
        <v>0</v>
      </c>
      <c r="F10" s="3">
        <f>SUM('BIZ kWh ENTRY'!F10,'BIZ kWh ENTRY'!V10,'BIZ kWh ENTRY'!AL10,'BIZ kWh ENTRY'!BB10)</f>
        <v>0</v>
      </c>
      <c r="G10" s="3">
        <f>SUM('BIZ kWh ENTRY'!G10,'BIZ kWh ENTRY'!W10,'BIZ kWh ENTRY'!AM10,'BIZ kWh ENTRY'!BC10)</f>
        <v>0</v>
      </c>
      <c r="H10" s="3">
        <f>SUM('BIZ kWh ENTRY'!H10,'BIZ kWh ENTRY'!X10,'BIZ kWh ENTRY'!AN10,'BIZ kWh ENTRY'!BD10)</f>
        <v>0</v>
      </c>
      <c r="I10" s="3">
        <f>SUM('BIZ kWh ENTRY'!I10,'BIZ kWh ENTRY'!Y10,'BIZ kWh ENTRY'!AO10,'BIZ kWh ENTRY'!BE10)</f>
        <v>0</v>
      </c>
      <c r="J10" s="3">
        <f>SUM('BIZ kWh ENTRY'!J10,'BIZ kWh ENTRY'!Z10,'BIZ kWh ENTRY'!AP10,'BIZ kWh ENTRY'!BF10)</f>
        <v>0</v>
      </c>
      <c r="K10" s="3">
        <f>SUM('BIZ kWh ENTRY'!K10,'BIZ kWh ENTRY'!AA10,'BIZ kWh ENTRY'!AQ10,'BIZ kWh ENTRY'!BG10)</f>
        <v>0</v>
      </c>
      <c r="L10" s="3">
        <f>SUM('BIZ kWh ENTRY'!L10,'BIZ kWh ENTRY'!AB10,'BIZ kWh ENTRY'!AR10,'BIZ kWh ENTRY'!BH10)</f>
        <v>0</v>
      </c>
      <c r="M10" s="3">
        <f>SUM('BIZ kWh ENTRY'!M10,'BIZ kWh ENTRY'!AC10,'BIZ kWh ENTRY'!AS10,'BIZ kWh ENTRY'!BI10)</f>
        <v>0</v>
      </c>
      <c r="N10" s="3">
        <f>SUM('BIZ kWh ENTRY'!N10,'BIZ kWh ENTRY'!AD10,'BIZ kWh ENTRY'!AT10,'BIZ kWh ENTRY'!BJ10)</f>
        <v>0</v>
      </c>
      <c r="O10" s="74">
        <f t="shared" si="0"/>
        <v>0</v>
      </c>
      <c r="Q10" s="177"/>
      <c r="R10" s="177"/>
      <c r="S10" s="177"/>
      <c r="T10" s="177"/>
      <c r="U10" s="177"/>
      <c r="V10" s="177"/>
      <c r="W10" s="177"/>
      <c r="X10" s="305"/>
    </row>
    <row r="11" spans="1:24" x14ac:dyDescent="0.35">
      <c r="A11" s="636"/>
      <c r="B11" s="11" t="s">
        <v>55</v>
      </c>
      <c r="C11" s="3">
        <f>SUM('BIZ kWh ENTRY'!C11,'BIZ kWh ENTRY'!S11,'BIZ kWh ENTRY'!AI11,'BIZ kWh ENTRY'!AY11)</f>
        <v>0</v>
      </c>
      <c r="D11" s="3">
        <f>SUM('BIZ kWh ENTRY'!D11,'BIZ kWh ENTRY'!T11,'BIZ kWh ENTRY'!AJ11,'BIZ kWh ENTRY'!AZ11)</f>
        <v>0</v>
      </c>
      <c r="E11" s="3">
        <f>SUM('BIZ kWh ENTRY'!E11,'BIZ kWh ENTRY'!U11,'BIZ kWh ENTRY'!AK11,'BIZ kWh ENTRY'!BA11)</f>
        <v>97370</v>
      </c>
      <c r="F11" s="3">
        <f>SUM('BIZ kWh ENTRY'!F11,'BIZ kWh ENTRY'!V11,'BIZ kWh ENTRY'!AL11,'BIZ kWh ENTRY'!BB11)</f>
        <v>104329</v>
      </c>
      <c r="G11" s="3">
        <f>SUM('BIZ kWh ENTRY'!G11,'BIZ kWh ENTRY'!W11,'BIZ kWh ENTRY'!AM11,'BIZ kWh ENTRY'!BC11)</f>
        <v>308138</v>
      </c>
      <c r="H11" s="3">
        <f>SUM('BIZ kWh ENTRY'!H11,'BIZ kWh ENTRY'!X11,'BIZ kWh ENTRY'!AN11,'BIZ kWh ENTRY'!BD11)</f>
        <v>207173</v>
      </c>
      <c r="I11" s="3">
        <f>SUM('BIZ kWh ENTRY'!I11,'BIZ kWh ENTRY'!Y11,'BIZ kWh ENTRY'!AO11,'BIZ kWh ENTRY'!BE11)</f>
        <v>60911</v>
      </c>
      <c r="J11" s="3">
        <f>SUM('BIZ kWh ENTRY'!J11,'BIZ kWh ENTRY'!Z11,'BIZ kWh ENTRY'!AP11,'BIZ kWh ENTRY'!BF11)</f>
        <v>139001</v>
      </c>
      <c r="K11" s="3">
        <f>SUM('BIZ kWh ENTRY'!K11,'BIZ kWh ENTRY'!AA11,'BIZ kWh ENTRY'!AQ11,'BIZ kWh ENTRY'!BG11)</f>
        <v>285457</v>
      </c>
      <c r="L11" s="3">
        <f>SUM('BIZ kWh ENTRY'!L11,'BIZ kWh ENTRY'!AB11,'BIZ kWh ENTRY'!AR11,'BIZ kWh ENTRY'!BH11)</f>
        <v>170816</v>
      </c>
      <c r="M11" s="3">
        <f>SUM('BIZ kWh ENTRY'!M11,'BIZ kWh ENTRY'!AC11,'BIZ kWh ENTRY'!AS11,'BIZ kWh ENTRY'!BI11)</f>
        <v>256927.59485933554</v>
      </c>
      <c r="N11" s="3">
        <f>SUM('BIZ kWh ENTRY'!N11,'BIZ kWh ENTRY'!AD11,'BIZ kWh ENTRY'!AT11,'BIZ kWh ENTRY'!BJ11)</f>
        <v>907191.1457442051</v>
      </c>
      <c r="O11" s="74">
        <f t="shared" si="0"/>
        <v>2537313.7406035406</v>
      </c>
      <c r="Q11" s="177"/>
      <c r="R11" s="177"/>
      <c r="S11" s="177"/>
      <c r="T11" s="177"/>
      <c r="U11" s="177"/>
      <c r="V11" s="177"/>
      <c r="W11" s="177"/>
      <c r="X11" s="305"/>
    </row>
    <row r="12" spans="1:24" x14ac:dyDescent="0.35">
      <c r="A12" s="636"/>
      <c r="B12" s="11" t="s">
        <v>54</v>
      </c>
      <c r="C12" s="3">
        <f>SUM('BIZ kWh ENTRY'!C12,'BIZ kWh ENTRY'!S12,'BIZ kWh ENTRY'!AI12,'BIZ kWh ENTRY'!AY12)</f>
        <v>0</v>
      </c>
      <c r="D12" s="3">
        <f>SUM('BIZ kWh ENTRY'!D12,'BIZ kWh ENTRY'!T12,'BIZ kWh ENTRY'!AJ12,'BIZ kWh ENTRY'!AZ12)</f>
        <v>0</v>
      </c>
      <c r="E12" s="3">
        <f>SUM('BIZ kWh ENTRY'!E12,'BIZ kWh ENTRY'!U12,'BIZ kWh ENTRY'!AK12,'BIZ kWh ENTRY'!BA12)</f>
        <v>0</v>
      </c>
      <c r="F12" s="3">
        <f>SUM('BIZ kWh ENTRY'!F12,'BIZ kWh ENTRY'!V12,'BIZ kWh ENTRY'!AL12,'BIZ kWh ENTRY'!BB12)</f>
        <v>0</v>
      </c>
      <c r="G12" s="3">
        <f>SUM('BIZ kWh ENTRY'!G12,'BIZ kWh ENTRY'!W12,'BIZ kWh ENTRY'!AM12,'BIZ kWh ENTRY'!BC12)</f>
        <v>0</v>
      </c>
      <c r="H12" s="3">
        <f>SUM('BIZ kWh ENTRY'!H12,'BIZ kWh ENTRY'!X12,'BIZ kWh ENTRY'!AN12,'BIZ kWh ENTRY'!BD12)</f>
        <v>0</v>
      </c>
      <c r="I12" s="3">
        <f>SUM('BIZ kWh ENTRY'!I12,'BIZ kWh ENTRY'!Y12,'BIZ kWh ENTRY'!AO12,'BIZ kWh ENTRY'!BE12)</f>
        <v>0</v>
      </c>
      <c r="J12" s="3">
        <f>SUM('BIZ kWh ENTRY'!J12,'BIZ kWh ENTRY'!Z12,'BIZ kWh ENTRY'!AP12,'BIZ kWh ENTRY'!BF12)</f>
        <v>0</v>
      </c>
      <c r="K12" s="3">
        <f>SUM('BIZ kWh ENTRY'!K12,'BIZ kWh ENTRY'!AA12,'BIZ kWh ENTRY'!AQ12,'BIZ kWh ENTRY'!BG12)</f>
        <v>0</v>
      </c>
      <c r="L12" s="3">
        <f>SUM('BIZ kWh ENTRY'!L12,'BIZ kWh ENTRY'!AB12,'BIZ kWh ENTRY'!AR12,'BIZ kWh ENTRY'!BH12)</f>
        <v>0</v>
      </c>
      <c r="M12" s="3">
        <f>SUM('BIZ kWh ENTRY'!M12,'BIZ kWh ENTRY'!AC12,'BIZ kWh ENTRY'!AS12,'BIZ kWh ENTRY'!BI12)</f>
        <v>7300.9871374037575</v>
      </c>
      <c r="N12" s="3">
        <f>SUM('BIZ kWh ENTRY'!N12,'BIZ kWh ENTRY'!AD12,'BIZ kWh ENTRY'!AT12,'BIZ kWh ENTRY'!BJ12)</f>
        <v>25779.21180428765</v>
      </c>
      <c r="O12" s="74">
        <f t="shared" si="0"/>
        <v>33080.198941691408</v>
      </c>
      <c r="Q12" s="177"/>
      <c r="R12" s="177"/>
      <c r="S12" s="177"/>
      <c r="T12" s="177"/>
      <c r="U12" s="177"/>
      <c r="V12" s="177"/>
      <c r="W12" s="177"/>
      <c r="X12" s="305"/>
    </row>
    <row r="13" spans="1:24" x14ac:dyDescent="0.35">
      <c r="A13" s="636"/>
      <c r="B13" s="11" t="s">
        <v>53</v>
      </c>
      <c r="C13" s="3">
        <f>SUM('BIZ kWh ENTRY'!C13,'BIZ kWh ENTRY'!S13,'BIZ kWh ENTRY'!AI13,'BIZ kWh ENTRY'!AY13)</f>
        <v>0</v>
      </c>
      <c r="D13" s="3">
        <f>SUM('BIZ kWh ENTRY'!D13,'BIZ kWh ENTRY'!T13,'BIZ kWh ENTRY'!AJ13,'BIZ kWh ENTRY'!AZ13)</f>
        <v>0</v>
      </c>
      <c r="E13" s="3">
        <f>SUM('BIZ kWh ENTRY'!E13,'BIZ kWh ENTRY'!U13,'BIZ kWh ENTRY'!AK13,'BIZ kWh ENTRY'!BA13)</f>
        <v>0</v>
      </c>
      <c r="F13" s="3">
        <f>SUM('BIZ kWh ENTRY'!F13,'BIZ kWh ENTRY'!V13,'BIZ kWh ENTRY'!AL13,'BIZ kWh ENTRY'!BB13)</f>
        <v>0</v>
      </c>
      <c r="G13" s="3">
        <f>SUM('BIZ kWh ENTRY'!G13,'BIZ kWh ENTRY'!W13,'BIZ kWh ENTRY'!AM13,'BIZ kWh ENTRY'!BC13)</f>
        <v>0</v>
      </c>
      <c r="H13" s="3">
        <f>SUM('BIZ kWh ENTRY'!H13,'BIZ kWh ENTRY'!X13,'BIZ kWh ENTRY'!AN13,'BIZ kWh ENTRY'!BD13)</f>
        <v>0</v>
      </c>
      <c r="I13" s="3">
        <f>SUM('BIZ kWh ENTRY'!I13,'BIZ kWh ENTRY'!Y13,'BIZ kWh ENTRY'!AO13,'BIZ kWh ENTRY'!BE13)</f>
        <v>0</v>
      </c>
      <c r="J13" s="3">
        <f>SUM('BIZ kWh ENTRY'!J13,'BIZ kWh ENTRY'!Z13,'BIZ kWh ENTRY'!AP13,'BIZ kWh ENTRY'!BF13)</f>
        <v>0</v>
      </c>
      <c r="K13" s="3">
        <f>SUM('BIZ kWh ENTRY'!K13,'BIZ kWh ENTRY'!AA13,'BIZ kWh ENTRY'!AQ13,'BIZ kWh ENTRY'!BG13)</f>
        <v>0</v>
      </c>
      <c r="L13" s="3">
        <f>SUM('BIZ kWh ENTRY'!L13,'BIZ kWh ENTRY'!AB13,'BIZ kWh ENTRY'!AR13,'BIZ kWh ENTRY'!BH13)</f>
        <v>0</v>
      </c>
      <c r="M13" s="3">
        <f>SUM('BIZ kWh ENTRY'!M13,'BIZ kWh ENTRY'!AC13,'BIZ kWh ENTRY'!AS13,'BIZ kWh ENTRY'!BI13)</f>
        <v>0</v>
      </c>
      <c r="N13" s="3">
        <f>SUM('BIZ kWh ENTRY'!N13,'BIZ kWh ENTRY'!AD13,'BIZ kWh ENTRY'!AT13,'BIZ kWh ENTRY'!BJ13)</f>
        <v>0</v>
      </c>
      <c r="O13" s="74">
        <f t="shared" si="0"/>
        <v>0</v>
      </c>
      <c r="Q13" s="177"/>
      <c r="R13" s="177"/>
      <c r="S13" s="177"/>
      <c r="T13" s="177"/>
      <c r="U13" s="177"/>
      <c r="V13" s="177"/>
      <c r="W13" s="177"/>
      <c r="X13" s="305"/>
    </row>
    <row r="14" spans="1:24" x14ac:dyDescent="0.35">
      <c r="A14" s="636"/>
      <c r="B14" s="11" t="s">
        <v>52</v>
      </c>
      <c r="C14" s="3">
        <f>SUM('BIZ kWh ENTRY'!C14,'BIZ kWh ENTRY'!S14,'BIZ kWh ENTRY'!AI14,'BIZ kWh ENTRY'!AY14)</f>
        <v>0</v>
      </c>
      <c r="D14" s="3">
        <f>SUM('BIZ kWh ENTRY'!D14,'BIZ kWh ENTRY'!T14,'BIZ kWh ENTRY'!AJ14,'BIZ kWh ENTRY'!AZ14)</f>
        <v>0</v>
      </c>
      <c r="E14" s="3">
        <f>SUM('BIZ kWh ENTRY'!E14,'BIZ kWh ENTRY'!U14,'BIZ kWh ENTRY'!AK14,'BIZ kWh ENTRY'!BA14)</f>
        <v>0</v>
      </c>
      <c r="F14" s="3">
        <f>SUM('BIZ kWh ENTRY'!F14,'BIZ kWh ENTRY'!V14,'BIZ kWh ENTRY'!AL14,'BIZ kWh ENTRY'!BB14)</f>
        <v>0</v>
      </c>
      <c r="G14" s="3">
        <f>SUM('BIZ kWh ENTRY'!G14,'BIZ kWh ENTRY'!W14,'BIZ kWh ENTRY'!AM14,'BIZ kWh ENTRY'!BC14)</f>
        <v>0</v>
      </c>
      <c r="H14" s="3">
        <f>SUM('BIZ kWh ENTRY'!H14,'BIZ kWh ENTRY'!X14,'BIZ kWh ENTRY'!AN14,'BIZ kWh ENTRY'!BD14)</f>
        <v>0</v>
      </c>
      <c r="I14" s="3">
        <f>SUM('BIZ kWh ENTRY'!I14,'BIZ kWh ENTRY'!Y14,'BIZ kWh ENTRY'!AO14,'BIZ kWh ENTRY'!BE14)</f>
        <v>0</v>
      </c>
      <c r="J14" s="3">
        <f>SUM('BIZ kWh ENTRY'!J14,'BIZ kWh ENTRY'!Z14,'BIZ kWh ENTRY'!AP14,'BIZ kWh ENTRY'!BF14)</f>
        <v>0</v>
      </c>
      <c r="K14" s="3">
        <f>SUM('BIZ kWh ENTRY'!K14,'BIZ kWh ENTRY'!AA14,'BIZ kWh ENTRY'!AQ14,'BIZ kWh ENTRY'!BG14)</f>
        <v>0</v>
      </c>
      <c r="L14" s="3">
        <f>SUM('BIZ kWh ENTRY'!L14,'BIZ kWh ENTRY'!AB14,'BIZ kWh ENTRY'!AR14,'BIZ kWh ENTRY'!BH14)</f>
        <v>0</v>
      </c>
      <c r="M14" s="3">
        <f>SUM('BIZ kWh ENTRY'!M14,'BIZ kWh ENTRY'!AC14,'BIZ kWh ENTRY'!AS14,'BIZ kWh ENTRY'!BI14)</f>
        <v>0</v>
      </c>
      <c r="N14" s="3">
        <f>SUM('BIZ kWh ENTRY'!N14,'BIZ kWh ENTRY'!AD14,'BIZ kWh ENTRY'!AT14,'BIZ kWh ENTRY'!BJ14)</f>
        <v>0</v>
      </c>
      <c r="O14" s="74">
        <f t="shared" si="0"/>
        <v>0</v>
      </c>
      <c r="Q14" s="177"/>
      <c r="R14" s="177"/>
      <c r="S14" s="177"/>
      <c r="T14" s="177"/>
      <c r="U14" s="177"/>
      <c r="V14" s="177"/>
      <c r="W14" s="177"/>
      <c r="X14" s="305"/>
    </row>
    <row r="15" spans="1:24" x14ac:dyDescent="0.35">
      <c r="A15" s="636"/>
      <c r="B15" s="11" t="s">
        <v>51</v>
      </c>
      <c r="C15" s="3">
        <f>SUM('BIZ kWh ENTRY'!C15,'BIZ kWh ENTRY'!S15,'BIZ kWh ENTRY'!AI15,'BIZ kWh ENTRY'!AY15)</f>
        <v>0</v>
      </c>
      <c r="D15" s="3">
        <f>SUM('BIZ kWh ENTRY'!D15,'BIZ kWh ENTRY'!T15,'BIZ kWh ENTRY'!AJ15,'BIZ kWh ENTRY'!AZ15)</f>
        <v>0</v>
      </c>
      <c r="E15" s="3">
        <f>SUM('BIZ kWh ENTRY'!E15,'BIZ kWh ENTRY'!U15,'BIZ kWh ENTRY'!AK15,'BIZ kWh ENTRY'!BA15)</f>
        <v>0</v>
      </c>
      <c r="F15" s="3">
        <f>SUM('BIZ kWh ENTRY'!F15,'BIZ kWh ENTRY'!V15,'BIZ kWh ENTRY'!AL15,'BIZ kWh ENTRY'!BB15)</f>
        <v>2951</v>
      </c>
      <c r="G15" s="3">
        <f>SUM('BIZ kWh ENTRY'!G15,'BIZ kWh ENTRY'!W15,'BIZ kWh ENTRY'!AM15,'BIZ kWh ENTRY'!BC15)</f>
        <v>0</v>
      </c>
      <c r="H15" s="3">
        <f>SUM('BIZ kWh ENTRY'!H15,'BIZ kWh ENTRY'!X15,'BIZ kWh ENTRY'!AN15,'BIZ kWh ENTRY'!BD15)</f>
        <v>0</v>
      </c>
      <c r="I15" s="3">
        <f>SUM('BIZ kWh ENTRY'!I15,'BIZ kWh ENTRY'!Y15,'BIZ kWh ENTRY'!AO15,'BIZ kWh ENTRY'!BE15)</f>
        <v>0</v>
      </c>
      <c r="J15" s="3">
        <f>SUM('BIZ kWh ENTRY'!J15,'BIZ kWh ENTRY'!Z15,'BIZ kWh ENTRY'!AP15,'BIZ kWh ENTRY'!BF15)</f>
        <v>0</v>
      </c>
      <c r="K15" s="3">
        <f>SUM('BIZ kWh ENTRY'!K15,'BIZ kWh ENTRY'!AA15,'BIZ kWh ENTRY'!AQ15,'BIZ kWh ENTRY'!BG15)</f>
        <v>0</v>
      </c>
      <c r="L15" s="3">
        <f>SUM('BIZ kWh ENTRY'!L15,'BIZ kWh ENTRY'!AB15,'BIZ kWh ENTRY'!AR15,'BIZ kWh ENTRY'!BH15)</f>
        <v>0</v>
      </c>
      <c r="M15" s="3">
        <f>SUM('BIZ kWh ENTRY'!M15,'BIZ kWh ENTRY'!AC15,'BIZ kWh ENTRY'!AS15,'BIZ kWh ENTRY'!BI15)</f>
        <v>0</v>
      </c>
      <c r="N15" s="3">
        <f>SUM('BIZ kWh ENTRY'!N15,'BIZ kWh ENTRY'!AD15,'BIZ kWh ENTRY'!AT15,'BIZ kWh ENTRY'!BJ15)</f>
        <v>0</v>
      </c>
      <c r="O15" s="74">
        <f t="shared" si="0"/>
        <v>2951</v>
      </c>
      <c r="Q15" s="177"/>
      <c r="R15" s="177"/>
      <c r="S15" s="177"/>
      <c r="T15" s="177"/>
      <c r="U15" s="177"/>
      <c r="V15" s="177"/>
      <c r="W15" s="177"/>
      <c r="X15" s="305"/>
    </row>
    <row r="16" spans="1:24" ht="15" thickBot="1" x14ac:dyDescent="0.4">
      <c r="A16" s="637"/>
      <c r="B16" s="11" t="s">
        <v>50</v>
      </c>
      <c r="C16" s="3">
        <f>SUM('BIZ kWh ENTRY'!C16,'BIZ kWh ENTRY'!S16,'BIZ kWh ENTRY'!AI16,'BIZ kWh ENTRY'!AY16)</f>
        <v>0</v>
      </c>
      <c r="D16" s="3">
        <f>SUM('BIZ kWh ENTRY'!D16,'BIZ kWh ENTRY'!T16,'BIZ kWh ENTRY'!AJ16,'BIZ kWh ENTRY'!AZ16)</f>
        <v>0</v>
      </c>
      <c r="E16" s="3">
        <f>SUM('BIZ kWh ENTRY'!E16,'BIZ kWh ENTRY'!U16,'BIZ kWh ENTRY'!AK16,'BIZ kWh ENTRY'!BA16)</f>
        <v>0</v>
      </c>
      <c r="F16" s="3">
        <f>SUM('BIZ kWh ENTRY'!F16,'BIZ kWh ENTRY'!V16,'BIZ kWh ENTRY'!AL16,'BIZ kWh ENTRY'!BB16)</f>
        <v>0</v>
      </c>
      <c r="G16" s="3">
        <f>SUM('BIZ kWh ENTRY'!G16,'BIZ kWh ENTRY'!W16,'BIZ kWh ENTRY'!AM16,'BIZ kWh ENTRY'!BC16)</f>
        <v>0</v>
      </c>
      <c r="H16" s="3">
        <f>SUM('BIZ kWh ENTRY'!H16,'BIZ kWh ENTRY'!X16,'BIZ kWh ENTRY'!AN16,'BIZ kWh ENTRY'!BD16)</f>
        <v>0</v>
      </c>
      <c r="I16" s="3">
        <f>SUM('BIZ kWh ENTRY'!I16,'BIZ kWh ENTRY'!Y16,'BIZ kWh ENTRY'!AO16,'BIZ kWh ENTRY'!BE16)</f>
        <v>0</v>
      </c>
      <c r="J16" s="3">
        <f>SUM('BIZ kWh ENTRY'!J16,'BIZ kWh ENTRY'!Z16,'BIZ kWh ENTRY'!AP16,'BIZ kWh ENTRY'!BF16)</f>
        <v>0</v>
      </c>
      <c r="K16" s="3">
        <f>SUM('BIZ kWh ENTRY'!K16,'BIZ kWh ENTRY'!AA16,'BIZ kWh ENTRY'!AQ16,'BIZ kWh ENTRY'!BG16)</f>
        <v>0</v>
      </c>
      <c r="L16" s="3">
        <f>SUM('BIZ kWh ENTRY'!L16,'BIZ kWh ENTRY'!AB16,'BIZ kWh ENTRY'!AR16,'BIZ kWh ENTRY'!BH16)</f>
        <v>0</v>
      </c>
      <c r="M16" s="3">
        <f>SUM('BIZ kWh ENTRY'!M16,'BIZ kWh ENTRY'!AC16,'BIZ kWh ENTRY'!AS16,'BIZ kWh ENTRY'!BI16)</f>
        <v>0</v>
      </c>
      <c r="N16" s="3">
        <f>SUM('BIZ kWh ENTRY'!N16,'BIZ kWh ENTRY'!AD16,'BIZ kWh ENTRY'!AT16,'BIZ kWh ENTRY'!BJ16)</f>
        <v>0</v>
      </c>
      <c r="O16" s="74">
        <f t="shared" si="0"/>
        <v>0</v>
      </c>
      <c r="Q16" s="177"/>
      <c r="R16" s="177"/>
      <c r="S16" s="177"/>
      <c r="T16" s="177"/>
      <c r="U16" s="177"/>
      <c r="V16" s="177"/>
      <c r="W16" s="177"/>
      <c r="X16" s="305"/>
    </row>
    <row r="17" spans="1:24" ht="15" thickBot="1" x14ac:dyDescent="0.4">
      <c r="A17" s="78"/>
      <c r="B17" s="188" t="s">
        <v>43</v>
      </c>
      <c r="C17" s="189">
        <f t="shared" ref="C17:N17" si="1">SUM(C4:C16)</f>
        <v>0</v>
      </c>
      <c r="D17" s="189">
        <f t="shared" si="1"/>
        <v>0</v>
      </c>
      <c r="E17" s="189">
        <f t="shared" si="1"/>
        <v>97370</v>
      </c>
      <c r="F17" s="189">
        <f t="shared" si="1"/>
        <v>116314</v>
      </c>
      <c r="G17" s="189">
        <f t="shared" si="1"/>
        <v>319635</v>
      </c>
      <c r="H17" s="189">
        <f t="shared" si="1"/>
        <v>207173</v>
      </c>
      <c r="I17" s="189">
        <f t="shared" si="1"/>
        <v>60911</v>
      </c>
      <c r="J17" s="189">
        <f t="shared" si="1"/>
        <v>139001</v>
      </c>
      <c r="K17" s="189">
        <f t="shared" si="1"/>
        <v>285457</v>
      </c>
      <c r="L17" s="189">
        <f t="shared" si="1"/>
        <v>179028</v>
      </c>
      <c r="M17" s="189">
        <f t="shared" si="1"/>
        <v>264228.58199673932</v>
      </c>
      <c r="N17" s="189">
        <f t="shared" si="1"/>
        <v>932970.35754849273</v>
      </c>
      <c r="O17" s="77">
        <f t="shared" si="0"/>
        <v>2602087.9395452319</v>
      </c>
      <c r="Q17" s="177"/>
      <c r="R17" s="177"/>
      <c r="S17" s="177"/>
      <c r="T17" s="177"/>
      <c r="U17" s="177"/>
      <c r="V17" s="177"/>
      <c r="W17" s="177"/>
      <c r="X17" s="305"/>
    </row>
    <row r="18" spans="1:24" ht="21.5" thickBot="1" x14ac:dyDescent="0.55000000000000004">
      <c r="A18" s="80"/>
    </row>
    <row r="19" spans="1:24" ht="21.5" thickBot="1" x14ac:dyDescent="0.55000000000000004">
      <c r="A19" s="80"/>
      <c r="B19" s="184" t="s">
        <v>36</v>
      </c>
      <c r="C19" s="185">
        <f>C$3</f>
        <v>44927</v>
      </c>
      <c r="D19" s="185">
        <f t="shared" ref="D19:N19" si="2">D$3</f>
        <v>44958</v>
      </c>
      <c r="E19" s="185">
        <f t="shared" si="2"/>
        <v>44986</v>
      </c>
      <c r="F19" s="185">
        <f t="shared" si="2"/>
        <v>45017</v>
      </c>
      <c r="G19" s="185">
        <f t="shared" si="2"/>
        <v>45047</v>
      </c>
      <c r="H19" s="185">
        <f t="shared" si="2"/>
        <v>45078</v>
      </c>
      <c r="I19" s="185">
        <f t="shared" si="2"/>
        <v>45108</v>
      </c>
      <c r="J19" s="185">
        <f t="shared" si="2"/>
        <v>45139</v>
      </c>
      <c r="K19" s="185">
        <f t="shared" si="2"/>
        <v>45170</v>
      </c>
      <c r="L19" s="185">
        <f t="shared" si="2"/>
        <v>45200</v>
      </c>
      <c r="M19" s="185">
        <f t="shared" si="2"/>
        <v>45231</v>
      </c>
      <c r="N19" s="185" t="str">
        <f t="shared" si="2"/>
        <v>Dec-23 +</v>
      </c>
      <c r="O19" s="186" t="s">
        <v>34</v>
      </c>
      <c r="Q19" s="40"/>
      <c r="R19" s="40"/>
      <c r="S19" s="40"/>
      <c r="T19" s="40"/>
      <c r="U19" s="40"/>
      <c r="V19" s="40"/>
      <c r="W19" s="40"/>
      <c r="X19" s="169"/>
    </row>
    <row r="20" spans="1:24" ht="15" customHeight="1" x14ac:dyDescent="0.35">
      <c r="A20" s="632" t="s">
        <v>69</v>
      </c>
      <c r="B20" s="11" t="s">
        <v>62</v>
      </c>
      <c r="C20" s="3">
        <f>SUM('BIZ kWh ENTRY'!C20,'BIZ kWh ENTRY'!S20,'BIZ kWh ENTRY'!AI20,'BIZ kWh ENTRY'!AY20)</f>
        <v>0</v>
      </c>
      <c r="D20" s="3">
        <f>SUM('BIZ kWh ENTRY'!D20,'BIZ kWh ENTRY'!T20,'BIZ kWh ENTRY'!AJ20,'BIZ kWh ENTRY'!AZ20)</f>
        <v>69559</v>
      </c>
      <c r="E20" s="3">
        <f>SUM('BIZ kWh ENTRY'!E20,'BIZ kWh ENTRY'!U20,'BIZ kWh ENTRY'!AK20,'BIZ kWh ENTRY'!BA20)</f>
        <v>134212</v>
      </c>
      <c r="F20" s="3">
        <f>SUM('BIZ kWh ENTRY'!F20,'BIZ kWh ENTRY'!V20,'BIZ kWh ENTRY'!AL20,'BIZ kWh ENTRY'!BB20)</f>
        <v>593627</v>
      </c>
      <c r="G20" s="3">
        <f>SUM('BIZ kWh ENTRY'!G20,'BIZ kWh ENTRY'!W20,'BIZ kWh ENTRY'!AM20,'BIZ kWh ENTRY'!BC20)</f>
        <v>381013</v>
      </c>
      <c r="H20" s="3">
        <f>SUM('BIZ kWh ENTRY'!H20,'BIZ kWh ENTRY'!X20,'BIZ kWh ENTRY'!AN20,'BIZ kWh ENTRY'!BD20)</f>
        <v>100101</v>
      </c>
      <c r="I20" s="3">
        <f>SUM('BIZ kWh ENTRY'!I20,'BIZ kWh ENTRY'!Y20,'BIZ kWh ENTRY'!AO20,'BIZ kWh ENTRY'!BE20)</f>
        <v>0</v>
      </c>
      <c r="J20" s="3">
        <f>SUM('BIZ kWh ENTRY'!J20,'BIZ kWh ENTRY'!Z20,'BIZ kWh ENTRY'!AP20,'BIZ kWh ENTRY'!BF20)</f>
        <v>0</v>
      </c>
      <c r="K20" s="3">
        <f>SUM('BIZ kWh ENTRY'!K20,'BIZ kWh ENTRY'!AA20,'BIZ kWh ENTRY'!AQ20,'BIZ kWh ENTRY'!BG20)</f>
        <v>84066</v>
      </c>
      <c r="L20" s="3">
        <f>SUM('BIZ kWh ENTRY'!L20,'BIZ kWh ENTRY'!AB20,'BIZ kWh ENTRY'!AR20,'BIZ kWh ENTRY'!BH20)</f>
        <v>0</v>
      </c>
      <c r="M20" s="3">
        <f>SUM('BIZ kWh ENTRY'!M20,'BIZ kWh ENTRY'!AC20,'BIZ kWh ENTRY'!AS20,'BIZ kWh ENTRY'!BI20)</f>
        <v>353924.7715325788</v>
      </c>
      <c r="N20" s="3">
        <f>SUM('BIZ kWh ENTRY'!N20,'BIZ kWh ENTRY'!AD20,'BIZ kWh ENTRY'!AT20,'BIZ kWh ENTRY'!BJ20)</f>
        <v>717407.19534666417</v>
      </c>
      <c r="O20" s="74">
        <f t="shared" ref="O20:O33" si="3">SUM(C20:N20)</f>
        <v>2433909.966879243</v>
      </c>
      <c r="Q20" s="177"/>
      <c r="R20" s="177"/>
      <c r="S20" s="177"/>
      <c r="T20" s="177"/>
      <c r="U20" s="177"/>
      <c r="V20" s="177"/>
      <c r="W20" s="177"/>
      <c r="X20" s="305"/>
    </row>
    <row r="21" spans="1:24" x14ac:dyDescent="0.35">
      <c r="A21" s="633"/>
      <c r="B21" s="12" t="s">
        <v>61</v>
      </c>
      <c r="C21" s="3">
        <f>SUM('BIZ kWh ENTRY'!C21,'BIZ kWh ENTRY'!S21,'BIZ kWh ENTRY'!AI21,'BIZ kWh ENTRY'!AY21)</f>
        <v>0</v>
      </c>
      <c r="D21" s="3">
        <f>SUM('BIZ kWh ENTRY'!D21,'BIZ kWh ENTRY'!T21,'BIZ kWh ENTRY'!AJ21,'BIZ kWh ENTRY'!AZ21)</f>
        <v>0</v>
      </c>
      <c r="E21" s="3">
        <f>SUM('BIZ kWh ENTRY'!E21,'BIZ kWh ENTRY'!U21,'BIZ kWh ENTRY'!AK21,'BIZ kWh ENTRY'!BA21)</f>
        <v>0</v>
      </c>
      <c r="F21" s="3">
        <f>SUM('BIZ kWh ENTRY'!F21,'BIZ kWh ENTRY'!V21,'BIZ kWh ENTRY'!AL21,'BIZ kWh ENTRY'!BB21)</f>
        <v>0</v>
      </c>
      <c r="G21" s="3">
        <f>SUM('BIZ kWh ENTRY'!G21,'BIZ kWh ENTRY'!W21,'BIZ kWh ENTRY'!AM21,'BIZ kWh ENTRY'!BC21)</f>
        <v>33119</v>
      </c>
      <c r="H21" s="3">
        <f>SUM('BIZ kWh ENTRY'!H21,'BIZ kWh ENTRY'!X21,'BIZ kWh ENTRY'!AN21,'BIZ kWh ENTRY'!BD21)</f>
        <v>0</v>
      </c>
      <c r="I21" s="3">
        <f>SUM('BIZ kWh ENTRY'!I21,'BIZ kWh ENTRY'!Y21,'BIZ kWh ENTRY'!AO21,'BIZ kWh ENTRY'!BE21)</f>
        <v>0</v>
      </c>
      <c r="J21" s="3">
        <f>SUM('BIZ kWh ENTRY'!J21,'BIZ kWh ENTRY'!Z21,'BIZ kWh ENTRY'!AP21,'BIZ kWh ENTRY'!BF21)</f>
        <v>0</v>
      </c>
      <c r="K21" s="3">
        <f>SUM('BIZ kWh ENTRY'!K21,'BIZ kWh ENTRY'!AA21,'BIZ kWh ENTRY'!AQ21,'BIZ kWh ENTRY'!BG21)</f>
        <v>0</v>
      </c>
      <c r="L21" s="3">
        <f>SUM('BIZ kWh ENTRY'!L21,'BIZ kWh ENTRY'!AB21,'BIZ kWh ENTRY'!AR21,'BIZ kWh ENTRY'!BH21)</f>
        <v>89475</v>
      </c>
      <c r="M21" s="3">
        <f>SUM('BIZ kWh ENTRY'!M21,'BIZ kWh ENTRY'!AC21,'BIZ kWh ENTRY'!AS21,'BIZ kWh ENTRY'!BI21)</f>
        <v>22248.120782827806</v>
      </c>
      <c r="N21" s="3">
        <f>SUM('BIZ kWh ENTRY'!N21,'BIZ kWh ENTRY'!AD21,'BIZ kWh ENTRY'!AT21,'BIZ kWh ENTRY'!BJ21)</f>
        <v>45097.046650415417</v>
      </c>
      <c r="O21" s="74">
        <f t="shared" si="3"/>
        <v>189939.16743324324</v>
      </c>
      <c r="Q21" s="177"/>
      <c r="R21" s="177"/>
      <c r="S21" s="177"/>
      <c r="T21" s="177"/>
      <c r="U21" s="177"/>
      <c r="V21" s="177"/>
      <c r="W21" s="177"/>
      <c r="X21" s="305"/>
    </row>
    <row r="22" spans="1:24" x14ac:dyDescent="0.35">
      <c r="A22" s="633"/>
      <c r="B22" s="11" t="s">
        <v>60</v>
      </c>
      <c r="C22" s="3">
        <f>SUM('BIZ kWh ENTRY'!C22,'BIZ kWh ENTRY'!S22,'BIZ kWh ENTRY'!AI22,'BIZ kWh ENTRY'!AY22)</f>
        <v>0</v>
      </c>
      <c r="D22" s="3">
        <f>SUM('BIZ kWh ENTRY'!D22,'BIZ kWh ENTRY'!T22,'BIZ kWh ENTRY'!AJ22,'BIZ kWh ENTRY'!AZ22)</f>
        <v>0</v>
      </c>
      <c r="E22" s="3">
        <f>SUM('BIZ kWh ENTRY'!E22,'BIZ kWh ENTRY'!U22,'BIZ kWh ENTRY'!AK22,'BIZ kWh ENTRY'!BA22)</f>
        <v>0</v>
      </c>
      <c r="F22" s="3">
        <f>SUM('BIZ kWh ENTRY'!F22,'BIZ kWh ENTRY'!V22,'BIZ kWh ENTRY'!AL22,'BIZ kWh ENTRY'!BB22)</f>
        <v>0</v>
      </c>
      <c r="G22" s="3">
        <f>SUM('BIZ kWh ENTRY'!G22,'BIZ kWh ENTRY'!W22,'BIZ kWh ENTRY'!AM22,'BIZ kWh ENTRY'!BC22)</f>
        <v>0</v>
      </c>
      <c r="H22" s="3">
        <f>SUM('BIZ kWh ENTRY'!H22,'BIZ kWh ENTRY'!X22,'BIZ kWh ENTRY'!AN22,'BIZ kWh ENTRY'!BD22)</f>
        <v>0</v>
      </c>
      <c r="I22" s="3">
        <f>SUM('BIZ kWh ENTRY'!I22,'BIZ kWh ENTRY'!Y22,'BIZ kWh ENTRY'!AO22,'BIZ kWh ENTRY'!BE22)</f>
        <v>0</v>
      </c>
      <c r="J22" s="3">
        <f>SUM('BIZ kWh ENTRY'!J22,'BIZ kWh ENTRY'!Z22,'BIZ kWh ENTRY'!AP22,'BIZ kWh ENTRY'!BF22)</f>
        <v>0</v>
      </c>
      <c r="K22" s="3">
        <f>SUM('BIZ kWh ENTRY'!K22,'BIZ kWh ENTRY'!AA22,'BIZ kWh ENTRY'!AQ22,'BIZ kWh ENTRY'!BG22)</f>
        <v>0</v>
      </c>
      <c r="L22" s="3">
        <f>SUM('BIZ kWh ENTRY'!L22,'BIZ kWh ENTRY'!AB22,'BIZ kWh ENTRY'!AR22,'BIZ kWh ENTRY'!BH22)</f>
        <v>0</v>
      </c>
      <c r="M22" s="3">
        <f>SUM('BIZ kWh ENTRY'!M22,'BIZ kWh ENTRY'!AC22,'BIZ kWh ENTRY'!AS22,'BIZ kWh ENTRY'!BI22)</f>
        <v>0</v>
      </c>
      <c r="N22" s="3">
        <f>SUM('BIZ kWh ENTRY'!N22,'BIZ kWh ENTRY'!AD22,'BIZ kWh ENTRY'!AT22,'BIZ kWh ENTRY'!BJ22)</f>
        <v>0</v>
      </c>
      <c r="O22" s="74">
        <f t="shared" si="3"/>
        <v>0</v>
      </c>
      <c r="Q22" s="177"/>
      <c r="R22" s="177"/>
      <c r="S22" s="177"/>
      <c r="T22" s="177"/>
      <c r="U22" s="177"/>
      <c r="V22" s="177"/>
      <c r="W22" s="177"/>
      <c r="X22" s="305"/>
    </row>
    <row r="23" spans="1:24" x14ac:dyDescent="0.35">
      <c r="A23" s="633"/>
      <c r="B23" s="11" t="s">
        <v>59</v>
      </c>
      <c r="C23" s="3">
        <f>SUM('BIZ kWh ENTRY'!C23,'BIZ kWh ENTRY'!S23,'BIZ kWh ENTRY'!AI23,'BIZ kWh ENTRY'!AY23)</f>
        <v>0</v>
      </c>
      <c r="D23" s="3">
        <f>SUM('BIZ kWh ENTRY'!D23,'BIZ kWh ENTRY'!T23,'BIZ kWh ENTRY'!AJ23,'BIZ kWh ENTRY'!AZ23)</f>
        <v>0</v>
      </c>
      <c r="E23" s="3">
        <f>SUM('BIZ kWh ENTRY'!E23,'BIZ kWh ENTRY'!U23,'BIZ kWh ENTRY'!AK23,'BIZ kWh ENTRY'!BA23)</f>
        <v>0</v>
      </c>
      <c r="F23" s="3">
        <f>SUM('BIZ kWh ENTRY'!F23,'BIZ kWh ENTRY'!V23,'BIZ kWh ENTRY'!AL23,'BIZ kWh ENTRY'!BB23)</f>
        <v>142332</v>
      </c>
      <c r="G23" s="3">
        <f>SUM('BIZ kWh ENTRY'!G23,'BIZ kWh ENTRY'!W23,'BIZ kWh ENTRY'!AM23,'BIZ kWh ENTRY'!BC23)</f>
        <v>331620</v>
      </c>
      <c r="H23" s="3">
        <f>SUM('BIZ kWh ENTRY'!H23,'BIZ kWh ENTRY'!X23,'BIZ kWh ENTRY'!AN23,'BIZ kWh ENTRY'!BD23)</f>
        <v>1101298</v>
      </c>
      <c r="I23" s="3">
        <f>SUM('BIZ kWh ENTRY'!I23,'BIZ kWh ENTRY'!Y23,'BIZ kWh ENTRY'!AO23,'BIZ kWh ENTRY'!BE23)</f>
        <v>223723</v>
      </c>
      <c r="J23" s="3">
        <f>SUM('BIZ kWh ENTRY'!J23,'BIZ kWh ENTRY'!Z23,'BIZ kWh ENTRY'!AP23,'BIZ kWh ENTRY'!BF23)</f>
        <v>422024</v>
      </c>
      <c r="K23" s="3">
        <f>SUM('BIZ kWh ENTRY'!K23,'BIZ kWh ENTRY'!AA23,'BIZ kWh ENTRY'!AQ23,'BIZ kWh ENTRY'!BG23)</f>
        <v>5363</v>
      </c>
      <c r="L23" s="3">
        <f>SUM('BIZ kWh ENTRY'!L23,'BIZ kWh ENTRY'!AB23,'BIZ kWh ENTRY'!AR23,'BIZ kWh ENTRY'!BH23)</f>
        <v>207187</v>
      </c>
      <c r="M23" s="3">
        <f>SUM('BIZ kWh ENTRY'!M23,'BIZ kWh ENTRY'!AC23,'BIZ kWh ENTRY'!AS23,'BIZ kWh ENTRY'!BI23)</f>
        <v>1329922.9568146686</v>
      </c>
      <c r="N23" s="3">
        <f>SUM('BIZ kWh ENTRY'!N23,'BIZ kWh ENTRY'!AD23,'BIZ kWh ENTRY'!AT23,'BIZ kWh ENTRY'!BJ23)</f>
        <v>2695760.1592679974</v>
      </c>
      <c r="O23" s="74">
        <f t="shared" si="3"/>
        <v>6459230.1160826664</v>
      </c>
      <c r="Q23" s="177"/>
      <c r="R23" s="177"/>
      <c r="S23" s="177"/>
      <c r="T23" s="177"/>
      <c r="U23" s="177"/>
      <c r="V23" s="177"/>
      <c r="W23" s="177"/>
      <c r="X23" s="305"/>
    </row>
    <row r="24" spans="1:24" x14ac:dyDescent="0.35">
      <c r="A24" s="633"/>
      <c r="B24" s="12" t="s">
        <v>58</v>
      </c>
      <c r="C24" s="3">
        <f>SUM('BIZ kWh ENTRY'!C24,'BIZ kWh ENTRY'!S24,'BIZ kWh ENTRY'!AI24,'BIZ kWh ENTRY'!AY24)</f>
        <v>0</v>
      </c>
      <c r="D24" s="3">
        <f>SUM('BIZ kWh ENTRY'!D24,'BIZ kWh ENTRY'!T24,'BIZ kWh ENTRY'!AJ24,'BIZ kWh ENTRY'!AZ24)</f>
        <v>0</v>
      </c>
      <c r="E24" s="3">
        <f>SUM('BIZ kWh ENTRY'!E24,'BIZ kWh ENTRY'!U24,'BIZ kWh ENTRY'!AK24,'BIZ kWh ENTRY'!BA24)</f>
        <v>0</v>
      </c>
      <c r="F24" s="3">
        <f>SUM('BIZ kWh ENTRY'!F24,'BIZ kWh ENTRY'!V24,'BIZ kWh ENTRY'!AL24,'BIZ kWh ENTRY'!BB24)</f>
        <v>0</v>
      </c>
      <c r="G24" s="3">
        <f>SUM('BIZ kWh ENTRY'!G24,'BIZ kWh ENTRY'!W24,'BIZ kWh ENTRY'!AM24,'BIZ kWh ENTRY'!BC24)</f>
        <v>0</v>
      </c>
      <c r="H24" s="3">
        <f>SUM('BIZ kWh ENTRY'!H24,'BIZ kWh ENTRY'!X24,'BIZ kWh ENTRY'!AN24,'BIZ kWh ENTRY'!BD24)</f>
        <v>0</v>
      </c>
      <c r="I24" s="3">
        <f>SUM('BIZ kWh ENTRY'!I24,'BIZ kWh ENTRY'!Y24,'BIZ kWh ENTRY'!AO24,'BIZ kWh ENTRY'!BE24)</f>
        <v>0</v>
      </c>
      <c r="J24" s="3">
        <f>SUM('BIZ kWh ENTRY'!J24,'BIZ kWh ENTRY'!Z24,'BIZ kWh ENTRY'!AP24,'BIZ kWh ENTRY'!BF24)</f>
        <v>0</v>
      </c>
      <c r="K24" s="3">
        <f>SUM('BIZ kWh ENTRY'!K24,'BIZ kWh ENTRY'!AA24,'BIZ kWh ENTRY'!AQ24,'BIZ kWh ENTRY'!BG24)</f>
        <v>0</v>
      </c>
      <c r="L24" s="3">
        <f>SUM('BIZ kWh ENTRY'!L24,'BIZ kWh ENTRY'!AB24,'BIZ kWh ENTRY'!AR24,'BIZ kWh ENTRY'!BH24)</f>
        <v>0</v>
      </c>
      <c r="M24" s="3">
        <f>SUM('BIZ kWh ENTRY'!M24,'BIZ kWh ENTRY'!AC24,'BIZ kWh ENTRY'!AS24,'BIZ kWh ENTRY'!BI24)</f>
        <v>0</v>
      </c>
      <c r="N24" s="3">
        <f>SUM('BIZ kWh ENTRY'!N24,'BIZ kWh ENTRY'!AD24,'BIZ kWh ENTRY'!AT24,'BIZ kWh ENTRY'!BJ24)</f>
        <v>0</v>
      </c>
      <c r="O24" s="74">
        <f t="shared" si="3"/>
        <v>0</v>
      </c>
      <c r="Q24" s="177"/>
      <c r="R24" s="177"/>
      <c r="S24" s="177"/>
      <c r="T24" s="177"/>
      <c r="U24" s="177"/>
      <c r="V24" s="177"/>
      <c r="W24" s="177"/>
      <c r="X24" s="305"/>
    </row>
    <row r="25" spans="1:24" x14ac:dyDescent="0.35">
      <c r="A25" s="633"/>
      <c r="B25" s="11" t="s">
        <v>57</v>
      </c>
      <c r="C25" s="3">
        <f>SUM('BIZ kWh ENTRY'!C25,'BIZ kWh ENTRY'!S25,'BIZ kWh ENTRY'!AI25,'BIZ kWh ENTRY'!AY25)</f>
        <v>0</v>
      </c>
      <c r="D25" s="3">
        <f>SUM('BIZ kWh ENTRY'!D25,'BIZ kWh ENTRY'!T25,'BIZ kWh ENTRY'!AJ25,'BIZ kWh ENTRY'!AZ25)</f>
        <v>0</v>
      </c>
      <c r="E25" s="3">
        <f>SUM('BIZ kWh ENTRY'!E25,'BIZ kWh ENTRY'!U25,'BIZ kWh ENTRY'!AK25,'BIZ kWh ENTRY'!BA25)</f>
        <v>0</v>
      </c>
      <c r="F25" s="3">
        <f>SUM('BIZ kWh ENTRY'!F25,'BIZ kWh ENTRY'!V25,'BIZ kWh ENTRY'!AL25,'BIZ kWh ENTRY'!BB25)</f>
        <v>0</v>
      </c>
      <c r="G25" s="3">
        <f>SUM('BIZ kWh ENTRY'!G25,'BIZ kWh ENTRY'!W25,'BIZ kWh ENTRY'!AM25,'BIZ kWh ENTRY'!BC25)</f>
        <v>0</v>
      </c>
      <c r="H25" s="3">
        <f>SUM('BIZ kWh ENTRY'!H25,'BIZ kWh ENTRY'!X25,'BIZ kWh ENTRY'!AN25,'BIZ kWh ENTRY'!BD25)</f>
        <v>0</v>
      </c>
      <c r="I25" s="3">
        <f>SUM('BIZ kWh ENTRY'!I25,'BIZ kWh ENTRY'!Y25,'BIZ kWh ENTRY'!AO25,'BIZ kWh ENTRY'!BE25)</f>
        <v>0</v>
      </c>
      <c r="J25" s="3">
        <f>SUM('BIZ kWh ENTRY'!J25,'BIZ kWh ENTRY'!Z25,'BIZ kWh ENTRY'!AP25,'BIZ kWh ENTRY'!BF25)</f>
        <v>0</v>
      </c>
      <c r="K25" s="3">
        <f>SUM('BIZ kWh ENTRY'!K25,'BIZ kWh ENTRY'!AA25,'BIZ kWh ENTRY'!AQ25,'BIZ kWh ENTRY'!BG25)</f>
        <v>0</v>
      </c>
      <c r="L25" s="3">
        <f>SUM('BIZ kWh ENTRY'!L25,'BIZ kWh ENTRY'!AB25,'BIZ kWh ENTRY'!AR25,'BIZ kWh ENTRY'!BH25)</f>
        <v>0</v>
      </c>
      <c r="M25" s="3">
        <f>SUM('BIZ kWh ENTRY'!M25,'BIZ kWh ENTRY'!AC25,'BIZ kWh ENTRY'!AS25,'BIZ kWh ENTRY'!BI25)</f>
        <v>0</v>
      </c>
      <c r="N25" s="3">
        <f>SUM('BIZ kWh ENTRY'!N25,'BIZ kWh ENTRY'!AD25,'BIZ kWh ENTRY'!AT25,'BIZ kWh ENTRY'!BJ25)</f>
        <v>0</v>
      </c>
      <c r="O25" s="74">
        <f t="shared" si="3"/>
        <v>0</v>
      </c>
      <c r="Q25" s="177"/>
      <c r="R25" s="177"/>
      <c r="S25" s="177"/>
      <c r="T25" s="177"/>
      <c r="U25" s="177"/>
      <c r="V25" s="177"/>
      <c r="W25" s="177"/>
      <c r="X25" s="305"/>
    </row>
    <row r="26" spans="1:24" x14ac:dyDescent="0.35">
      <c r="A26" s="633"/>
      <c r="B26" s="11" t="s">
        <v>56</v>
      </c>
      <c r="C26" s="3">
        <f>SUM('BIZ kWh ENTRY'!C26,'BIZ kWh ENTRY'!S26,'BIZ kWh ENTRY'!AI26,'BIZ kWh ENTRY'!AY26)</f>
        <v>0</v>
      </c>
      <c r="D26" s="3">
        <f>SUM('BIZ kWh ENTRY'!D26,'BIZ kWh ENTRY'!T26,'BIZ kWh ENTRY'!AJ26,'BIZ kWh ENTRY'!AZ26)</f>
        <v>0</v>
      </c>
      <c r="E26" s="3">
        <f>SUM('BIZ kWh ENTRY'!E26,'BIZ kWh ENTRY'!U26,'BIZ kWh ENTRY'!AK26,'BIZ kWh ENTRY'!BA26)</f>
        <v>153904</v>
      </c>
      <c r="F26" s="3">
        <f>SUM('BIZ kWh ENTRY'!F26,'BIZ kWh ENTRY'!V26,'BIZ kWh ENTRY'!AL26,'BIZ kWh ENTRY'!BB26)</f>
        <v>272453</v>
      </c>
      <c r="G26" s="3">
        <f>SUM('BIZ kWh ENTRY'!G26,'BIZ kWh ENTRY'!W26,'BIZ kWh ENTRY'!AM26,'BIZ kWh ENTRY'!BC26)</f>
        <v>611101</v>
      </c>
      <c r="H26" s="3">
        <f>SUM('BIZ kWh ENTRY'!H26,'BIZ kWh ENTRY'!X26,'BIZ kWh ENTRY'!AN26,'BIZ kWh ENTRY'!BD26)</f>
        <v>886951</v>
      </c>
      <c r="I26" s="3">
        <f>SUM('BIZ kWh ENTRY'!I26,'BIZ kWh ENTRY'!Y26,'BIZ kWh ENTRY'!AO26,'BIZ kWh ENTRY'!BE26)</f>
        <v>401157</v>
      </c>
      <c r="J26" s="3">
        <f>SUM('BIZ kWh ENTRY'!J26,'BIZ kWh ENTRY'!Z26,'BIZ kWh ENTRY'!AP26,'BIZ kWh ENTRY'!BF26)</f>
        <v>546694</v>
      </c>
      <c r="K26" s="3">
        <f>SUM('BIZ kWh ENTRY'!K26,'BIZ kWh ENTRY'!AA26,'BIZ kWh ENTRY'!AQ26,'BIZ kWh ENTRY'!BG26)</f>
        <v>2233404</v>
      </c>
      <c r="L26" s="3">
        <f>SUM('BIZ kWh ENTRY'!L26,'BIZ kWh ENTRY'!AB26,'BIZ kWh ENTRY'!AR26,'BIZ kWh ENTRY'!BH26)</f>
        <v>3726141</v>
      </c>
      <c r="M26" s="3">
        <f>SUM('BIZ kWh ENTRY'!M26,'BIZ kWh ENTRY'!AC26,'BIZ kWh ENTRY'!AS26,'BIZ kWh ENTRY'!BI26)</f>
        <v>3070798.9074527081</v>
      </c>
      <c r="N26" s="3">
        <f>SUM('BIZ kWh ENTRY'!N26,'BIZ kWh ENTRY'!AD26,'BIZ kWh ENTRY'!AT26,'BIZ kWh ENTRY'!BJ26)</f>
        <v>6224523.9917219523</v>
      </c>
      <c r="O26" s="74">
        <f t="shared" si="3"/>
        <v>18127127.89917466</v>
      </c>
      <c r="Q26" s="177"/>
      <c r="R26" s="177"/>
      <c r="S26" s="177"/>
      <c r="T26" s="177"/>
      <c r="U26" s="177"/>
      <c r="V26" s="177"/>
      <c r="W26" s="177"/>
      <c r="X26" s="305"/>
    </row>
    <row r="27" spans="1:24" x14ac:dyDescent="0.35">
      <c r="A27" s="633"/>
      <c r="B27" s="11" t="s">
        <v>55</v>
      </c>
      <c r="C27" s="3">
        <f>SUM('BIZ kWh ENTRY'!C27,'BIZ kWh ENTRY'!S27,'BIZ kWh ENTRY'!AI27,'BIZ kWh ENTRY'!AY27)</f>
        <v>0</v>
      </c>
      <c r="D27" s="3">
        <f>SUM('BIZ kWh ENTRY'!D27,'BIZ kWh ENTRY'!T27,'BIZ kWh ENTRY'!AJ27,'BIZ kWh ENTRY'!AZ27)</f>
        <v>2155</v>
      </c>
      <c r="E27" s="3">
        <f>SUM('BIZ kWh ENTRY'!E27,'BIZ kWh ENTRY'!U27,'BIZ kWh ENTRY'!AK27,'BIZ kWh ENTRY'!BA27)</f>
        <v>816476</v>
      </c>
      <c r="F27" s="3">
        <f>SUM('BIZ kWh ENTRY'!F27,'BIZ kWh ENTRY'!V27,'BIZ kWh ENTRY'!AL27,'BIZ kWh ENTRY'!BB27)</f>
        <v>790719</v>
      </c>
      <c r="G27" s="3">
        <f>SUM('BIZ kWh ENTRY'!G27,'BIZ kWh ENTRY'!W27,'BIZ kWh ENTRY'!AM27,'BIZ kWh ENTRY'!BC27)</f>
        <v>2838322</v>
      </c>
      <c r="H27" s="3">
        <f>SUM('BIZ kWh ENTRY'!H27,'BIZ kWh ENTRY'!X27,'BIZ kWh ENTRY'!AN27,'BIZ kWh ENTRY'!BD27)</f>
        <v>263456</v>
      </c>
      <c r="I27" s="3">
        <f>SUM('BIZ kWh ENTRY'!I27,'BIZ kWh ENTRY'!Y27,'BIZ kWh ENTRY'!AO27,'BIZ kWh ENTRY'!BE27)</f>
        <v>284181</v>
      </c>
      <c r="J27" s="3">
        <f>SUM('BIZ kWh ENTRY'!J27,'BIZ kWh ENTRY'!Z27,'BIZ kWh ENTRY'!AP27,'BIZ kWh ENTRY'!BF27)</f>
        <v>693976</v>
      </c>
      <c r="K27" s="3">
        <f>SUM('BIZ kWh ENTRY'!K27,'BIZ kWh ENTRY'!AA27,'BIZ kWh ENTRY'!AQ27,'BIZ kWh ENTRY'!BG27)</f>
        <v>988339</v>
      </c>
      <c r="L27" s="3">
        <f>SUM('BIZ kWh ENTRY'!L27,'BIZ kWh ENTRY'!AB27,'BIZ kWh ENTRY'!AR27,'BIZ kWh ENTRY'!BH27)</f>
        <v>1685538</v>
      </c>
      <c r="M27" s="3">
        <f>SUM('BIZ kWh ENTRY'!M27,'BIZ kWh ENTRY'!AC27,'BIZ kWh ENTRY'!AS27,'BIZ kWh ENTRY'!BI27)</f>
        <v>1598805.0785442223</v>
      </c>
      <c r="N27" s="3">
        <f>SUM('BIZ kWh ENTRY'!N27,'BIZ kWh ENTRY'!AD27,'BIZ kWh ENTRY'!AT27,'BIZ kWh ENTRY'!BJ27)</f>
        <v>3240785.498956895</v>
      </c>
      <c r="O27" s="74">
        <f t="shared" si="3"/>
        <v>13202752.577501116</v>
      </c>
      <c r="Q27" s="177"/>
      <c r="R27" s="177"/>
      <c r="S27" s="177"/>
      <c r="T27" s="177"/>
      <c r="U27" s="177"/>
      <c r="V27" s="177"/>
      <c r="W27" s="177"/>
      <c r="X27" s="305"/>
    </row>
    <row r="28" spans="1:24" x14ac:dyDescent="0.35">
      <c r="A28" s="633"/>
      <c r="B28" s="11" t="s">
        <v>54</v>
      </c>
      <c r="C28" s="3">
        <f>SUM('BIZ kWh ENTRY'!C28,'BIZ kWh ENTRY'!S28,'BIZ kWh ENTRY'!AI28,'BIZ kWh ENTRY'!AY28)</f>
        <v>0</v>
      </c>
      <c r="D28" s="3">
        <f>SUM('BIZ kWh ENTRY'!D28,'BIZ kWh ENTRY'!T28,'BIZ kWh ENTRY'!AJ28,'BIZ kWh ENTRY'!AZ28)</f>
        <v>99952</v>
      </c>
      <c r="E28" s="3">
        <f>SUM('BIZ kWh ENTRY'!E28,'BIZ kWh ENTRY'!U28,'BIZ kWh ENTRY'!AK28,'BIZ kWh ENTRY'!BA28)</f>
        <v>2891</v>
      </c>
      <c r="F28" s="3">
        <f>SUM('BIZ kWh ENTRY'!F28,'BIZ kWh ENTRY'!V28,'BIZ kWh ENTRY'!AL28,'BIZ kWh ENTRY'!BB28)</f>
        <v>8375</v>
      </c>
      <c r="G28" s="3">
        <f>SUM('BIZ kWh ENTRY'!G28,'BIZ kWh ENTRY'!W28,'BIZ kWh ENTRY'!AM28,'BIZ kWh ENTRY'!BC28)</f>
        <v>0</v>
      </c>
      <c r="H28" s="3">
        <f>SUM('BIZ kWh ENTRY'!H28,'BIZ kWh ENTRY'!X28,'BIZ kWh ENTRY'!AN28,'BIZ kWh ENTRY'!BD28)</f>
        <v>0</v>
      </c>
      <c r="I28" s="3">
        <f>SUM('BIZ kWh ENTRY'!I28,'BIZ kWh ENTRY'!Y28,'BIZ kWh ENTRY'!AO28,'BIZ kWh ENTRY'!BE28)</f>
        <v>0</v>
      </c>
      <c r="J28" s="3">
        <f>SUM('BIZ kWh ENTRY'!J28,'BIZ kWh ENTRY'!Z28,'BIZ kWh ENTRY'!AP28,'BIZ kWh ENTRY'!BF28)</f>
        <v>0</v>
      </c>
      <c r="K28" s="3">
        <f>SUM('BIZ kWh ENTRY'!K28,'BIZ kWh ENTRY'!AA28,'BIZ kWh ENTRY'!AQ28,'BIZ kWh ENTRY'!BG28)</f>
        <v>0</v>
      </c>
      <c r="L28" s="3">
        <f>SUM('BIZ kWh ENTRY'!L28,'BIZ kWh ENTRY'!AB28,'BIZ kWh ENTRY'!AR28,'BIZ kWh ENTRY'!BH28)</f>
        <v>0</v>
      </c>
      <c r="M28" s="3">
        <f>SUM('BIZ kWh ENTRY'!M28,'BIZ kWh ENTRY'!AC28,'BIZ kWh ENTRY'!AS28,'BIZ kWh ENTRY'!BI28)</f>
        <v>452608.20040094084</v>
      </c>
      <c r="N28" s="3">
        <f>SUM('BIZ kWh ENTRY'!N28,'BIZ kWh ENTRY'!AD28,'BIZ kWh ENTRY'!AT28,'BIZ kWh ENTRY'!BJ28)</f>
        <v>917438.97505250154</v>
      </c>
      <c r="O28" s="74">
        <f t="shared" si="3"/>
        <v>1481265.1754534424</v>
      </c>
      <c r="Q28" s="177"/>
      <c r="R28" s="177"/>
      <c r="S28" s="177"/>
      <c r="T28" s="177"/>
      <c r="U28" s="177"/>
      <c r="V28" s="177"/>
      <c r="W28" s="177"/>
      <c r="X28" s="305"/>
    </row>
    <row r="29" spans="1:24" x14ac:dyDescent="0.35">
      <c r="A29" s="633"/>
      <c r="B29" s="11" t="s">
        <v>53</v>
      </c>
      <c r="C29" s="3">
        <f>SUM('BIZ kWh ENTRY'!C29,'BIZ kWh ENTRY'!S29,'BIZ kWh ENTRY'!AI29,'BIZ kWh ENTRY'!AY29)</f>
        <v>0</v>
      </c>
      <c r="D29" s="3">
        <f>SUM('BIZ kWh ENTRY'!D29,'BIZ kWh ENTRY'!T29,'BIZ kWh ENTRY'!AJ29,'BIZ kWh ENTRY'!AZ29)</f>
        <v>0</v>
      </c>
      <c r="E29" s="3">
        <f>SUM('BIZ kWh ENTRY'!E29,'BIZ kWh ENTRY'!U29,'BIZ kWh ENTRY'!AK29,'BIZ kWh ENTRY'!BA29)</f>
        <v>0</v>
      </c>
      <c r="F29" s="3">
        <f>SUM('BIZ kWh ENTRY'!F29,'BIZ kWh ENTRY'!V29,'BIZ kWh ENTRY'!AL29,'BIZ kWh ENTRY'!BB29)</f>
        <v>0</v>
      </c>
      <c r="G29" s="3">
        <f>SUM('BIZ kWh ENTRY'!G29,'BIZ kWh ENTRY'!W29,'BIZ kWh ENTRY'!AM29,'BIZ kWh ENTRY'!BC29)</f>
        <v>3437780</v>
      </c>
      <c r="H29" s="3">
        <f>SUM('BIZ kWh ENTRY'!H29,'BIZ kWh ENTRY'!X29,'BIZ kWh ENTRY'!AN29,'BIZ kWh ENTRY'!BD29)</f>
        <v>17173</v>
      </c>
      <c r="I29" s="3">
        <f>SUM('BIZ kWh ENTRY'!I29,'BIZ kWh ENTRY'!Y29,'BIZ kWh ENTRY'!AO29,'BIZ kWh ENTRY'!BE29)</f>
        <v>25781</v>
      </c>
      <c r="J29" s="3">
        <f>SUM('BIZ kWh ENTRY'!J29,'BIZ kWh ENTRY'!Z29,'BIZ kWh ENTRY'!AP29,'BIZ kWh ENTRY'!BF29)</f>
        <v>0</v>
      </c>
      <c r="K29" s="3">
        <f>SUM('BIZ kWh ENTRY'!K29,'BIZ kWh ENTRY'!AA29,'BIZ kWh ENTRY'!AQ29,'BIZ kWh ENTRY'!BG29)</f>
        <v>0</v>
      </c>
      <c r="L29" s="3">
        <f>SUM('BIZ kWh ENTRY'!L29,'BIZ kWh ENTRY'!AB29,'BIZ kWh ENTRY'!AR29,'BIZ kWh ENTRY'!BH29)</f>
        <v>69557</v>
      </c>
      <c r="M29" s="3">
        <f>SUM('BIZ kWh ENTRY'!M29,'BIZ kWh ENTRY'!AC29,'BIZ kWh ENTRY'!AS29,'BIZ kWh ENTRY'!BI29)</f>
        <v>78099.97220495528</v>
      </c>
      <c r="N29" s="3">
        <f>SUM('BIZ kWh ENTRY'!N29,'BIZ kWh ENTRY'!AD29,'BIZ kWh ENTRY'!AT29,'BIZ kWh ENTRY'!BJ29)</f>
        <v>158309.01514349604</v>
      </c>
      <c r="O29" s="74">
        <f t="shared" si="3"/>
        <v>3786699.9873484513</v>
      </c>
      <c r="Q29" s="177"/>
      <c r="R29" s="177"/>
      <c r="S29" s="177"/>
      <c r="T29" s="177"/>
      <c r="U29" s="177"/>
      <c r="V29" s="177"/>
      <c r="W29" s="177"/>
      <c r="X29" s="305"/>
    </row>
    <row r="30" spans="1:24" x14ac:dyDescent="0.35">
      <c r="A30" s="633"/>
      <c r="B30" s="11" t="s">
        <v>52</v>
      </c>
      <c r="C30" s="3">
        <f>SUM('BIZ kWh ENTRY'!C30,'BIZ kWh ENTRY'!S30,'BIZ kWh ENTRY'!AI30,'BIZ kWh ENTRY'!AY30)</f>
        <v>0</v>
      </c>
      <c r="D30" s="3">
        <f>SUM('BIZ kWh ENTRY'!D30,'BIZ kWh ENTRY'!T30,'BIZ kWh ENTRY'!AJ30,'BIZ kWh ENTRY'!AZ30)</f>
        <v>0</v>
      </c>
      <c r="E30" s="3">
        <f>SUM('BIZ kWh ENTRY'!E30,'BIZ kWh ENTRY'!U30,'BIZ kWh ENTRY'!AK30,'BIZ kWh ENTRY'!BA30)</f>
        <v>0</v>
      </c>
      <c r="F30" s="3">
        <f>SUM('BIZ kWh ENTRY'!F30,'BIZ kWh ENTRY'!V30,'BIZ kWh ENTRY'!AL30,'BIZ kWh ENTRY'!BB30)</f>
        <v>0</v>
      </c>
      <c r="G30" s="3">
        <f>SUM('BIZ kWh ENTRY'!G30,'BIZ kWh ENTRY'!W30,'BIZ kWh ENTRY'!AM30,'BIZ kWh ENTRY'!BC30)</f>
        <v>0</v>
      </c>
      <c r="H30" s="3">
        <f>SUM('BIZ kWh ENTRY'!H30,'BIZ kWh ENTRY'!X30,'BIZ kWh ENTRY'!AN30,'BIZ kWh ENTRY'!BD30)</f>
        <v>0</v>
      </c>
      <c r="I30" s="3">
        <f>SUM('BIZ kWh ENTRY'!I30,'BIZ kWh ENTRY'!Y30,'BIZ kWh ENTRY'!AO30,'BIZ kWh ENTRY'!BE30)</f>
        <v>0</v>
      </c>
      <c r="J30" s="3">
        <f>SUM('BIZ kWh ENTRY'!J30,'BIZ kWh ENTRY'!Z30,'BIZ kWh ENTRY'!AP30,'BIZ kWh ENTRY'!BF30)</f>
        <v>344686</v>
      </c>
      <c r="K30" s="3">
        <f>SUM('BIZ kWh ENTRY'!K30,'BIZ kWh ENTRY'!AA30,'BIZ kWh ENTRY'!AQ30,'BIZ kWh ENTRY'!BG30)</f>
        <v>1190012</v>
      </c>
      <c r="L30" s="3">
        <f>SUM('BIZ kWh ENTRY'!L30,'BIZ kWh ENTRY'!AB30,'BIZ kWh ENTRY'!AR30,'BIZ kWh ENTRY'!BH30)</f>
        <v>0</v>
      </c>
      <c r="M30" s="3">
        <f>SUM('BIZ kWh ENTRY'!M30,'BIZ kWh ENTRY'!AC30,'BIZ kWh ENTRY'!AS30,'BIZ kWh ENTRY'!BI30)</f>
        <v>58846.882407317324</v>
      </c>
      <c r="N30" s="3">
        <f>SUM('BIZ kWh ENTRY'!N30,'BIZ kWh ENTRY'!AD30,'BIZ kWh ENTRY'!AT30,'BIZ kWh ENTRY'!BJ30)</f>
        <v>119282.91054598414</v>
      </c>
      <c r="O30" s="74">
        <f t="shared" si="3"/>
        <v>1712827.7929533015</v>
      </c>
      <c r="Q30" s="177"/>
      <c r="R30" s="177"/>
      <c r="S30" s="177"/>
      <c r="T30" s="177"/>
      <c r="U30" s="177"/>
      <c r="V30" s="177"/>
      <c r="W30" s="177"/>
      <c r="X30" s="305"/>
    </row>
    <row r="31" spans="1:24" x14ac:dyDescent="0.35">
      <c r="A31" s="633"/>
      <c r="B31" s="11" t="s">
        <v>51</v>
      </c>
      <c r="C31" s="3">
        <f>SUM('BIZ kWh ENTRY'!C31,'BIZ kWh ENTRY'!S31,'BIZ kWh ENTRY'!AI31,'BIZ kWh ENTRY'!AY31)</f>
        <v>0</v>
      </c>
      <c r="D31" s="3">
        <f>SUM('BIZ kWh ENTRY'!D31,'BIZ kWh ENTRY'!T31,'BIZ kWh ENTRY'!AJ31,'BIZ kWh ENTRY'!AZ31)</f>
        <v>0</v>
      </c>
      <c r="E31" s="3">
        <f>SUM('BIZ kWh ENTRY'!E31,'BIZ kWh ENTRY'!U31,'BIZ kWh ENTRY'!AK31,'BIZ kWh ENTRY'!BA31)</f>
        <v>59875</v>
      </c>
      <c r="F31" s="3">
        <f>SUM('BIZ kWh ENTRY'!F31,'BIZ kWh ENTRY'!V31,'BIZ kWh ENTRY'!AL31,'BIZ kWh ENTRY'!BB31)</f>
        <v>0</v>
      </c>
      <c r="G31" s="3">
        <f>SUM('BIZ kWh ENTRY'!G31,'BIZ kWh ENTRY'!W31,'BIZ kWh ENTRY'!AM31,'BIZ kWh ENTRY'!BC31)</f>
        <v>0</v>
      </c>
      <c r="H31" s="3">
        <f>SUM('BIZ kWh ENTRY'!H31,'BIZ kWh ENTRY'!X31,'BIZ kWh ENTRY'!AN31,'BIZ kWh ENTRY'!BD31)</f>
        <v>7721</v>
      </c>
      <c r="I31" s="3">
        <f>SUM('BIZ kWh ENTRY'!I31,'BIZ kWh ENTRY'!Y31,'BIZ kWh ENTRY'!AO31,'BIZ kWh ENTRY'!BE31)</f>
        <v>63896</v>
      </c>
      <c r="J31" s="3">
        <f>SUM('BIZ kWh ENTRY'!J31,'BIZ kWh ENTRY'!Z31,'BIZ kWh ENTRY'!AP31,'BIZ kWh ENTRY'!BF31)</f>
        <v>0</v>
      </c>
      <c r="K31" s="3">
        <f>SUM('BIZ kWh ENTRY'!K31,'BIZ kWh ENTRY'!AA31,'BIZ kWh ENTRY'!AQ31,'BIZ kWh ENTRY'!BG31)</f>
        <v>124251</v>
      </c>
      <c r="L31" s="3">
        <f>SUM('BIZ kWh ENTRY'!L31,'BIZ kWh ENTRY'!AB31,'BIZ kWh ENTRY'!AR31,'BIZ kWh ENTRY'!BH31)</f>
        <v>0</v>
      </c>
      <c r="M31" s="3">
        <f>SUM('BIZ kWh ENTRY'!M31,'BIZ kWh ENTRY'!AC31,'BIZ kWh ENTRY'!AS31,'BIZ kWh ENTRY'!BI31)</f>
        <v>64936.232959371795</v>
      </c>
      <c r="N31" s="3">
        <f>SUM('BIZ kWh ENTRY'!N31,'BIZ kWh ENTRY'!AD31,'BIZ kWh ENTRY'!AT31,'BIZ kWh ENTRY'!BJ31)</f>
        <v>131626.05307911406</v>
      </c>
      <c r="O31" s="74">
        <f t="shared" si="3"/>
        <v>452305.28603848588</v>
      </c>
      <c r="Q31" s="177"/>
      <c r="R31" s="177"/>
      <c r="S31" s="177"/>
      <c r="T31" s="177"/>
      <c r="U31" s="177"/>
      <c r="V31" s="177"/>
      <c r="W31" s="177"/>
      <c r="X31" s="305"/>
    </row>
    <row r="32" spans="1:24" ht="15" thickBot="1" x14ac:dyDescent="0.4">
      <c r="A32" s="634"/>
      <c r="B32" s="11" t="s">
        <v>50</v>
      </c>
      <c r="C32" s="3">
        <f>SUM('BIZ kWh ENTRY'!C32,'BIZ kWh ENTRY'!S32,'BIZ kWh ENTRY'!AI32,'BIZ kWh ENTRY'!AY32)</f>
        <v>0</v>
      </c>
      <c r="D32" s="3">
        <f>SUM('BIZ kWh ENTRY'!D32,'BIZ kWh ENTRY'!T32,'BIZ kWh ENTRY'!AJ32,'BIZ kWh ENTRY'!AZ32)</f>
        <v>0</v>
      </c>
      <c r="E32" s="3">
        <f>SUM('BIZ kWh ENTRY'!E32,'BIZ kWh ENTRY'!U32,'BIZ kWh ENTRY'!AK32,'BIZ kWh ENTRY'!BA32)</f>
        <v>0</v>
      </c>
      <c r="F32" s="3">
        <f>SUM('BIZ kWh ENTRY'!F32,'BIZ kWh ENTRY'!V32,'BIZ kWh ENTRY'!AL32,'BIZ kWh ENTRY'!BB32)</f>
        <v>0</v>
      </c>
      <c r="G32" s="3">
        <f>SUM('BIZ kWh ENTRY'!G32,'BIZ kWh ENTRY'!W32,'BIZ kWh ENTRY'!AM32,'BIZ kWh ENTRY'!BC32)</f>
        <v>0</v>
      </c>
      <c r="H32" s="3">
        <f>SUM('BIZ kWh ENTRY'!H32,'BIZ kWh ENTRY'!X32,'BIZ kWh ENTRY'!AN32,'BIZ kWh ENTRY'!BD32)</f>
        <v>0</v>
      </c>
      <c r="I32" s="3">
        <f>SUM('BIZ kWh ENTRY'!I32,'BIZ kWh ENTRY'!Y32,'BIZ kWh ENTRY'!AO32,'BIZ kWh ENTRY'!BE32)</f>
        <v>0</v>
      </c>
      <c r="J32" s="3">
        <f>SUM('BIZ kWh ENTRY'!J32,'BIZ kWh ENTRY'!Z32,'BIZ kWh ENTRY'!AP32,'BIZ kWh ENTRY'!BF32)</f>
        <v>0</v>
      </c>
      <c r="K32" s="3">
        <f>SUM('BIZ kWh ENTRY'!K32,'BIZ kWh ENTRY'!AA32,'BIZ kWh ENTRY'!AQ32,'BIZ kWh ENTRY'!BG32)</f>
        <v>0</v>
      </c>
      <c r="L32" s="3">
        <f>SUM('BIZ kWh ENTRY'!L32,'BIZ kWh ENTRY'!AB32,'BIZ kWh ENTRY'!AR32,'BIZ kWh ENTRY'!BH32)</f>
        <v>0</v>
      </c>
      <c r="M32" s="3">
        <f>SUM('BIZ kWh ENTRY'!M32,'BIZ kWh ENTRY'!AC32,'BIZ kWh ENTRY'!AS32,'BIZ kWh ENTRY'!BI32)</f>
        <v>0</v>
      </c>
      <c r="N32" s="3">
        <f>SUM('BIZ kWh ENTRY'!N32,'BIZ kWh ENTRY'!AD32,'BIZ kWh ENTRY'!AT32,'BIZ kWh ENTRY'!BJ32)</f>
        <v>0</v>
      </c>
      <c r="O32" s="74">
        <f t="shared" si="3"/>
        <v>0</v>
      </c>
      <c r="Q32" s="177"/>
      <c r="R32" s="177"/>
      <c r="S32" s="177"/>
      <c r="T32" s="177"/>
      <c r="U32" s="177"/>
      <c r="V32" s="177"/>
      <c r="W32" s="177"/>
      <c r="X32" s="305"/>
    </row>
    <row r="33" spans="1:24" ht="15" thickBot="1" x14ac:dyDescent="0.4">
      <c r="A33" s="78"/>
      <c r="B33" s="188" t="s">
        <v>43</v>
      </c>
      <c r="C33" s="189">
        <f t="shared" ref="C33:N33" si="4">SUM(C20:C32)</f>
        <v>0</v>
      </c>
      <c r="D33" s="189">
        <f t="shared" si="4"/>
        <v>171666</v>
      </c>
      <c r="E33" s="189">
        <f t="shared" si="4"/>
        <v>1167358</v>
      </c>
      <c r="F33" s="189">
        <f t="shared" si="4"/>
        <v>1807506</v>
      </c>
      <c r="G33" s="189">
        <f t="shared" si="4"/>
        <v>7632955</v>
      </c>
      <c r="H33" s="189">
        <f t="shared" si="4"/>
        <v>2376700</v>
      </c>
      <c r="I33" s="189">
        <f t="shared" si="4"/>
        <v>998738</v>
      </c>
      <c r="J33" s="189">
        <f t="shared" si="4"/>
        <v>2007380</v>
      </c>
      <c r="K33" s="189">
        <f t="shared" si="4"/>
        <v>4625435</v>
      </c>
      <c r="L33" s="189">
        <f t="shared" si="4"/>
        <v>5777898</v>
      </c>
      <c r="M33" s="189">
        <f t="shared" si="4"/>
        <v>7030191.1230995907</v>
      </c>
      <c r="N33" s="189">
        <f t="shared" si="4"/>
        <v>14250230.845765021</v>
      </c>
      <c r="O33" s="77">
        <f t="shared" si="3"/>
        <v>47846057.968864605</v>
      </c>
      <c r="Q33" s="177"/>
      <c r="R33" s="177"/>
      <c r="S33" s="177"/>
      <c r="T33" s="177"/>
      <c r="U33" s="177"/>
      <c r="V33" s="177"/>
      <c r="W33" s="177"/>
      <c r="X33" s="305"/>
    </row>
    <row r="34" spans="1:24" ht="21.5" thickBot="1" x14ac:dyDescent="0.55000000000000004">
      <c r="A34" s="80"/>
    </row>
    <row r="35" spans="1:24" s="356" customFormat="1" ht="21.5" thickBot="1" x14ac:dyDescent="0.55000000000000004">
      <c r="A35" s="353"/>
      <c r="B35" s="259" t="s">
        <v>36</v>
      </c>
      <c r="C35" s="354">
        <f>C$3</f>
        <v>44927</v>
      </c>
      <c r="D35" s="354">
        <f t="shared" ref="D35:N35" si="5">D$3</f>
        <v>44958</v>
      </c>
      <c r="E35" s="354">
        <f t="shared" si="5"/>
        <v>44986</v>
      </c>
      <c r="F35" s="354">
        <f t="shared" si="5"/>
        <v>45017</v>
      </c>
      <c r="G35" s="354">
        <f t="shared" si="5"/>
        <v>45047</v>
      </c>
      <c r="H35" s="354">
        <f t="shared" si="5"/>
        <v>45078</v>
      </c>
      <c r="I35" s="354">
        <f t="shared" si="5"/>
        <v>45108</v>
      </c>
      <c r="J35" s="354">
        <f t="shared" si="5"/>
        <v>45139</v>
      </c>
      <c r="K35" s="354">
        <f t="shared" si="5"/>
        <v>45170</v>
      </c>
      <c r="L35" s="354">
        <f t="shared" si="5"/>
        <v>45200</v>
      </c>
      <c r="M35" s="354">
        <f t="shared" si="5"/>
        <v>45231</v>
      </c>
      <c r="N35" s="354" t="str">
        <f t="shared" si="5"/>
        <v>Dec-23 +</v>
      </c>
      <c r="O35" s="355" t="s">
        <v>34</v>
      </c>
      <c r="Q35" s="357"/>
      <c r="R35" s="357"/>
      <c r="S35" s="357"/>
      <c r="T35" s="357"/>
      <c r="U35" s="357"/>
      <c r="V35" s="357"/>
      <c r="W35" s="357"/>
      <c r="X35" s="358"/>
    </row>
    <row r="36" spans="1:24" s="356" customFormat="1" ht="15" customHeight="1" x14ac:dyDescent="0.35">
      <c r="A36" s="655" t="s">
        <v>68</v>
      </c>
      <c r="B36" s="359" t="s">
        <v>62</v>
      </c>
      <c r="C36" s="167">
        <f>SUM('BIZ kWh ENTRY'!C36,'BIZ kWh ENTRY'!S36,'BIZ kWh ENTRY'!AI36,'BIZ kWh ENTRY'!AY36)</f>
        <v>0</v>
      </c>
      <c r="D36" s="167">
        <f>SUM('BIZ kWh ENTRY'!D36,'BIZ kWh ENTRY'!T36,'BIZ kWh ENTRY'!AJ36,'BIZ kWh ENTRY'!AZ36)</f>
        <v>0</v>
      </c>
      <c r="E36" s="167">
        <f>SUM('BIZ kWh ENTRY'!E36,'BIZ kWh ENTRY'!U36,'BIZ kWh ENTRY'!AK36,'BIZ kWh ENTRY'!BA36)</f>
        <v>0</v>
      </c>
      <c r="F36" s="167">
        <f>SUM('BIZ kWh ENTRY'!F36,'BIZ kWh ENTRY'!V36,'BIZ kWh ENTRY'!AL36,'BIZ kWh ENTRY'!BB36)</f>
        <v>0</v>
      </c>
      <c r="G36" s="167">
        <f>SUM('BIZ kWh ENTRY'!G36,'BIZ kWh ENTRY'!W36,'BIZ kWh ENTRY'!AM36,'BIZ kWh ENTRY'!BC36)</f>
        <v>0</v>
      </c>
      <c r="H36" s="167">
        <f>SUM('BIZ kWh ENTRY'!H36,'BIZ kWh ENTRY'!X36,'BIZ kWh ENTRY'!AN36,'BIZ kWh ENTRY'!BD36)</f>
        <v>0</v>
      </c>
      <c r="I36" s="167">
        <f>SUM('BIZ kWh ENTRY'!I36,'BIZ kWh ENTRY'!Y36,'BIZ kWh ENTRY'!AO36,'BIZ kWh ENTRY'!BE36)</f>
        <v>0</v>
      </c>
      <c r="J36" s="167">
        <f>SUM('BIZ kWh ENTRY'!J36,'BIZ kWh ENTRY'!Z36,'BIZ kWh ENTRY'!AP36,'BIZ kWh ENTRY'!BF36)</f>
        <v>0</v>
      </c>
      <c r="K36" s="167">
        <f>SUM('BIZ kWh ENTRY'!K36,'BIZ kWh ENTRY'!AA36,'BIZ kWh ENTRY'!AQ36,'BIZ kWh ENTRY'!BG36)</f>
        <v>0</v>
      </c>
      <c r="L36" s="167">
        <f>SUM('BIZ kWh ENTRY'!L36,'BIZ kWh ENTRY'!AB36,'BIZ kWh ENTRY'!AR36,'BIZ kWh ENTRY'!BH36)</f>
        <v>0</v>
      </c>
      <c r="M36" s="167">
        <f>SUM('BIZ kWh ENTRY'!M36,'BIZ kWh ENTRY'!AC36,'BIZ kWh ENTRY'!AS36,'BIZ kWh ENTRY'!BI36)</f>
        <v>0</v>
      </c>
      <c r="N36" s="167">
        <f>SUM('BIZ kWh ENTRY'!N36,'BIZ kWh ENTRY'!AD36,'BIZ kWh ENTRY'!AT36,'BIZ kWh ENTRY'!BJ36)</f>
        <v>0</v>
      </c>
      <c r="O36" s="360">
        <f t="shared" ref="O36:O49" si="6">SUM(C36:N36)</f>
        <v>0</v>
      </c>
      <c r="Q36" s="361"/>
      <c r="R36" s="361"/>
      <c r="S36" s="361"/>
      <c r="T36" s="361"/>
      <c r="U36" s="361"/>
      <c r="V36" s="361"/>
      <c r="W36" s="361"/>
      <c r="X36" s="362"/>
    </row>
    <row r="37" spans="1:24" s="356" customFormat="1" x14ac:dyDescent="0.35">
      <c r="A37" s="656"/>
      <c r="B37" s="359" t="s">
        <v>61</v>
      </c>
      <c r="C37" s="167">
        <f>SUM('BIZ kWh ENTRY'!C37,'BIZ kWh ENTRY'!S37,'BIZ kWh ENTRY'!AI37,'BIZ kWh ENTRY'!AY37)</f>
        <v>0</v>
      </c>
      <c r="D37" s="167">
        <f>SUM('BIZ kWh ENTRY'!D37,'BIZ kWh ENTRY'!T37,'BIZ kWh ENTRY'!AJ37,'BIZ kWh ENTRY'!AZ37)</f>
        <v>0</v>
      </c>
      <c r="E37" s="167">
        <f>SUM('BIZ kWh ENTRY'!E37,'BIZ kWh ENTRY'!U37,'BIZ kWh ENTRY'!AK37,'BIZ kWh ENTRY'!BA37)</f>
        <v>0</v>
      </c>
      <c r="F37" s="167">
        <f>SUM('BIZ kWh ENTRY'!F37,'BIZ kWh ENTRY'!V37,'BIZ kWh ENTRY'!AL37,'BIZ kWh ENTRY'!BB37)</f>
        <v>0</v>
      </c>
      <c r="G37" s="167">
        <f>SUM('BIZ kWh ENTRY'!G37,'BIZ kWh ENTRY'!W37,'BIZ kWh ENTRY'!AM37,'BIZ kWh ENTRY'!BC37)</f>
        <v>0</v>
      </c>
      <c r="H37" s="167">
        <f>SUM('BIZ kWh ENTRY'!H37,'BIZ kWh ENTRY'!X37,'BIZ kWh ENTRY'!AN37,'BIZ kWh ENTRY'!BD37)</f>
        <v>0</v>
      </c>
      <c r="I37" s="167">
        <f>SUM('BIZ kWh ENTRY'!I37,'BIZ kWh ENTRY'!Y37,'BIZ kWh ENTRY'!AO37,'BIZ kWh ENTRY'!BE37)</f>
        <v>0</v>
      </c>
      <c r="J37" s="167">
        <f>SUM('BIZ kWh ENTRY'!J37,'BIZ kWh ENTRY'!Z37,'BIZ kWh ENTRY'!AP37,'BIZ kWh ENTRY'!BF37)</f>
        <v>0</v>
      </c>
      <c r="K37" s="167">
        <f>SUM('BIZ kWh ENTRY'!K37,'BIZ kWh ENTRY'!AA37,'BIZ kWh ENTRY'!AQ37,'BIZ kWh ENTRY'!BG37)</f>
        <v>0</v>
      </c>
      <c r="L37" s="167">
        <f>SUM('BIZ kWh ENTRY'!L37,'BIZ kWh ENTRY'!AB37,'BIZ kWh ENTRY'!AR37,'BIZ kWh ENTRY'!BH37)</f>
        <v>0</v>
      </c>
      <c r="M37" s="167">
        <f>SUM('BIZ kWh ENTRY'!M37,'BIZ kWh ENTRY'!AC37,'BIZ kWh ENTRY'!AS37,'BIZ kWh ENTRY'!BI37)</f>
        <v>0</v>
      </c>
      <c r="N37" s="167">
        <f>SUM('BIZ kWh ENTRY'!N37,'BIZ kWh ENTRY'!AD37,'BIZ kWh ENTRY'!AT37,'BIZ kWh ENTRY'!BJ37)</f>
        <v>0</v>
      </c>
      <c r="O37" s="360">
        <f t="shared" si="6"/>
        <v>0</v>
      </c>
      <c r="Q37" s="361"/>
      <c r="R37" s="361"/>
      <c r="S37" s="361"/>
      <c r="T37" s="361"/>
      <c r="U37" s="361"/>
      <c r="V37" s="361"/>
      <c r="W37" s="361"/>
      <c r="X37" s="362"/>
    </row>
    <row r="38" spans="1:24" s="356" customFormat="1" x14ac:dyDescent="0.35">
      <c r="A38" s="656"/>
      <c r="B38" s="359" t="s">
        <v>60</v>
      </c>
      <c r="C38" s="167">
        <f>SUM('BIZ kWh ENTRY'!C38,'BIZ kWh ENTRY'!S38,'BIZ kWh ENTRY'!AI38,'BIZ kWh ENTRY'!AY38)</f>
        <v>0</v>
      </c>
      <c r="D38" s="167">
        <f>SUM('BIZ kWh ENTRY'!D38,'BIZ kWh ENTRY'!T38,'BIZ kWh ENTRY'!AJ38,'BIZ kWh ENTRY'!AZ38)</f>
        <v>0</v>
      </c>
      <c r="E38" s="167">
        <f>SUM('BIZ kWh ENTRY'!E38,'BIZ kWh ENTRY'!U38,'BIZ kWh ENTRY'!AK38,'BIZ kWh ENTRY'!BA38)</f>
        <v>0</v>
      </c>
      <c r="F38" s="167">
        <f>SUM('BIZ kWh ENTRY'!F38,'BIZ kWh ENTRY'!V38,'BIZ kWh ENTRY'!AL38,'BIZ kWh ENTRY'!BB38)</f>
        <v>0</v>
      </c>
      <c r="G38" s="167">
        <f>SUM('BIZ kWh ENTRY'!G38,'BIZ kWh ENTRY'!W38,'BIZ kWh ENTRY'!AM38,'BIZ kWh ENTRY'!BC38)</f>
        <v>0</v>
      </c>
      <c r="H38" s="167">
        <f>SUM('BIZ kWh ENTRY'!H38,'BIZ kWh ENTRY'!X38,'BIZ kWh ENTRY'!AN38,'BIZ kWh ENTRY'!BD38)</f>
        <v>0</v>
      </c>
      <c r="I38" s="167">
        <f>SUM('BIZ kWh ENTRY'!I38,'BIZ kWh ENTRY'!Y38,'BIZ kWh ENTRY'!AO38,'BIZ kWh ENTRY'!BE38)</f>
        <v>0</v>
      </c>
      <c r="J38" s="167">
        <f>SUM('BIZ kWh ENTRY'!J38,'BIZ kWh ENTRY'!Z38,'BIZ kWh ENTRY'!AP38,'BIZ kWh ENTRY'!BF38)</f>
        <v>0</v>
      </c>
      <c r="K38" s="167">
        <f>SUM('BIZ kWh ENTRY'!K38,'BIZ kWh ENTRY'!AA38,'BIZ kWh ENTRY'!AQ38,'BIZ kWh ENTRY'!BG38)</f>
        <v>0</v>
      </c>
      <c r="L38" s="167">
        <f>SUM('BIZ kWh ENTRY'!L38,'BIZ kWh ENTRY'!AB38,'BIZ kWh ENTRY'!AR38,'BIZ kWh ENTRY'!BH38)</f>
        <v>0</v>
      </c>
      <c r="M38" s="167">
        <f>SUM('BIZ kWh ENTRY'!M38,'BIZ kWh ENTRY'!AC38,'BIZ kWh ENTRY'!AS38,'BIZ kWh ENTRY'!BI38)</f>
        <v>0</v>
      </c>
      <c r="N38" s="167">
        <f>SUM('BIZ kWh ENTRY'!N38,'BIZ kWh ENTRY'!AD38,'BIZ kWh ENTRY'!AT38,'BIZ kWh ENTRY'!BJ38)</f>
        <v>0</v>
      </c>
      <c r="O38" s="360">
        <f t="shared" si="6"/>
        <v>0</v>
      </c>
      <c r="Q38" s="361"/>
      <c r="R38" s="361"/>
      <c r="S38" s="361"/>
      <c r="T38" s="361"/>
      <c r="U38" s="361"/>
      <c r="V38" s="361"/>
      <c r="W38" s="361"/>
      <c r="X38" s="362"/>
    </row>
    <row r="39" spans="1:24" s="356" customFormat="1" x14ac:dyDescent="0.35">
      <c r="A39" s="656"/>
      <c r="B39" s="359" t="s">
        <v>59</v>
      </c>
      <c r="C39" s="167">
        <f>SUM('BIZ kWh ENTRY'!C39,'BIZ kWh ENTRY'!S39,'BIZ kWh ENTRY'!AI39,'BIZ kWh ENTRY'!AY39)</f>
        <v>0</v>
      </c>
      <c r="D39" s="167">
        <f>SUM('BIZ kWh ENTRY'!D39,'BIZ kWh ENTRY'!T39,'BIZ kWh ENTRY'!AJ39,'BIZ kWh ENTRY'!AZ39)</f>
        <v>0</v>
      </c>
      <c r="E39" s="167">
        <f>SUM('BIZ kWh ENTRY'!E39,'BIZ kWh ENTRY'!U39,'BIZ kWh ENTRY'!AK39,'BIZ kWh ENTRY'!BA39)</f>
        <v>0</v>
      </c>
      <c r="F39" s="167">
        <f>SUM('BIZ kWh ENTRY'!F39,'BIZ kWh ENTRY'!V39,'BIZ kWh ENTRY'!AL39,'BIZ kWh ENTRY'!BB39)</f>
        <v>0</v>
      </c>
      <c r="G39" s="167">
        <f>SUM('BIZ kWh ENTRY'!G39,'BIZ kWh ENTRY'!W39,'BIZ kWh ENTRY'!AM39,'BIZ kWh ENTRY'!BC39)</f>
        <v>0</v>
      </c>
      <c r="H39" s="167">
        <f>SUM('BIZ kWh ENTRY'!H39,'BIZ kWh ENTRY'!X39,'BIZ kWh ENTRY'!AN39,'BIZ kWh ENTRY'!BD39)</f>
        <v>0</v>
      </c>
      <c r="I39" s="167">
        <f>SUM('BIZ kWh ENTRY'!I39,'BIZ kWh ENTRY'!Y39,'BIZ kWh ENTRY'!AO39,'BIZ kWh ENTRY'!BE39)</f>
        <v>0</v>
      </c>
      <c r="J39" s="167">
        <f>SUM('BIZ kWh ENTRY'!J39,'BIZ kWh ENTRY'!Z39,'BIZ kWh ENTRY'!AP39,'BIZ kWh ENTRY'!BF39)</f>
        <v>0</v>
      </c>
      <c r="K39" s="167">
        <f>SUM('BIZ kWh ENTRY'!K39,'BIZ kWh ENTRY'!AA39,'BIZ kWh ENTRY'!AQ39,'BIZ kWh ENTRY'!BG39)</f>
        <v>0</v>
      </c>
      <c r="L39" s="167">
        <f>SUM('BIZ kWh ENTRY'!L39,'BIZ kWh ENTRY'!AB39,'BIZ kWh ENTRY'!AR39,'BIZ kWh ENTRY'!BH39)</f>
        <v>0</v>
      </c>
      <c r="M39" s="167">
        <f>SUM('BIZ kWh ENTRY'!M39,'BIZ kWh ENTRY'!AC39,'BIZ kWh ENTRY'!AS39,'BIZ kWh ENTRY'!BI39)</f>
        <v>0</v>
      </c>
      <c r="N39" s="167">
        <f>SUM('BIZ kWh ENTRY'!N39,'BIZ kWh ENTRY'!AD39,'BIZ kWh ENTRY'!AT39,'BIZ kWh ENTRY'!BJ39)</f>
        <v>0</v>
      </c>
      <c r="O39" s="360">
        <f t="shared" si="6"/>
        <v>0</v>
      </c>
      <c r="Q39" s="361"/>
      <c r="R39" s="361"/>
      <c r="S39" s="361"/>
      <c r="T39" s="361"/>
      <c r="U39" s="361"/>
      <c r="V39" s="361"/>
      <c r="W39" s="361"/>
      <c r="X39" s="362"/>
    </row>
    <row r="40" spans="1:24" s="356" customFormat="1" x14ac:dyDescent="0.35">
      <c r="A40" s="656"/>
      <c r="B40" s="359" t="s">
        <v>58</v>
      </c>
      <c r="C40" s="167">
        <f>SUM('BIZ kWh ENTRY'!C40,'BIZ kWh ENTRY'!S40,'BIZ kWh ENTRY'!AI40,'BIZ kWh ENTRY'!AY40)</f>
        <v>0</v>
      </c>
      <c r="D40" s="167">
        <f>SUM('BIZ kWh ENTRY'!D40,'BIZ kWh ENTRY'!T40,'BIZ kWh ENTRY'!AJ40,'BIZ kWh ENTRY'!AZ40)</f>
        <v>0</v>
      </c>
      <c r="E40" s="167">
        <f>SUM('BIZ kWh ENTRY'!E40,'BIZ kWh ENTRY'!U40,'BIZ kWh ENTRY'!AK40,'BIZ kWh ENTRY'!BA40)</f>
        <v>0</v>
      </c>
      <c r="F40" s="167">
        <f>SUM('BIZ kWh ENTRY'!F40,'BIZ kWh ENTRY'!V40,'BIZ kWh ENTRY'!AL40,'BIZ kWh ENTRY'!BB40)</f>
        <v>0</v>
      </c>
      <c r="G40" s="167">
        <f>SUM('BIZ kWh ENTRY'!G40,'BIZ kWh ENTRY'!W40,'BIZ kWh ENTRY'!AM40,'BIZ kWh ENTRY'!BC40)</f>
        <v>0</v>
      </c>
      <c r="H40" s="167">
        <f>SUM('BIZ kWh ENTRY'!H40,'BIZ kWh ENTRY'!X40,'BIZ kWh ENTRY'!AN40,'BIZ kWh ENTRY'!BD40)</f>
        <v>0</v>
      </c>
      <c r="I40" s="167">
        <f>SUM('BIZ kWh ENTRY'!I40,'BIZ kWh ENTRY'!Y40,'BIZ kWh ENTRY'!AO40,'BIZ kWh ENTRY'!BE40)</f>
        <v>0</v>
      </c>
      <c r="J40" s="167">
        <f>SUM('BIZ kWh ENTRY'!J40,'BIZ kWh ENTRY'!Z40,'BIZ kWh ENTRY'!AP40,'BIZ kWh ENTRY'!BF40)</f>
        <v>0</v>
      </c>
      <c r="K40" s="167">
        <f>SUM('BIZ kWh ENTRY'!K40,'BIZ kWh ENTRY'!AA40,'BIZ kWh ENTRY'!AQ40,'BIZ kWh ENTRY'!BG40)</f>
        <v>0</v>
      </c>
      <c r="L40" s="167">
        <f>SUM('BIZ kWh ENTRY'!L40,'BIZ kWh ENTRY'!AB40,'BIZ kWh ENTRY'!AR40,'BIZ kWh ENTRY'!BH40)</f>
        <v>0</v>
      </c>
      <c r="M40" s="167">
        <f>SUM('BIZ kWh ENTRY'!M40,'BIZ kWh ENTRY'!AC40,'BIZ kWh ENTRY'!AS40,'BIZ kWh ENTRY'!BI40)</f>
        <v>0</v>
      </c>
      <c r="N40" s="167">
        <f>SUM('BIZ kWh ENTRY'!N40,'BIZ kWh ENTRY'!AD40,'BIZ kWh ENTRY'!AT40,'BIZ kWh ENTRY'!BJ40)</f>
        <v>0</v>
      </c>
      <c r="O40" s="360">
        <f t="shared" si="6"/>
        <v>0</v>
      </c>
      <c r="Q40" s="361"/>
      <c r="R40" s="361"/>
      <c r="S40" s="361"/>
      <c r="T40" s="361"/>
      <c r="U40" s="361"/>
      <c r="V40" s="361"/>
      <c r="W40" s="361"/>
      <c r="X40" s="362"/>
    </row>
    <row r="41" spans="1:24" s="356" customFormat="1" x14ac:dyDescent="0.35">
      <c r="A41" s="656"/>
      <c r="B41" s="359" t="s">
        <v>57</v>
      </c>
      <c r="C41" s="167">
        <f>SUM('BIZ kWh ENTRY'!C41,'BIZ kWh ENTRY'!S41,'BIZ kWh ENTRY'!AI41,'BIZ kWh ENTRY'!AY41)</f>
        <v>0</v>
      </c>
      <c r="D41" s="167">
        <f>SUM('BIZ kWh ENTRY'!D41,'BIZ kWh ENTRY'!T41,'BIZ kWh ENTRY'!AJ41,'BIZ kWh ENTRY'!AZ41)</f>
        <v>0</v>
      </c>
      <c r="E41" s="167">
        <f>SUM('BIZ kWh ENTRY'!E41,'BIZ kWh ENTRY'!U41,'BIZ kWh ENTRY'!AK41,'BIZ kWh ENTRY'!BA41)</f>
        <v>0</v>
      </c>
      <c r="F41" s="167">
        <f>SUM('BIZ kWh ENTRY'!F41,'BIZ kWh ENTRY'!V41,'BIZ kWh ENTRY'!AL41,'BIZ kWh ENTRY'!BB41)</f>
        <v>0</v>
      </c>
      <c r="G41" s="167">
        <f>SUM('BIZ kWh ENTRY'!G41,'BIZ kWh ENTRY'!W41,'BIZ kWh ENTRY'!AM41,'BIZ kWh ENTRY'!BC41)</f>
        <v>0</v>
      </c>
      <c r="H41" s="167">
        <f>SUM('BIZ kWh ENTRY'!H41,'BIZ kWh ENTRY'!X41,'BIZ kWh ENTRY'!AN41,'BIZ kWh ENTRY'!BD41)</f>
        <v>0</v>
      </c>
      <c r="I41" s="167">
        <f>SUM('BIZ kWh ENTRY'!I41,'BIZ kWh ENTRY'!Y41,'BIZ kWh ENTRY'!AO41,'BIZ kWh ENTRY'!BE41)</f>
        <v>0</v>
      </c>
      <c r="J41" s="167">
        <f>SUM('BIZ kWh ENTRY'!J41,'BIZ kWh ENTRY'!Z41,'BIZ kWh ENTRY'!AP41,'BIZ kWh ENTRY'!BF41)</f>
        <v>0</v>
      </c>
      <c r="K41" s="167">
        <f>SUM('BIZ kWh ENTRY'!K41,'BIZ kWh ENTRY'!AA41,'BIZ kWh ENTRY'!AQ41,'BIZ kWh ENTRY'!BG41)</f>
        <v>0</v>
      </c>
      <c r="L41" s="167">
        <f>SUM('BIZ kWh ENTRY'!L41,'BIZ kWh ENTRY'!AB41,'BIZ kWh ENTRY'!AR41,'BIZ kWh ENTRY'!BH41)</f>
        <v>0</v>
      </c>
      <c r="M41" s="167">
        <f>SUM('BIZ kWh ENTRY'!M41,'BIZ kWh ENTRY'!AC41,'BIZ kWh ENTRY'!AS41,'BIZ kWh ENTRY'!BI41)</f>
        <v>0</v>
      </c>
      <c r="N41" s="167">
        <f>SUM('BIZ kWh ENTRY'!N41,'BIZ kWh ENTRY'!AD41,'BIZ kWh ENTRY'!AT41,'BIZ kWh ENTRY'!BJ41)</f>
        <v>0</v>
      </c>
      <c r="O41" s="360">
        <f t="shared" si="6"/>
        <v>0</v>
      </c>
      <c r="Q41" s="361"/>
      <c r="R41" s="361"/>
      <c r="S41" s="361"/>
      <c r="T41" s="361"/>
      <c r="U41" s="361"/>
      <c r="V41" s="361"/>
      <c r="W41" s="361"/>
      <c r="X41" s="362"/>
    </row>
    <row r="42" spans="1:24" s="356" customFormat="1" x14ac:dyDescent="0.35">
      <c r="A42" s="656"/>
      <c r="B42" s="359" t="s">
        <v>56</v>
      </c>
      <c r="C42" s="167">
        <f>SUM('BIZ kWh ENTRY'!C42,'BIZ kWh ENTRY'!S42,'BIZ kWh ENTRY'!AI42,'BIZ kWh ENTRY'!AY42)</f>
        <v>0</v>
      </c>
      <c r="D42" s="167">
        <f>SUM('BIZ kWh ENTRY'!D42,'BIZ kWh ENTRY'!T42,'BIZ kWh ENTRY'!AJ42,'BIZ kWh ENTRY'!AZ42)</f>
        <v>0</v>
      </c>
      <c r="E42" s="167">
        <f>SUM('BIZ kWh ENTRY'!E42,'BIZ kWh ENTRY'!U42,'BIZ kWh ENTRY'!AK42,'BIZ kWh ENTRY'!BA42)</f>
        <v>0</v>
      </c>
      <c r="F42" s="167">
        <f>SUM('BIZ kWh ENTRY'!F42,'BIZ kWh ENTRY'!V42,'BIZ kWh ENTRY'!AL42,'BIZ kWh ENTRY'!BB42)</f>
        <v>0</v>
      </c>
      <c r="G42" s="167">
        <f>SUM('BIZ kWh ENTRY'!G42,'BIZ kWh ENTRY'!W42,'BIZ kWh ENTRY'!AM42,'BIZ kWh ENTRY'!BC42)</f>
        <v>0</v>
      </c>
      <c r="H42" s="167">
        <f>SUM('BIZ kWh ENTRY'!H42,'BIZ kWh ENTRY'!X42,'BIZ kWh ENTRY'!AN42,'BIZ kWh ENTRY'!BD42)</f>
        <v>0</v>
      </c>
      <c r="I42" s="167">
        <f>SUM('BIZ kWh ENTRY'!I42,'BIZ kWh ENTRY'!Y42,'BIZ kWh ENTRY'!AO42,'BIZ kWh ENTRY'!BE42)</f>
        <v>0</v>
      </c>
      <c r="J42" s="167">
        <f>SUM('BIZ kWh ENTRY'!J42,'BIZ kWh ENTRY'!Z42,'BIZ kWh ENTRY'!AP42,'BIZ kWh ENTRY'!BF42)</f>
        <v>0</v>
      </c>
      <c r="K42" s="167">
        <f>SUM('BIZ kWh ENTRY'!K42,'BIZ kWh ENTRY'!AA42,'BIZ kWh ENTRY'!AQ42,'BIZ kWh ENTRY'!BG42)</f>
        <v>0</v>
      </c>
      <c r="L42" s="167">
        <f>SUM('BIZ kWh ENTRY'!L42,'BIZ kWh ENTRY'!AB42,'BIZ kWh ENTRY'!AR42,'BIZ kWh ENTRY'!BH42)</f>
        <v>0</v>
      </c>
      <c r="M42" s="167">
        <f>SUM('BIZ kWh ENTRY'!M42,'BIZ kWh ENTRY'!AC42,'BIZ kWh ENTRY'!AS42,'BIZ kWh ENTRY'!BI42)</f>
        <v>0</v>
      </c>
      <c r="N42" s="167">
        <f>SUM('BIZ kWh ENTRY'!N42,'BIZ kWh ENTRY'!AD42,'BIZ kWh ENTRY'!AT42,'BIZ kWh ENTRY'!BJ42)</f>
        <v>0</v>
      </c>
      <c r="O42" s="360">
        <f t="shared" si="6"/>
        <v>0</v>
      </c>
      <c r="Q42" s="361"/>
      <c r="R42" s="361"/>
      <c r="S42" s="361"/>
      <c r="T42" s="361"/>
      <c r="U42" s="361"/>
      <c r="V42" s="361"/>
      <c r="W42" s="361"/>
      <c r="X42" s="362"/>
    </row>
    <row r="43" spans="1:24" s="356" customFormat="1" x14ac:dyDescent="0.35">
      <c r="A43" s="656"/>
      <c r="B43" s="359" t="s">
        <v>55</v>
      </c>
      <c r="C43" s="167">
        <f>SUM('BIZ kWh ENTRY'!C43,'BIZ kWh ENTRY'!S43,'BIZ kWh ENTRY'!AI43,'BIZ kWh ENTRY'!AY43)</f>
        <v>0</v>
      </c>
      <c r="D43" s="167">
        <f>SUM('BIZ kWh ENTRY'!D43,'BIZ kWh ENTRY'!T43,'BIZ kWh ENTRY'!AJ43,'BIZ kWh ENTRY'!AZ43)</f>
        <v>0</v>
      </c>
      <c r="E43" s="167">
        <f>SUM('BIZ kWh ENTRY'!E43,'BIZ kWh ENTRY'!U43,'BIZ kWh ENTRY'!AK43,'BIZ kWh ENTRY'!BA43)</f>
        <v>0</v>
      </c>
      <c r="F43" s="167">
        <f>SUM('BIZ kWh ENTRY'!F43,'BIZ kWh ENTRY'!V43,'BIZ kWh ENTRY'!AL43,'BIZ kWh ENTRY'!BB43)</f>
        <v>0</v>
      </c>
      <c r="G43" s="167">
        <f>SUM('BIZ kWh ENTRY'!G43,'BIZ kWh ENTRY'!W43,'BIZ kWh ENTRY'!AM43,'BIZ kWh ENTRY'!BC43)</f>
        <v>0</v>
      </c>
      <c r="H43" s="167">
        <f>SUM('BIZ kWh ENTRY'!H43,'BIZ kWh ENTRY'!X43,'BIZ kWh ENTRY'!AN43,'BIZ kWh ENTRY'!BD43)</f>
        <v>0</v>
      </c>
      <c r="I43" s="167">
        <f>SUM('BIZ kWh ENTRY'!I43,'BIZ kWh ENTRY'!Y43,'BIZ kWh ENTRY'!AO43,'BIZ kWh ENTRY'!BE43)</f>
        <v>0</v>
      </c>
      <c r="J43" s="167">
        <f>SUM('BIZ kWh ENTRY'!J43,'BIZ kWh ENTRY'!Z43,'BIZ kWh ENTRY'!AP43,'BIZ kWh ENTRY'!BF43)</f>
        <v>0</v>
      </c>
      <c r="K43" s="167">
        <f>SUM('BIZ kWh ENTRY'!K43,'BIZ kWh ENTRY'!AA43,'BIZ kWh ENTRY'!AQ43,'BIZ kWh ENTRY'!BG43)</f>
        <v>0</v>
      </c>
      <c r="L43" s="167">
        <f>SUM('BIZ kWh ENTRY'!L43,'BIZ kWh ENTRY'!AB43,'BIZ kWh ENTRY'!AR43,'BIZ kWh ENTRY'!BH43)</f>
        <v>0</v>
      </c>
      <c r="M43" s="167">
        <f>SUM('BIZ kWh ENTRY'!M43,'BIZ kWh ENTRY'!AC43,'BIZ kWh ENTRY'!AS43,'BIZ kWh ENTRY'!BI43)</f>
        <v>0</v>
      </c>
      <c r="N43" s="167">
        <f>SUM('BIZ kWh ENTRY'!N43,'BIZ kWh ENTRY'!AD43,'BIZ kWh ENTRY'!AT43,'BIZ kWh ENTRY'!BJ43)</f>
        <v>0</v>
      </c>
      <c r="O43" s="360">
        <f t="shared" si="6"/>
        <v>0</v>
      </c>
      <c r="Q43" s="361"/>
      <c r="R43" s="361"/>
      <c r="S43" s="361"/>
      <c r="T43" s="361"/>
      <c r="U43" s="361"/>
      <c r="V43" s="361"/>
      <c r="W43" s="361"/>
      <c r="X43" s="362"/>
    </row>
    <row r="44" spans="1:24" s="356" customFormat="1" x14ac:dyDescent="0.35">
      <c r="A44" s="656"/>
      <c r="B44" s="359" t="s">
        <v>54</v>
      </c>
      <c r="C44" s="167">
        <f>SUM('BIZ kWh ENTRY'!C44,'BIZ kWh ENTRY'!S44,'BIZ kWh ENTRY'!AI44,'BIZ kWh ENTRY'!AY44)</f>
        <v>0</v>
      </c>
      <c r="D44" s="167">
        <f>SUM('BIZ kWh ENTRY'!D44,'BIZ kWh ENTRY'!T44,'BIZ kWh ENTRY'!AJ44,'BIZ kWh ENTRY'!AZ44)</f>
        <v>0</v>
      </c>
      <c r="E44" s="167">
        <f>SUM('BIZ kWh ENTRY'!E44,'BIZ kWh ENTRY'!U44,'BIZ kWh ENTRY'!AK44,'BIZ kWh ENTRY'!BA44)</f>
        <v>0</v>
      </c>
      <c r="F44" s="167">
        <f>SUM('BIZ kWh ENTRY'!F44,'BIZ kWh ENTRY'!V44,'BIZ kWh ENTRY'!AL44,'BIZ kWh ENTRY'!BB44)</f>
        <v>0</v>
      </c>
      <c r="G44" s="167">
        <f>SUM('BIZ kWh ENTRY'!G44,'BIZ kWh ENTRY'!W44,'BIZ kWh ENTRY'!AM44,'BIZ kWh ENTRY'!BC44)</f>
        <v>0</v>
      </c>
      <c r="H44" s="167">
        <f>SUM('BIZ kWh ENTRY'!H44,'BIZ kWh ENTRY'!X44,'BIZ kWh ENTRY'!AN44,'BIZ kWh ENTRY'!BD44)</f>
        <v>0</v>
      </c>
      <c r="I44" s="167">
        <f>SUM('BIZ kWh ENTRY'!I44,'BIZ kWh ENTRY'!Y44,'BIZ kWh ENTRY'!AO44,'BIZ kWh ENTRY'!BE44)</f>
        <v>0</v>
      </c>
      <c r="J44" s="167">
        <f>SUM('BIZ kWh ENTRY'!J44,'BIZ kWh ENTRY'!Z44,'BIZ kWh ENTRY'!AP44,'BIZ kWh ENTRY'!BF44)</f>
        <v>0</v>
      </c>
      <c r="K44" s="167">
        <f>SUM('BIZ kWh ENTRY'!K44,'BIZ kWh ENTRY'!AA44,'BIZ kWh ENTRY'!AQ44,'BIZ kWh ENTRY'!BG44)</f>
        <v>0</v>
      </c>
      <c r="L44" s="167">
        <f>SUM('BIZ kWh ENTRY'!L44,'BIZ kWh ENTRY'!AB44,'BIZ kWh ENTRY'!AR44,'BIZ kWh ENTRY'!BH44)</f>
        <v>0</v>
      </c>
      <c r="M44" s="167">
        <f>SUM('BIZ kWh ENTRY'!M44,'BIZ kWh ENTRY'!AC44,'BIZ kWh ENTRY'!AS44,'BIZ kWh ENTRY'!BI44)</f>
        <v>0</v>
      </c>
      <c r="N44" s="167">
        <f>SUM('BIZ kWh ENTRY'!N44,'BIZ kWh ENTRY'!AD44,'BIZ kWh ENTRY'!AT44,'BIZ kWh ENTRY'!BJ44)</f>
        <v>0</v>
      </c>
      <c r="O44" s="360">
        <f t="shared" si="6"/>
        <v>0</v>
      </c>
      <c r="Q44" s="361"/>
      <c r="R44" s="361"/>
      <c r="S44" s="361"/>
      <c r="T44" s="361"/>
      <c r="U44" s="361"/>
      <c r="V44" s="361"/>
      <c r="W44" s="361"/>
      <c r="X44" s="362"/>
    </row>
    <row r="45" spans="1:24" s="356" customFormat="1" x14ac:dyDescent="0.35">
      <c r="A45" s="656"/>
      <c r="B45" s="359" t="s">
        <v>53</v>
      </c>
      <c r="C45" s="167">
        <f>SUM('BIZ kWh ENTRY'!C45,'BIZ kWh ENTRY'!S45,'BIZ kWh ENTRY'!AI45,'BIZ kWh ENTRY'!AY45)</f>
        <v>0</v>
      </c>
      <c r="D45" s="167">
        <f>SUM('BIZ kWh ENTRY'!D45,'BIZ kWh ENTRY'!T45,'BIZ kWh ENTRY'!AJ45,'BIZ kWh ENTRY'!AZ45)</f>
        <v>0</v>
      </c>
      <c r="E45" s="167">
        <f>SUM('BIZ kWh ENTRY'!E45,'BIZ kWh ENTRY'!U45,'BIZ kWh ENTRY'!AK45,'BIZ kWh ENTRY'!BA45)</f>
        <v>0</v>
      </c>
      <c r="F45" s="167">
        <f>SUM('BIZ kWh ENTRY'!F45,'BIZ kWh ENTRY'!V45,'BIZ kWh ENTRY'!AL45,'BIZ kWh ENTRY'!BB45)</f>
        <v>0</v>
      </c>
      <c r="G45" s="167">
        <f>SUM('BIZ kWh ENTRY'!G45,'BIZ kWh ENTRY'!W45,'BIZ kWh ENTRY'!AM45,'BIZ kWh ENTRY'!BC45)</f>
        <v>0</v>
      </c>
      <c r="H45" s="167">
        <f>SUM('BIZ kWh ENTRY'!H45,'BIZ kWh ENTRY'!X45,'BIZ kWh ENTRY'!AN45,'BIZ kWh ENTRY'!BD45)</f>
        <v>0</v>
      </c>
      <c r="I45" s="167">
        <f>SUM('BIZ kWh ENTRY'!I45,'BIZ kWh ENTRY'!Y45,'BIZ kWh ENTRY'!AO45,'BIZ kWh ENTRY'!BE45)</f>
        <v>0</v>
      </c>
      <c r="J45" s="167">
        <f>SUM('BIZ kWh ENTRY'!J45,'BIZ kWh ENTRY'!Z45,'BIZ kWh ENTRY'!AP45,'BIZ kWh ENTRY'!BF45)</f>
        <v>0</v>
      </c>
      <c r="K45" s="167">
        <f>SUM('BIZ kWh ENTRY'!K45,'BIZ kWh ENTRY'!AA45,'BIZ kWh ENTRY'!AQ45,'BIZ kWh ENTRY'!BG45)</f>
        <v>0</v>
      </c>
      <c r="L45" s="167">
        <f>SUM('BIZ kWh ENTRY'!L45,'BIZ kWh ENTRY'!AB45,'BIZ kWh ENTRY'!AR45,'BIZ kWh ENTRY'!BH45)</f>
        <v>0</v>
      </c>
      <c r="M45" s="167">
        <f>SUM('BIZ kWh ENTRY'!M45,'BIZ kWh ENTRY'!AC45,'BIZ kWh ENTRY'!AS45,'BIZ kWh ENTRY'!BI45)</f>
        <v>0</v>
      </c>
      <c r="N45" s="167">
        <f>SUM('BIZ kWh ENTRY'!N45,'BIZ kWh ENTRY'!AD45,'BIZ kWh ENTRY'!AT45,'BIZ kWh ENTRY'!BJ45)</f>
        <v>0</v>
      </c>
      <c r="O45" s="360">
        <f t="shared" si="6"/>
        <v>0</v>
      </c>
      <c r="Q45" s="361"/>
      <c r="R45" s="361"/>
      <c r="S45" s="361"/>
      <c r="T45" s="361"/>
      <c r="U45" s="361"/>
      <c r="V45" s="361"/>
      <c r="W45" s="361"/>
      <c r="X45" s="362"/>
    </row>
    <row r="46" spans="1:24" s="356" customFormat="1" x14ac:dyDescent="0.35">
      <c r="A46" s="656"/>
      <c r="B46" s="359" t="s">
        <v>52</v>
      </c>
      <c r="C46" s="167">
        <f>SUM('BIZ kWh ENTRY'!C46,'BIZ kWh ENTRY'!S46,'BIZ kWh ENTRY'!AI46,'BIZ kWh ENTRY'!AY46)</f>
        <v>0</v>
      </c>
      <c r="D46" s="167">
        <f>SUM('BIZ kWh ENTRY'!D46,'BIZ kWh ENTRY'!T46,'BIZ kWh ENTRY'!AJ46,'BIZ kWh ENTRY'!AZ46)</f>
        <v>0</v>
      </c>
      <c r="E46" s="167">
        <f>SUM('BIZ kWh ENTRY'!E46,'BIZ kWh ENTRY'!U46,'BIZ kWh ENTRY'!AK46,'BIZ kWh ENTRY'!BA46)</f>
        <v>0</v>
      </c>
      <c r="F46" s="167">
        <f>SUM('BIZ kWh ENTRY'!F46,'BIZ kWh ENTRY'!V46,'BIZ kWh ENTRY'!AL46,'BIZ kWh ENTRY'!BB46)</f>
        <v>0</v>
      </c>
      <c r="G46" s="167">
        <f>SUM('BIZ kWh ENTRY'!G46,'BIZ kWh ENTRY'!W46,'BIZ kWh ENTRY'!AM46,'BIZ kWh ENTRY'!BC46)</f>
        <v>0</v>
      </c>
      <c r="H46" s="167">
        <f>SUM('BIZ kWh ENTRY'!H46,'BIZ kWh ENTRY'!X46,'BIZ kWh ENTRY'!AN46,'BIZ kWh ENTRY'!BD46)</f>
        <v>0</v>
      </c>
      <c r="I46" s="167">
        <f>SUM('BIZ kWh ENTRY'!I46,'BIZ kWh ENTRY'!Y46,'BIZ kWh ENTRY'!AO46,'BIZ kWh ENTRY'!BE46)</f>
        <v>0</v>
      </c>
      <c r="J46" s="167">
        <f>SUM('BIZ kWh ENTRY'!J46,'BIZ kWh ENTRY'!Z46,'BIZ kWh ENTRY'!AP46,'BIZ kWh ENTRY'!BF46)</f>
        <v>0</v>
      </c>
      <c r="K46" s="167">
        <f>SUM('BIZ kWh ENTRY'!K46,'BIZ kWh ENTRY'!AA46,'BIZ kWh ENTRY'!AQ46,'BIZ kWh ENTRY'!BG46)</f>
        <v>0</v>
      </c>
      <c r="L46" s="167">
        <f>SUM('BIZ kWh ENTRY'!L46,'BIZ kWh ENTRY'!AB46,'BIZ kWh ENTRY'!AR46,'BIZ kWh ENTRY'!BH46)</f>
        <v>0</v>
      </c>
      <c r="M46" s="167">
        <f>SUM('BIZ kWh ENTRY'!M46,'BIZ kWh ENTRY'!AC46,'BIZ kWh ENTRY'!AS46,'BIZ kWh ENTRY'!BI46)</f>
        <v>0</v>
      </c>
      <c r="N46" s="167">
        <f>SUM('BIZ kWh ENTRY'!N46,'BIZ kWh ENTRY'!AD46,'BIZ kWh ENTRY'!AT46,'BIZ kWh ENTRY'!BJ46)</f>
        <v>0</v>
      </c>
      <c r="O46" s="360">
        <f t="shared" si="6"/>
        <v>0</v>
      </c>
      <c r="Q46" s="361"/>
      <c r="R46" s="361"/>
      <c r="S46" s="361"/>
      <c r="T46" s="361"/>
      <c r="U46" s="361"/>
      <c r="V46" s="361"/>
      <c r="W46" s="361"/>
      <c r="X46" s="362"/>
    </row>
    <row r="47" spans="1:24" s="356" customFormat="1" x14ac:dyDescent="0.35">
      <c r="A47" s="656"/>
      <c r="B47" s="359" t="s">
        <v>51</v>
      </c>
      <c r="C47" s="167">
        <f>SUM('BIZ kWh ENTRY'!C47,'BIZ kWh ENTRY'!S47,'BIZ kWh ENTRY'!AI47,'BIZ kWh ENTRY'!AY47)</f>
        <v>0</v>
      </c>
      <c r="D47" s="167">
        <f>SUM('BIZ kWh ENTRY'!D47,'BIZ kWh ENTRY'!T47,'BIZ kWh ENTRY'!AJ47,'BIZ kWh ENTRY'!AZ47)</f>
        <v>0</v>
      </c>
      <c r="E47" s="167">
        <f>SUM('BIZ kWh ENTRY'!E47,'BIZ kWh ENTRY'!U47,'BIZ kWh ENTRY'!AK47,'BIZ kWh ENTRY'!BA47)</f>
        <v>0</v>
      </c>
      <c r="F47" s="167">
        <f>SUM('BIZ kWh ENTRY'!F47,'BIZ kWh ENTRY'!V47,'BIZ kWh ENTRY'!AL47,'BIZ kWh ENTRY'!BB47)</f>
        <v>0</v>
      </c>
      <c r="G47" s="167">
        <f>SUM('BIZ kWh ENTRY'!G47,'BIZ kWh ENTRY'!W47,'BIZ kWh ENTRY'!AM47,'BIZ kWh ENTRY'!BC47)</f>
        <v>0</v>
      </c>
      <c r="H47" s="167">
        <f>SUM('BIZ kWh ENTRY'!H47,'BIZ kWh ENTRY'!X47,'BIZ kWh ENTRY'!AN47,'BIZ kWh ENTRY'!BD47)</f>
        <v>0</v>
      </c>
      <c r="I47" s="167">
        <f>SUM('BIZ kWh ENTRY'!I47,'BIZ kWh ENTRY'!Y47,'BIZ kWh ENTRY'!AO47,'BIZ kWh ENTRY'!BE47)</f>
        <v>0</v>
      </c>
      <c r="J47" s="167">
        <f>SUM('BIZ kWh ENTRY'!J47,'BIZ kWh ENTRY'!Z47,'BIZ kWh ENTRY'!AP47,'BIZ kWh ENTRY'!BF47)</f>
        <v>0</v>
      </c>
      <c r="K47" s="167">
        <f>SUM('BIZ kWh ENTRY'!K47,'BIZ kWh ENTRY'!AA47,'BIZ kWh ENTRY'!AQ47,'BIZ kWh ENTRY'!BG47)</f>
        <v>0</v>
      </c>
      <c r="L47" s="167">
        <f>SUM('BIZ kWh ENTRY'!L47,'BIZ kWh ENTRY'!AB47,'BIZ kWh ENTRY'!AR47,'BIZ kWh ENTRY'!BH47)</f>
        <v>0</v>
      </c>
      <c r="M47" s="167">
        <f>SUM('BIZ kWh ENTRY'!M47,'BIZ kWh ENTRY'!AC47,'BIZ kWh ENTRY'!AS47,'BIZ kWh ENTRY'!BI47)</f>
        <v>0</v>
      </c>
      <c r="N47" s="167">
        <f>SUM('BIZ kWh ENTRY'!N47,'BIZ kWh ENTRY'!AD47,'BIZ kWh ENTRY'!AT47,'BIZ kWh ENTRY'!BJ47)</f>
        <v>0</v>
      </c>
      <c r="O47" s="360">
        <f t="shared" si="6"/>
        <v>0</v>
      </c>
      <c r="Q47" s="361"/>
      <c r="R47" s="361"/>
      <c r="S47" s="361"/>
      <c r="T47" s="361"/>
      <c r="U47" s="361"/>
      <c r="V47" s="361"/>
      <c r="W47" s="361"/>
      <c r="X47" s="362"/>
    </row>
    <row r="48" spans="1:24" s="356" customFormat="1" ht="15" thickBot="1" x14ac:dyDescent="0.4">
      <c r="A48" s="657"/>
      <c r="B48" s="359" t="s">
        <v>50</v>
      </c>
      <c r="C48" s="167">
        <f>SUM('BIZ kWh ENTRY'!C48,'BIZ kWh ENTRY'!S48,'BIZ kWh ENTRY'!AI48,'BIZ kWh ENTRY'!AY48)</f>
        <v>0</v>
      </c>
      <c r="D48" s="167">
        <f>SUM('BIZ kWh ENTRY'!D48,'BIZ kWh ENTRY'!T48,'BIZ kWh ENTRY'!AJ48,'BIZ kWh ENTRY'!AZ48)</f>
        <v>0</v>
      </c>
      <c r="E48" s="167">
        <f>SUM('BIZ kWh ENTRY'!E48,'BIZ kWh ENTRY'!U48,'BIZ kWh ENTRY'!AK48,'BIZ kWh ENTRY'!BA48)</f>
        <v>0</v>
      </c>
      <c r="F48" s="167">
        <f>SUM('BIZ kWh ENTRY'!F48,'BIZ kWh ENTRY'!V48,'BIZ kWh ENTRY'!AL48,'BIZ kWh ENTRY'!BB48)</f>
        <v>0</v>
      </c>
      <c r="G48" s="167">
        <f>SUM('BIZ kWh ENTRY'!G48,'BIZ kWh ENTRY'!W48,'BIZ kWh ENTRY'!AM48,'BIZ kWh ENTRY'!BC48)</f>
        <v>0</v>
      </c>
      <c r="H48" s="167">
        <f>SUM('BIZ kWh ENTRY'!H48,'BIZ kWh ENTRY'!X48,'BIZ kWh ENTRY'!AN48,'BIZ kWh ENTRY'!BD48)</f>
        <v>0</v>
      </c>
      <c r="I48" s="167">
        <f>SUM('BIZ kWh ENTRY'!I48,'BIZ kWh ENTRY'!Y48,'BIZ kWh ENTRY'!AO48,'BIZ kWh ENTRY'!BE48)</f>
        <v>0</v>
      </c>
      <c r="J48" s="167">
        <f>SUM('BIZ kWh ENTRY'!J48,'BIZ kWh ENTRY'!Z48,'BIZ kWh ENTRY'!AP48,'BIZ kWh ENTRY'!BF48)</f>
        <v>0</v>
      </c>
      <c r="K48" s="167">
        <f>SUM('BIZ kWh ENTRY'!K48,'BIZ kWh ENTRY'!AA48,'BIZ kWh ENTRY'!AQ48,'BIZ kWh ENTRY'!BG48)</f>
        <v>0</v>
      </c>
      <c r="L48" s="167">
        <f>SUM('BIZ kWh ENTRY'!L48,'BIZ kWh ENTRY'!AB48,'BIZ kWh ENTRY'!AR48,'BIZ kWh ENTRY'!BH48)</f>
        <v>0</v>
      </c>
      <c r="M48" s="167">
        <f>SUM('BIZ kWh ENTRY'!M48,'BIZ kWh ENTRY'!AC48,'BIZ kWh ENTRY'!AS48,'BIZ kWh ENTRY'!BI48)</f>
        <v>0</v>
      </c>
      <c r="N48" s="167">
        <f>SUM('BIZ kWh ENTRY'!N48,'BIZ kWh ENTRY'!AD48,'BIZ kWh ENTRY'!AT48,'BIZ kWh ENTRY'!BJ48)</f>
        <v>0</v>
      </c>
      <c r="O48" s="360">
        <f t="shared" si="6"/>
        <v>0</v>
      </c>
      <c r="Q48" s="361"/>
      <c r="R48" s="361"/>
      <c r="S48" s="361"/>
      <c r="T48" s="361"/>
      <c r="U48" s="361"/>
      <c r="V48" s="361"/>
      <c r="W48" s="361"/>
      <c r="X48" s="362"/>
    </row>
    <row r="49" spans="1:24" s="356" customFormat="1" ht="15" thickBot="1" x14ac:dyDescent="0.4">
      <c r="A49" s="287"/>
      <c r="B49" s="363" t="s">
        <v>43</v>
      </c>
      <c r="C49" s="364">
        <f t="shared" ref="C49:N49" si="7">SUM(C36:C48)</f>
        <v>0</v>
      </c>
      <c r="D49" s="364">
        <f t="shared" si="7"/>
        <v>0</v>
      </c>
      <c r="E49" s="364">
        <f t="shared" si="7"/>
        <v>0</v>
      </c>
      <c r="F49" s="364">
        <f t="shared" si="7"/>
        <v>0</v>
      </c>
      <c r="G49" s="364">
        <f t="shared" si="7"/>
        <v>0</v>
      </c>
      <c r="H49" s="364">
        <f t="shared" si="7"/>
        <v>0</v>
      </c>
      <c r="I49" s="364">
        <f t="shared" si="7"/>
        <v>0</v>
      </c>
      <c r="J49" s="364">
        <f t="shared" si="7"/>
        <v>0</v>
      </c>
      <c r="K49" s="364">
        <f t="shared" si="7"/>
        <v>0</v>
      </c>
      <c r="L49" s="364">
        <f t="shared" si="7"/>
        <v>0</v>
      </c>
      <c r="M49" s="364">
        <f t="shared" si="7"/>
        <v>0</v>
      </c>
      <c r="N49" s="364">
        <f t="shared" si="7"/>
        <v>0</v>
      </c>
      <c r="O49" s="365">
        <f t="shared" si="6"/>
        <v>0</v>
      </c>
      <c r="Q49" s="361"/>
      <c r="R49" s="361"/>
      <c r="S49" s="361"/>
      <c r="T49" s="361"/>
      <c r="U49" s="361"/>
      <c r="V49" s="361"/>
      <c r="W49" s="361"/>
      <c r="X49" s="362"/>
    </row>
    <row r="50" spans="1:24" ht="21.5" thickBot="1" x14ac:dyDescent="0.55000000000000004">
      <c r="A50" s="80"/>
    </row>
    <row r="51" spans="1:24" ht="21.5" thickBot="1" x14ac:dyDescent="0.55000000000000004">
      <c r="A51" s="80"/>
      <c r="B51" s="184" t="s">
        <v>36</v>
      </c>
      <c r="C51" s="185">
        <f>C$3</f>
        <v>44927</v>
      </c>
      <c r="D51" s="185">
        <f t="shared" ref="D51:N51" si="8">D$3</f>
        <v>44958</v>
      </c>
      <c r="E51" s="185">
        <f t="shared" si="8"/>
        <v>44986</v>
      </c>
      <c r="F51" s="185">
        <f t="shared" si="8"/>
        <v>45017</v>
      </c>
      <c r="G51" s="185">
        <f t="shared" si="8"/>
        <v>45047</v>
      </c>
      <c r="H51" s="185">
        <f t="shared" si="8"/>
        <v>45078</v>
      </c>
      <c r="I51" s="185">
        <f t="shared" si="8"/>
        <v>45108</v>
      </c>
      <c r="J51" s="185">
        <f t="shared" si="8"/>
        <v>45139</v>
      </c>
      <c r="K51" s="185">
        <f t="shared" si="8"/>
        <v>45170</v>
      </c>
      <c r="L51" s="185">
        <f t="shared" si="8"/>
        <v>45200</v>
      </c>
      <c r="M51" s="185">
        <f t="shared" si="8"/>
        <v>45231</v>
      </c>
      <c r="N51" s="185" t="str">
        <f t="shared" si="8"/>
        <v>Dec-23 +</v>
      </c>
      <c r="O51" s="186" t="s">
        <v>34</v>
      </c>
      <c r="Q51" s="40"/>
      <c r="R51" s="40"/>
      <c r="S51" s="40"/>
      <c r="T51" s="40"/>
      <c r="U51" s="40"/>
      <c r="V51" s="40"/>
      <c r="W51" s="40"/>
      <c r="X51" s="169"/>
    </row>
    <row r="52" spans="1:24" ht="15" customHeight="1" x14ac:dyDescent="0.35">
      <c r="A52" s="632" t="s">
        <v>67</v>
      </c>
      <c r="B52" s="11" t="s">
        <v>62</v>
      </c>
      <c r="C52" s="3">
        <f>SUM('BIZ kWh ENTRY'!C52,'BIZ kWh ENTRY'!S52,'BIZ kWh ENTRY'!AI52,'BIZ kWh ENTRY'!AY52)</f>
        <v>0</v>
      </c>
      <c r="D52" s="3">
        <f>SUM('BIZ kWh ENTRY'!D52,'BIZ kWh ENTRY'!T52,'BIZ kWh ENTRY'!AJ52,'BIZ kWh ENTRY'!AZ52)</f>
        <v>486233</v>
      </c>
      <c r="E52" s="3">
        <f>SUM('BIZ kWh ENTRY'!E52,'BIZ kWh ENTRY'!U52,'BIZ kWh ENTRY'!AK52,'BIZ kWh ENTRY'!BA52)</f>
        <v>326614</v>
      </c>
      <c r="F52" s="3">
        <f>SUM('BIZ kWh ENTRY'!F52,'BIZ kWh ENTRY'!V52,'BIZ kWh ENTRY'!AL52,'BIZ kWh ENTRY'!BB52)</f>
        <v>0</v>
      </c>
      <c r="G52" s="3">
        <f>SUM('BIZ kWh ENTRY'!G52,'BIZ kWh ENTRY'!W52,'BIZ kWh ENTRY'!AM52,'BIZ kWh ENTRY'!BC52)</f>
        <v>0</v>
      </c>
      <c r="H52" s="3">
        <f>SUM('BIZ kWh ENTRY'!H52,'BIZ kWh ENTRY'!X52,'BIZ kWh ENTRY'!AN52,'BIZ kWh ENTRY'!BD52)</f>
        <v>0</v>
      </c>
      <c r="I52" s="3">
        <f>SUM('BIZ kWh ENTRY'!I52,'BIZ kWh ENTRY'!Y52,'BIZ kWh ENTRY'!AO52,'BIZ kWh ENTRY'!BE52)</f>
        <v>0</v>
      </c>
      <c r="J52" s="3">
        <f>SUM('BIZ kWh ENTRY'!J52,'BIZ kWh ENTRY'!Z52,'BIZ kWh ENTRY'!AP52,'BIZ kWh ENTRY'!BF52)</f>
        <v>190178</v>
      </c>
      <c r="K52" s="3">
        <f>SUM('BIZ kWh ENTRY'!K52,'BIZ kWh ENTRY'!AA52,'BIZ kWh ENTRY'!AQ52,'BIZ kWh ENTRY'!BG52)</f>
        <v>0</v>
      </c>
      <c r="L52" s="3">
        <f>SUM('BIZ kWh ENTRY'!L52,'BIZ kWh ENTRY'!AB52,'BIZ kWh ENTRY'!AR52,'BIZ kWh ENTRY'!BH52)</f>
        <v>0</v>
      </c>
      <c r="M52" s="3">
        <f>SUM('BIZ kWh ENTRY'!M52,'BIZ kWh ENTRY'!AC52,'BIZ kWh ENTRY'!AS52,'BIZ kWh ENTRY'!BI52)</f>
        <v>98196.129050863252</v>
      </c>
      <c r="N52" s="3">
        <f>SUM('BIZ kWh ENTRY'!N52,'BIZ kWh ENTRY'!AD52,'BIZ kWh ENTRY'!AT52,'BIZ kWh ENTRY'!BJ52)</f>
        <v>843925.75425193098</v>
      </c>
      <c r="O52" s="74">
        <f t="shared" ref="O52:O65" si="9">SUM(C52:N52)</f>
        <v>1945146.8833027943</v>
      </c>
      <c r="Q52" s="177"/>
      <c r="R52" s="177"/>
      <c r="S52" s="177"/>
      <c r="T52" s="177"/>
      <c r="U52" s="177"/>
      <c r="V52" s="177"/>
      <c r="W52" s="177"/>
      <c r="X52" s="305"/>
    </row>
    <row r="53" spans="1:24" x14ac:dyDescent="0.35">
      <c r="A53" s="633"/>
      <c r="B53" s="12" t="s">
        <v>61</v>
      </c>
      <c r="C53" s="3">
        <f>SUM('BIZ kWh ENTRY'!C53,'BIZ kWh ENTRY'!S53,'BIZ kWh ENTRY'!AI53,'BIZ kWh ENTRY'!AY53)</f>
        <v>0</v>
      </c>
      <c r="D53" s="3">
        <f>SUM('BIZ kWh ENTRY'!D53,'BIZ kWh ENTRY'!T53,'BIZ kWh ENTRY'!AJ53,'BIZ kWh ENTRY'!AZ53)</f>
        <v>0</v>
      </c>
      <c r="E53" s="3">
        <f>SUM('BIZ kWh ENTRY'!E53,'BIZ kWh ENTRY'!U53,'BIZ kWh ENTRY'!AK53,'BIZ kWh ENTRY'!BA53)</f>
        <v>0</v>
      </c>
      <c r="F53" s="3">
        <f>SUM('BIZ kWh ENTRY'!F53,'BIZ kWh ENTRY'!V53,'BIZ kWh ENTRY'!AL53,'BIZ kWh ENTRY'!BB53)</f>
        <v>0</v>
      </c>
      <c r="G53" s="3">
        <f>SUM('BIZ kWh ENTRY'!G53,'BIZ kWh ENTRY'!W53,'BIZ kWh ENTRY'!AM53,'BIZ kWh ENTRY'!BC53)</f>
        <v>0</v>
      </c>
      <c r="H53" s="3">
        <f>SUM('BIZ kWh ENTRY'!H53,'BIZ kWh ENTRY'!X53,'BIZ kWh ENTRY'!AN53,'BIZ kWh ENTRY'!BD53)</f>
        <v>0</v>
      </c>
      <c r="I53" s="3">
        <f>SUM('BIZ kWh ENTRY'!I53,'BIZ kWh ENTRY'!Y53,'BIZ kWh ENTRY'!AO53,'BIZ kWh ENTRY'!BE53)</f>
        <v>0</v>
      </c>
      <c r="J53" s="3">
        <f>SUM('BIZ kWh ENTRY'!J53,'BIZ kWh ENTRY'!Z53,'BIZ kWh ENTRY'!AP53,'BIZ kWh ENTRY'!BF53)</f>
        <v>0</v>
      </c>
      <c r="K53" s="3">
        <f>SUM('BIZ kWh ENTRY'!K53,'BIZ kWh ENTRY'!AA53,'BIZ kWh ENTRY'!AQ53,'BIZ kWh ENTRY'!BG53)</f>
        <v>0</v>
      </c>
      <c r="L53" s="3">
        <f>SUM('BIZ kWh ENTRY'!L53,'BIZ kWh ENTRY'!AB53,'BIZ kWh ENTRY'!AR53,'BIZ kWh ENTRY'!BH53)</f>
        <v>0</v>
      </c>
      <c r="M53" s="3">
        <f>SUM('BIZ kWh ENTRY'!M53,'BIZ kWh ENTRY'!AC53,'BIZ kWh ENTRY'!AS53,'BIZ kWh ENTRY'!BI53)</f>
        <v>0</v>
      </c>
      <c r="N53" s="3">
        <f>SUM('BIZ kWh ENTRY'!N53,'BIZ kWh ENTRY'!AD53,'BIZ kWh ENTRY'!AT53,'BIZ kWh ENTRY'!BJ53)</f>
        <v>0</v>
      </c>
      <c r="O53" s="74">
        <f t="shared" si="9"/>
        <v>0</v>
      </c>
      <c r="Q53" s="177"/>
      <c r="R53" s="177"/>
      <c r="S53" s="177"/>
      <c r="T53" s="177"/>
      <c r="U53" s="177"/>
      <c r="V53" s="177"/>
      <c r="W53" s="177"/>
      <c r="X53" s="305"/>
    </row>
    <row r="54" spans="1:24" x14ac:dyDescent="0.35">
      <c r="A54" s="633"/>
      <c r="B54" s="11" t="s">
        <v>60</v>
      </c>
      <c r="C54" s="3">
        <f>SUM('BIZ kWh ENTRY'!C54,'BIZ kWh ENTRY'!S54,'BIZ kWh ENTRY'!AI54,'BIZ kWh ENTRY'!AY54)</f>
        <v>0</v>
      </c>
      <c r="D54" s="3">
        <f>SUM('BIZ kWh ENTRY'!D54,'BIZ kWh ENTRY'!T54,'BIZ kWh ENTRY'!AJ54,'BIZ kWh ENTRY'!AZ54)</f>
        <v>0</v>
      </c>
      <c r="E54" s="3">
        <f>SUM('BIZ kWh ENTRY'!E54,'BIZ kWh ENTRY'!U54,'BIZ kWh ENTRY'!AK54,'BIZ kWh ENTRY'!BA54)</f>
        <v>0</v>
      </c>
      <c r="F54" s="3">
        <f>SUM('BIZ kWh ENTRY'!F54,'BIZ kWh ENTRY'!V54,'BIZ kWh ENTRY'!AL54,'BIZ kWh ENTRY'!BB54)</f>
        <v>0</v>
      </c>
      <c r="G54" s="3">
        <f>SUM('BIZ kWh ENTRY'!G54,'BIZ kWh ENTRY'!W54,'BIZ kWh ENTRY'!AM54,'BIZ kWh ENTRY'!BC54)</f>
        <v>0</v>
      </c>
      <c r="H54" s="3">
        <f>SUM('BIZ kWh ENTRY'!H54,'BIZ kWh ENTRY'!X54,'BIZ kWh ENTRY'!AN54,'BIZ kWh ENTRY'!BD54)</f>
        <v>0</v>
      </c>
      <c r="I54" s="3">
        <f>SUM('BIZ kWh ENTRY'!I54,'BIZ kWh ENTRY'!Y54,'BIZ kWh ENTRY'!AO54,'BIZ kWh ENTRY'!BE54)</f>
        <v>0</v>
      </c>
      <c r="J54" s="3">
        <f>SUM('BIZ kWh ENTRY'!J54,'BIZ kWh ENTRY'!Z54,'BIZ kWh ENTRY'!AP54,'BIZ kWh ENTRY'!BF54)</f>
        <v>0</v>
      </c>
      <c r="K54" s="3">
        <f>SUM('BIZ kWh ENTRY'!K54,'BIZ kWh ENTRY'!AA54,'BIZ kWh ENTRY'!AQ54,'BIZ kWh ENTRY'!BG54)</f>
        <v>0</v>
      </c>
      <c r="L54" s="3">
        <f>SUM('BIZ kWh ENTRY'!L54,'BIZ kWh ENTRY'!AB54,'BIZ kWh ENTRY'!AR54,'BIZ kWh ENTRY'!BH54)</f>
        <v>0</v>
      </c>
      <c r="M54" s="3">
        <f>SUM('BIZ kWh ENTRY'!M54,'BIZ kWh ENTRY'!AC54,'BIZ kWh ENTRY'!AS54,'BIZ kWh ENTRY'!BI54)</f>
        <v>0</v>
      </c>
      <c r="N54" s="3">
        <f>SUM('BIZ kWh ENTRY'!N54,'BIZ kWh ENTRY'!AD54,'BIZ kWh ENTRY'!AT54,'BIZ kWh ENTRY'!BJ54)</f>
        <v>0</v>
      </c>
      <c r="O54" s="74">
        <f t="shared" si="9"/>
        <v>0</v>
      </c>
      <c r="Q54" s="177"/>
      <c r="R54" s="177"/>
      <c r="S54" s="177"/>
      <c r="T54" s="177"/>
      <c r="U54" s="177"/>
      <c r="V54" s="177"/>
      <c r="W54" s="177"/>
      <c r="X54" s="305"/>
    </row>
    <row r="55" spans="1:24" x14ac:dyDescent="0.35">
      <c r="A55" s="633"/>
      <c r="B55" s="11" t="s">
        <v>59</v>
      </c>
      <c r="C55" s="3">
        <f>SUM('BIZ kWh ENTRY'!C55,'BIZ kWh ENTRY'!S55,'BIZ kWh ENTRY'!AI55,'BIZ kWh ENTRY'!AY55)</f>
        <v>0</v>
      </c>
      <c r="D55" s="3">
        <f>SUM('BIZ kWh ENTRY'!D55,'BIZ kWh ENTRY'!T55,'BIZ kWh ENTRY'!AJ55,'BIZ kWh ENTRY'!AZ55)</f>
        <v>0</v>
      </c>
      <c r="E55" s="3">
        <f>SUM('BIZ kWh ENTRY'!E55,'BIZ kWh ENTRY'!U55,'BIZ kWh ENTRY'!AK55,'BIZ kWh ENTRY'!BA55)</f>
        <v>0</v>
      </c>
      <c r="F55" s="3">
        <f>SUM('BIZ kWh ENTRY'!F55,'BIZ kWh ENTRY'!V55,'BIZ kWh ENTRY'!AL55,'BIZ kWh ENTRY'!BB55)</f>
        <v>0</v>
      </c>
      <c r="G55" s="3">
        <f>SUM('BIZ kWh ENTRY'!G55,'BIZ kWh ENTRY'!W55,'BIZ kWh ENTRY'!AM55,'BIZ kWh ENTRY'!BC55)</f>
        <v>0</v>
      </c>
      <c r="H55" s="3">
        <f>SUM('BIZ kWh ENTRY'!H55,'BIZ kWh ENTRY'!X55,'BIZ kWh ENTRY'!AN55,'BIZ kWh ENTRY'!BD55)</f>
        <v>0</v>
      </c>
      <c r="I55" s="3">
        <f>SUM('BIZ kWh ENTRY'!I55,'BIZ kWh ENTRY'!Y55,'BIZ kWh ENTRY'!AO55,'BIZ kWh ENTRY'!BE55)</f>
        <v>0</v>
      </c>
      <c r="J55" s="3">
        <f>SUM('BIZ kWh ENTRY'!J55,'BIZ kWh ENTRY'!Z55,'BIZ kWh ENTRY'!AP55,'BIZ kWh ENTRY'!BF55)</f>
        <v>0</v>
      </c>
      <c r="K55" s="3">
        <f>SUM('BIZ kWh ENTRY'!K55,'BIZ kWh ENTRY'!AA55,'BIZ kWh ENTRY'!AQ55,'BIZ kWh ENTRY'!BG55)</f>
        <v>0</v>
      </c>
      <c r="L55" s="3">
        <f>SUM('BIZ kWh ENTRY'!L55,'BIZ kWh ENTRY'!AB55,'BIZ kWh ENTRY'!AR55,'BIZ kWh ENTRY'!BH55)</f>
        <v>0</v>
      </c>
      <c r="M55" s="3">
        <f>SUM('BIZ kWh ENTRY'!M55,'BIZ kWh ENTRY'!AC55,'BIZ kWh ENTRY'!AS55,'BIZ kWh ENTRY'!BI55)</f>
        <v>79550.643037998001</v>
      </c>
      <c r="N55" s="3">
        <f>SUM('BIZ kWh ENTRY'!N55,'BIZ kWh ENTRY'!AD55,'BIZ kWh ENTRY'!AT55,'BIZ kWh ENTRY'!BJ55)</f>
        <v>683681.08881659014</v>
      </c>
      <c r="O55" s="74">
        <f t="shared" si="9"/>
        <v>763231.73185458814</v>
      </c>
      <c r="Q55" s="177"/>
      <c r="R55" s="177"/>
      <c r="S55" s="177"/>
      <c r="T55" s="177"/>
      <c r="U55" s="177"/>
      <c r="V55" s="177"/>
      <c r="W55" s="177"/>
      <c r="X55" s="305"/>
    </row>
    <row r="56" spans="1:24" x14ac:dyDescent="0.35">
      <c r="A56" s="633"/>
      <c r="B56" s="12" t="s">
        <v>58</v>
      </c>
      <c r="C56" s="3">
        <f>SUM('BIZ kWh ENTRY'!C56,'BIZ kWh ENTRY'!S56,'BIZ kWh ENTRY'!AI56,'BIZ kWh ENTRY'!AY56)</f>
        <v>0</v>
      </c>
      <c r="D56" s="3">
        <f>SUM('BIZ kWh ENTRY'!D56,'BIZ kWh ENTRY'!T56,'BIZ kWh ENTRY'!AJ56,'BIZ kWh ENTRY'!AZ56)</f>
        <v>0</v>
      </c>
      <c r="E56" s="3">
        <f>SUM('BIZ kWh ENTRY'!E56,'BIZ kWh ENTRY'!U56,'BIZ kWh ENTRY'!AK56,'BIZ kWh ENTRY'!BA56)</f>
        <v>0</v>
      </c>
      <c r="F56" s="3">
        <f>SUM('BIZ kWh ENTRY'!F56,'BIZ kWh ENTRY'!V56,'BIZ kWh ENTRY'!AL56,'BIZ kWh ENTRY'!BB56)</f>
        <v>0</v>
      </c>
      <c r="G56" s="3">
        <f>SUM('BIZ kWh ENTRY'!G56,'BIZ kWh ENTRY'!W56,'BIZ kWh ENTRY'!AM56,'BIZ kWh ENTRY'!BC56)</f>
        <v>0</v>
      </c>
      <c r="H56" s="3">
        <f>SUM('BIZ kWh ENTRY'!H56,'BIZ kWh ENTRY'!X56,'BIZ kWh ENTRY'!AN56,'BIZ kWh ENTRY'!BD56)</f>
        <v>0</v>
      </c>
      <c r="I56" s="3">
        <f>SUM('BIZ kWh ENTRY'!I56,'BIZ kWh ENTRY'!Y56,'BIZ kWh ENTRY'!AO56,'BIZ kWh ENTRY'!BE56)</f>
        <v>0</v>
      </c>
      <c r="J56" s="3">
        <f>SUM('BIZ kWh ENTRY'!J56,'BIZ kWh ENTRY'!Z56,'BIZ kWh ENTRY'!AP56,'BIZ kWh ENTRY'!BF56)</f>
        <v>0</v>
      </c>
      <c r="K56" s="3">
        <f>SUM('BIZ kWh ENTRY'!K56,'BIZ kWh ENTRY'!AA56,'BIZ kWh ENTRY'!AQ56,'BIZ kWh ENTRY'!BG56)</f>
        <v>0</v>
      </c>
      <c r="L56" s="3">
        <f>SUM('BIZ kWh ENTRY'!L56,'BIZ kWh ENTRY'!AB56,'BIZ kWh ENTRY'!AR56,'BIZ kWh ENTRY'!BH56)</f>
        <v>0</v>
      </c>
      <c r="M56" s="3">
        <f>SUM('BIZ kWh ENTRY'!M56,'BIZ kWh ENTRY'!AC56,'BIZ kWh ENTRY'!AS56,'BIZ kWh ENTRY'!BI56)</f>
        <v>0</v>
      </c>
      <c r="N56" s="3">
        <f>SUM('BIZ kWh ENTRY'!N56,'BIZ kWh ENTRY'!AD56,'BIZ kWh ENTRY'!AT56,'BIZ kWh ENTRY'!BJ56)</f>
        <v>0</v>
      </c>
      <c r="O56" s="74">
        <f t="shared" si="9"/>
        <v>0</v>
      </c>
      <c r="Q56" s="177"/>
      <c r="R56" s="177"/>
      <c r="S56" s="177"/>
      <c r="T56" s="177"/>
      <c r="U56" s="177"/>
      <c r="V56" s="177"/>
      <c r="W56" s="177"/>
      <c r="X56" s="305"/>
    </row>
    <row r="57" spans="1:24" x14ac:dyDescent="0.35">
      <c r="A57" s="633"/>
      <c r="B57" s="11" t="s">
        <v>57</v>
      </c>
      <c r="C57" s="3">
        <f>SUM('BIZ kWh ENTRY'!C57,'BIZ kWh ENTRY'!S57,'BIZ kWh ENTRY'!AI57,'BIZ kWh ENTRY'!AY57)</f>
        <v>0</v>
      </c>
      <c r="D57" s="3">
        <f>SUM('BIZ kWh ENTRY'!D57,'BIZ kWh ENTRY'!T57,'BIZ kWh ENTRY'!AJ57,'BIZ kWh ENTRY'!AZ57)</f>
        <v>0</v>
      </c>
      <c r="E57" s="3">
        <f>SUM('BIZ kWh ENTRY'!E57,'BIZ kWh ENTRY'!U57,'BIZ kWh ENTRY'!AK57,'BIZ kWh ENTRY'!BA57)</f>
        <v>0</v>
      </c>
      <c r="F57" s="3">
        <f>SUM('BIZ kWh ENTRY'!F57,'BIZ kWh ENTRY'!V57,'BIZ kWh ENTRY'!AL57,'BIZ kWh ENTRY'!BB57)</f>
        <v>0</v>
      </c>
      <c r="G57" s="3">
        <f>SUM('BIZ kWh ENTRY'!G57,'BIZ kWh ENTRY'!W57,'BIZ kWh ENTRY'!AM57,'BIZ kWh ENTRY'!BC57)</f>
        <v>0</v>
      </c>
      <c r="H57" s="3">
        <f>SUM('BIZ kWh ENTRY'!H57,'BIZ kWh ENTRY'!X57,'BIZ kWh ENTRY'!AN57,'BIZ kWh ENTRY'!BD57)</f>
        <v>0</v>
      </c>
      <c r="I57" s="3">
        <f>SUM('BIZ kWh ENTRY'!I57,'BIZ kWh ENTRY'!Y57,'BIZ kWh ENTRY'!AO57,'BIZ kWh ENTRY'!BE57)</f>
        <v>0</v>
      </c>
      <c r="J57" s="3">
        <f>SUM('BIZ kWh ENTRY'!J57,'BIZ kWh ENTRY'!Z57,'BIZ kWh ENTRY'!AP57,'BIZ kWh ENTRY'!BF57)</f>
        <v>0</v>
      </c>
      <c r="K57" s="3">
        <f>SUM('BIZ kWh ENTRY'!K57,'BIZ kWh ENTRY'!AA57,'BIZ kWh ENTRY'!AQ57,'BIZ kWh ENTRY'!BG57)</f>
        <v>0</v>
      </c>
      <c r="L57" s="3">
        <f>SUM('BIZ kWh ENTRY'!L57,'BIZ kWh ENTRY'!AB57,'BIZ kWh ENTRY'!AR57,'BIZ kWh ENTRY'!BH57)</f>
        <v>0</v>
      </c>
      <c r="M57" s="3">
        <f>SUM('BIZ kWh ENTRY'!M57,'BIZ kWh ENTRY'!AC57,'BIZ kWh ENTRY'!AS57,'BIZ kWh ENTRY'!BI57)</f>
        <v>0</v>
      </c>
      <c r="N57" s="3">
        <f>SUM('BIZ kWh ENTRY'!N57,'BIZ kWh ENTRY'!AD57,'BIZ kWh ENTRY'!AT57,'BIZ kWh ENTRY'!BJ57)</f>
        <v>0</v>
      </c>
      <c r="O57" s="74">
        <f t="shared" si="9"/>
        <v>0</v>
      </c>
      <c r="Q57" s="177"/>
      <c r="R57" s="177"/>
      <c r="S57" s="177"/>
      <c r="T57" s="177"/>
      <c r="U57" s="177"/>
      <c r="V57" s="177"/>
      <c r="W57" s="177"/>
      <c r="X57" s="305"/>
    </row>
    <row r="58" spans="1:24" x14ac:dyDescent="0.35">
      <c r="A58" s="633"/>
      <c r="B58" s="11" t="s">
        <v>56</v>
      </c>
      <c r="C58" s="3">
        <f>SUM('BIZ kWh ENTRY'!C58,'BIZ kWh ENTRY'!S58,'BIZ kWh ENTRY'!AI58,'BIZ kWh ENTRY'!AY58)</f>
        <v>0</v>
      </c>
      <c r="D58" s="3">
        <f>SUM('BIZ kWh ENTRY'!D58,'BIZ kWh ENTRY'!T58,'BIZ kWh ENTRY'!AJ58,'BIZ kWh ENTRY'!AZ58)</f>
        <v>0</v>
      </c>
      <c r="E58" s="3">
        <f>SUM('BIZ kWh ENTRY'!E58,'BIZ kWh ENTRY'!U58,'BIZ kWh ENTRY'!AK58,'BIZ kWh ENTRY'!BA58)</f>
        <v>0</v>
      </c>
      <c r="F58" s="3">
        <f>SUM('BIZ kWh ENTRY'!F58,'BIZ kWh ENTRY'!V58,'BIZ kWh ENTRY'!AL58,'BIZ kWh ENTRY'!BB58)</f>
        <v>0</v>
      </c>
      <c r="G58" s="3">
        <f>SUM('BIZ kWh ENTRY'!G58,'BIZ kWh ENTRY'!W58,'BIZ kWh ENTRY'!AM58,'BIZ kWh ENTRY'!BC58)</f>
        <v>0</v>
      </c>
      <c r="H58" s="3">
        <f>SUM('BIZ kWh ENTRY'!H58,'BIZ kWh ENTRY'!X58,'BIZ kWh ENTRY'!AN58,'BIZ kWh ENTRY'!BD58)</f>
        <v>0</v>
      </c>
      <c r="I58" s="3">
        <f>SUM('BIZ kWh ENTRY'!I58,'BIZ kWh ENTRY'!Y58,'BIZ kWh ENTRY'!AO58,'BIZ kWh ENTRY'!BE58)</f>
        <v>0</v>
      </c>
      <c r="J58" s="3">
        <f>SUM('BIZ kWh ENTRY'!J58,'BIZ kWh ENTRY'!Z58,'BIZ kWh ENTRY'!AP58,'BIZ kWh ENTRY'!BF58)</f>
        <v>0</v>
      </c>
      <c r="K58" s="3">
        <f>SUM('BIZ kWh ENTRY'!K58,'BIZ kWh ENTRY'!AA58,'BIZ kWh ENTRY'!AQ58,'BIZ kWh ENTRY'!BG58)</f>
        <v>0</v>
      </c>
      <c r="L58" s="3">
        <f>SUM('BIZ kWh ENTRY'!L58,'BIZ kWh ENTRY'!AB58,'BIZ kWh ENTRY'!AR58,'BIZ kWh ENTRY'!BH58)</f>
        <v>0</v>
      </c>
      <c r="M58" s="3">
        <f>SUM('BIZ kWh ENTRY'!M58,'BIZ kWh ENTRY'!AC58,'BIZ kWh ENTRY'!AS58,'BIZ kWh ENTRY'!BI58)</f>
        <v>242171.40530879443</v>
      </c>
      <c r="N58" s="3">
        <f>SUM('BIZ kWh ENTRY'!N58,'BIZ kWh ENTRY'!AD58,'BIZ kWh ENTRY'!AT58,'BIZ kWh ENTRY'!BJ58)</f>
        <v>2081290.6563517712</v>
      </c>
      <c r="O58" s="74">
        <f t="shared" si="9"/>
        <v>2323462.0616605654</v>
      </c>
      <c r="Q58" s="177"/>
      <c r="R58" s="177"/>
      <c r="S58" s="177"/>
      <c r="T58" s="177"/>
      <c r="U58" s="177"/>
      <c r="V58" s="177"/>
      <c r="W58" s="177"/>
      <c r="X58" s="305"/>
    </row>
    <row r="59" spans="1:24" x14ac:dyDescent="0.35">
      <c r="A59" s="633"/>
      <c r="B59" s="11" t="s">
        <v>55</v>
      </c>
      <c r="C59" s="3">
        <f>SUM('BIZ kWh ENTRY'!C59,'BIZ kWh ENTRY'!S59,'BIZ kWh ENTRY'!AI59,'BIZ kWh ENTRY'!AY59)</f>
        <v>0</v>
      </c>
      <c r="D59" s="3">
        <f>SUM('BIZ kWh ENTRY'!D59,'BIZ kWh ENTRY'!T59,'BIZ kWh ENTRY'!AJ59,'BIZ kWh ENTRY'!AZ59)</f>
        <v>0</v>
      </c>
      <c r="E59" s="3">
        <f>SUM('BIZ kWh ENTRY'!E59,'BIZ kWh ENTRY'!U59,'BIZ kWh ENTRY'!AK59,'BIZ kWh ENTRY'!BA59)</f>
        <v>0</v>
      </c>
      <c r="F59" s="3">
        <f>SUM('BIZ kWh ENTRY'!F59,'BIZ kWh ENTRY'!V59,'BIZ kWh ENTRY'!AL59,'BIZ kWh ENTRY'!BB59)</f>
        <v>0</v>
      </c>
      <c r="G59" s="3">
        <f>SUM('BIZ kWh ENTRY'!G59,'BIZ kWh ENTRY'!W59,'BIZ kWh ENTRY'!AM59,'BIZ kWh ENTRY'!BC59)</f>
        <v>0</v>
      </c>
      <c r="H59" s="3">
        <f>SUM('BIZ kWh ENTRY'!H59,'BIZ kWh ENTRY'!X59,'BIZ kWh ENTRY'!AN59,'BIZ kWh ENTRY'!BD59)</f>
        <v>0</v>
      </c>
      <c r="I59" s="3">
        <f>SUM('BIZ kWh ENTRY'!I59,'BIZ kWh ENTRY'!Y59,'BIZ kWh ENTRY'!AO59,'BIZ kWh ENTRY'!BE59)</f>
        <v>0</v>
      </c>
      <c r="J59" s="3">
        <f>SUM('BIZ kWh ENTRY'!J59,'BIZ kWh ENTRY'!Z59,'BIZ kWh ENTRY'!AP59,'BIZ kWh ENTRY'!BF59)</f>
        <v>0</v>
      </c>
      <c r="K59" s="3">
        <f>SUM('BIZ kWh ENTRY'!K59,'BIZ kWh ENTRY'!AA59,'BIZ kWh ENTRY'!AQ59,'BIZ kWh ENTRY'!BG59)</f>
        <v>0</v>
      </c>
      <c r="L59" s="3">
        <f>SUM('BIZ kWh ENTRY'!L59,'BIZ kWh ENTRY'!AB59,'BIZ kWh ENTRY'!AR59,'BIZ kWh ENTRY'!BH59)</f>
        <v>0</v>
      </c>
      <c r="M59" s="3">
        <f>SUM('BIZ kWh ENTRY'!M59,'BIZ kWh ENTRY'!AC59,'BIZ kWh ENTRY'!AS59,'BIZ kWh ENTRY'!BI59)</f>
        <v>0</v>
      </c>
      <c r="N59" s="3">
        <f>SUM('BIZ kWh ENTRY'!N59,'BIZ kWh ENTRY'!AD59,'BIZ kWh ENTRY'!AT59,'BIZ kWh ENTRY'!BJ59)</f>
        <v>0</v>
      </c>
      <c r="O59" s="74">
        <f t="shared" si="9"/>
        <v>0</v>
      </c>
      <c r="Q59" s="177"/>
      <c r="R59" s="177"/>
      <c r="S59" s="177"/>
      <c r="T59" s="177"/>
      <c r="U59" s="177"/>
      <c r="V59" s="177"/>
      <c r="W59" s="177"/>
      <c r="X59" s="305"/>
    </row>
    <row r="60" spans="1:24" x14ac:dyDescent="0.35">
      <c r="A60" s="633"/>
      <c r="B60" s="11" t="s">
        <v>54</v>
      </c>
      <c r="C60" s="3">
        <f>SUM('BIZ kWh ENTRY'!C60,'BIZ kWh ENTRY'!S60,'BIZ kWh ENTRY'!AI60,'BIZ kWh ENTRY'!AY60)</f>
        <v>0</v>
      </c>
      <c r="D60" s="3">
        <f>SUM('BIZ kWh ENTRY'!D60,'BIZ kWh ENTRY'!T60,'BIZ kWh ENTRY'!AJ60,'BIZ kWh ENTRY'!AZ60)</f>
        <v>0</v>
      </c>
      <c r="E60" s="3">
        <f>SUM('BIZ kWh ENTRY'!E60,'BIZ kWh ENTRY'!U60,'BIZ kWh ENTRY'!AK60,'BIZ kWh ENTRY'!BA60)</f>
        <v>0</v>
      </c>
      <c r="F60" s="3">
        <f>SUM('BIZ kWh ENTRY'!F60,'BIZ kWh ENTRY'!V60,'BIZ kWh ENTRY'!AL60,'BIZ kWh ENTRY'!BB60)</f>
        <v>0</v>
      </c>
      <c r="G60" s="3">
        <f>SUM('BIZ kWh ENTRY'!G60,'BIZ kWh ENTRY'!W60,'BIZ kWh ENTRY'!AM60,'BIZ kWh ENTRY'!BC60)</f>
        <v>0</v>
      </c>
      <c r="H60" s="3">
        <f>SUM('BIZ kWh ENTRY'!H60,'BIZ kWh ENTRY'!X60,'BIZ kWh ENTRY'!AN60,'BIZ kWh ENTRY'!BD60)</f>
        <v>0</v>
      </c>
      <c r="I60" s="3">
        <f>SUM('BIZ kWh ENTRY'!I60,'BIZ kWh ENTRY'!Y60,'BIZ kWh ENTRY'!AO60,'BIZ kWh ENTRY'!BE60)</f>
        <v>0</v>
      </c>
      <c r="J60" s="3">
        <f>SUM('BIZ kWh ENTRY'!J60,'BIZ kWh ENTRY'!Z60,'BIZ kWh ENTRY'!AP60,'BIZ kWh ENTRY'!BF60)</f>
        <v>0</v>
      </c>
      <c r="K60" s="3">
        <f>SUM('BIZ kWh ENTRY'!K60,'BIZ kWh ENTRY'!AA60,'BIZ kWh ENTRY'!AQ60,'BIZ kWh ENTRY'!BG60)</f>
        <v>0</v>
      </c>
      <c r="L60" s="3">
        <f>SUM('BIZ kWh ENTRY'!L60,'BIZ kWh ENTRY'!AB60,'BIZ kWh ENTRY'!AR60,'BIZ kWh ENTRY'!BH60)</f>
        <v>0</v>
      </c>
      <c r="M60" s="3">
        <f>SUM('BIZ kWh ENTRY'!M60,'BIZ kWh ENTRY'!AC60,'BIZ kWh ENTRY'!AS60,'BIZ kWh ENTRY'!BI60)</f>
        <v>0</v>
      </c>
      <c r="N60" s="3">
        <f>SUM('BIZ kWh ENTRY'!N60,'BIZ kWh ENTRY'!AD60,'BIZ kWh ENTRY'!AT60,'BIZ kWh ENTRY'!BJ60)</f>
        <v>0</v>
      </c>
      <c r="O60" s="74">
        <f t="shared" si="9"/>
        <v>0</v>
      </c>
      <c r="Q60" s="177"/>
      <c r="R60" s="177"/>
      <c r="S60" s="177"/>
      <c r="T60" s="177"/>
      <c r="U60" s="177"/>
      <c r="V60" s="177"/>
      <c r="W60" s="177"/>
      <c r="X60" s="305"/>
    </row>
    <row r="61" spans="1:24" x14ac:dyDescent="0.35">
      <c r="A61" s="633"/>
      <c r="B61" s="11" t="s">
        <v>53</v>
      </c>
      <c r="C61" s="3">
        <f>SUM('BIZ kWh ENTRY'!C61,'BIZ kWh ENTRY'!S61,'BIZ kWh ENTRY'!AI61,'BIZ kWh ENTRY'!AY61)</f>
        <v>0</v>
      </c>
      <c r="D61" s="3">
        <f>SUM('BIZ kWh ENTRY'!D61,'BIZ kWh ENTRY'!T61,'BIZ kWh ENTRY'!AJ61,'BIZ kWh ENTRY'!AZ61)</f>
        <v>0</v>
      </c>
      <c r="E61" s="3">
        <f>SUM('BIZ kWh ENTRY'!E61,'BIZ kWh ENTRY'!U61,'BIZ kWh ENTRY'!AK61,'BIZ kWh ENTRY'!BA61)</f>
        <v>0</v>
      </c>
      <c r="F61" s="3">
        <f>SUM('BIZ kWh ENTRY'!F61,'BIZ kWh ENTRY'!V61,'BIZ kWh ENTRY'!AL61,'BIZ kWh ENTRY'!BB61)</f>
        <v>0</v>
      </c>
      <c r="G61" s="3">
        <f>SUM('BIZ kWh ENTRY'!G61,'BIZ kWh ENTRY'!W61,'BIZ kWh ENTRY'!AM61,'BIZ kWh ENTRY'!BC61)</f>
        <v>0</v>
      </c>
      <c r="H61" s="3">
        <f>SUM('BIZ kWh ENTRY'!H61,'BIZ kWh ENTRY'!X61,'BIZ kWh ENTRY'!AN61,'BIZ kWh ENTRY'!BD61)</f>
        <v>0</v>
      </c>
      <c r="I61" s="3">
        <f>SUM('BIZ kWh ENTRY'!I61,'BIZ kWh ENTRY'!Y61,'BIZ kWh ENTRY'!AO61,'BIZ kWh ENTRY'!BE61)</f>
        <v>0</v>
      </c>
      <c r="J61" s="3">
        <f>SUM('BIZ kWh ENTRY'!J61,'BIZ kWh ENTRY'!Z61,'BIZ kWh ENTRY'!AP61,'BIZ kWh ENTRY'!BF61)</f>
        <v>0</v>
      </c>
      <c r="K61" s="3">
        <f>SUM('BIZ kWh ENTRY'!K61,'BIZ kWh ENTRY'!AA61,'BIZ kWh ENTRY'!AQ61,'BIZ kWh ENTRY'!BG61)</f>
        <v>0</v>
      </c>
      <c r="L61" s="3">
        <f>SUM('BIZ kWh ENTRY'!L61,'BIZ kWh ENTRY'!AB61,'BIZ kWh ENTRY'!AR61,'BIZ kWh ENTRY'!BH61)</f>
        <v>0</v>
      </c>
      <c r="M61" s="3">
        <f>SUM('BIZ kWh ENTRY'!M61,'BIZ kWh ENTRY'!AC61,'BIZ kWh ENTRY'!AS61,'BIZ kWh ENTRY'!BI61)</f>
        <v>0</v>
      </c>
      <c r="N61" s="3">
        <f>SUM('BIZ kWh ENTRY'!N61,'BIZ kWh ENTRY'!AD61,'BIZ kWh ENTRY'!AT61,'BIZ kWh ENTRY'!BJ61)</f>
        <v>0</v>
      </c>
      <c r="O61" s="74">
        <f t="shared" si="9"/>
        <v>0</v>
      </c>
      <c r="Q61" s="177"/>
      <c r="R61" s="177"/>
      <c r="S61" s="177"/>
      <c r="T61" s="177"/>
      <c r="U61" s="177"/>
      <c r="V61" s="177"/>
      <c r="W61" s="177"/>
      <c r="X61" s="305"/>
    </row>
    <row r="62" spans="1:24" x14ac:dyDescent="0.35">
      <c r="A62" s="633"/>
      <c r="B62" s="11" t="s">
        <v>52</v>
      </c>
      <c r="C62" s="3">
        <f>SUM('BIZ kWh ENTRY'!C62,'BIZ kWh ENTRY'!S62,'BIZ kWh ENTRY'!AI62,'BIZ kWh ENTRY'!AY62)</f>
        <v>0</v>
      </c>
      <c r="D62" s="3">
        <f>SUM('BIZ kWh ENTRY'!D62,'BIZ kWh ENTRY'!T62,'BIZ kWh ENTRY'!AJ62,'BIZ kWh ENTRY'!AZ62)</f>
        <v>0</v>
      </c>
      <c r="E62" s="3">
        <f>SUM('BIZ kWh ENTRY'!E62,'BIZ kWh ENTRY'!U62,'BIZ kWh ENTRY'!AK62,'BIZ kWh ENTRY'!BA62)</f>
        <v>0</v>
      </c>
      <c r="F62" s="3">
        <f>SUM('BIZ kWh ENTRY'!F62,'BIZ kWh ENTRY'!V62,'BIZ kWh ENTRY'!AL62,'BIZ kWh ENTRY'!BB62)</f>
        <v>0</v>
      </c>
      <c r="G62" s="3">
        <f>SUM('BIZ kWh ENTRY'!G62,'BIZ kWh ENTRY'!W62,'BIZ kWh ENTRY'!AM62,'BIZ kWh ENTRY'!BC62)</f>
        <v>0</v>
      </c>
      <c r="H62" s="3">
        <f>SUM('BIZ kWh ENTRY'!H62,'BIZ kWh ENTRY'!X62,'BIZ kWh ENTRY'!AN62,'BIZ kWh ENTRY'!BD62)</f>
        <v>0</v>
      </c>
      <c r="I62" s="3">
        <f>SUM('BIZ kWh ENTRY'!I62,'BIZ kWh ENTRY'!Y62,'BIZ kWh ENTRY'!AO62,'BIZ kWh ENTRY'!BE62)</f>
        <v>0</v>
      </c>
      <c r="J62" s="3">
        <f>SUM('BIZ kWh ENTRY'!J62,'BIZ kWh ENTRY'!Z62,'BIZ kWh ENTRY'!AP62,'BIZ kWh ENTRY'!BF62)</f>
        <v>0</v>
      </c>
      <c r="K62" s="3">
        <f>SUM('BIZ kWh ENTRY'!K62,'BIZ kWh ENTRY'!AA62,'BIZ kWh ENTRY'!AQ62,'BIZ kWh ENTRY'!BG62)</f>
        <v>0</v>
      </c>
      <c r="L62" s="3">
        <f>SUM('BIZ kWh ENTRY'!L62,'BIZ kWh ENTRY'!AB62,'BIZ kWh ENTRY'!AR62,'BIZ kWh ENTRY'!BH62)</f>
        <v>0</v>
      </c>
      <c r="M62" s="3">
        <f>SUM('BIZ kWh ENTRY'!M62,'BIZ kWh ENTRY'!AC62,'BIZ kWh ENTRY'!AS62,'BIZ kWh ENTRY'!BI62)</f>
        <v>0</v>
      </c>
      <c r="N62" s="3">
        <f>SUM('BIZ kWh ENTRY'!N62,'BIZ kWh ENTRY'!AD62,'BIZ kWh ENTRY'!AT62,'BIZ kWh ENTRY'!BJ62)</f>
        <v>0</v>
      </c>
      <c r="O62" s="74">
        <f t="shared" si="9"/>
        <v>0</v>
      </c>
      <c r="Q62" s="177"/>
      <c r="R62" s="177"/>
      <c r="S62" s="177"/>
      <c r="T62" s="177"/>
      <c r="U62" s="177"/>
      <c r="V62" s="177"/>
      <c r="W62" s="177"/>
      <c r="X62" s="305"/>
    </row>
    <row r="63" spans="1:24" x14ac:dyDescent="0.35">
      <c r="A63" s="633"/>
      <c r="B63" s="11" t="s">
        <v>51</v>
      </c>
      <c r="C63" s="3">
        <f>SUM('BIZ kWh ENTRY'!C63,'BIZ kWh ENTRY'!S63,'BIZ kWh ENTRY'!AI63,'BIZ kWh ENTRY'!AY63)</f>
        <v>0</v>
      </c>
      <c r="D63" s="3">
        <f>SUM('BIZ kWh ENTRY'!D63,'BIZ kWh ENTRY'!T63,'BIZ kWh ENTRY'!AJ63,'BIZ kWh ENTRY'!AZ63)</f>
        <v>0</v>
      </c>
      <c r="E63" s="3">
        <f>SUM('BIZ kWh ENTRY'!E63,'BIZ kWh ENTRY'!U63,'BIZ kWh ENTRY'!AK63,'BIZ kWh ENTRY'!BA63)</f>
        <v>0</v>
      </c>
      <c r="F63" s="3">
        <f>SUM('BIZ kWh ENTRY'!F63,'BIZ kWh ENTRY'!V63,'BIZ kWh ENTRY'!AL63,'BIZ kWh ENTRY'!BB63)</f>
        <v>0</v>
      </c>
      <c r="G63" s="3">
        <f>SUM('BIZ kWh ENTRY'!G63,'BIZ kWh ENTRY'!W63,'BIZ kWh ENTRY'!AM63,'BIZ kWh ENTRY'!BC63)</f>
        <v>0</v>
      </c>
      <c r="H63" s="3">
        <f>SUM('BIZ kWh ENTRY'!H63,'BIZ kWh ENTRY'!X63,'BIZ kWh ENTRY'!AN63,'BIZ kWh ENTRY'!BD63)</f>
        <v>0</v>
      </c>
      <c r="I63" s="3">
        <f>SUM('BIZ kWh ENTRY'!I63,'BIZ kWh ENTRY'!Y63,'BIZ kWh ENTRY'!AO63,'BIZ kWh ENTRY'!BE63)</f>
        <v>0</v>
      </c>
      <c r="J63" s="3">
        <f>SUM('BIZ kWh ENTRY'!J63,'BIZ kWh ENTRY'!Z63,'BIZ kWh ENTRY'!AP63,'BIZ kWh ENTRY'!BF63)</f>
        <v>0</v>
      </c>
      <c r="K63" s="3">
        <f>SUM('BIZ kWh ENTRY'!K63,'BIZ kWh ENTRY'!AA63,'BIZ kWh ENTRY'!AQ63,'BIZ kWh ENTRY'!BG63)</f>
        <v>0</v>
      </c>
      <c r="L63" s="3">
        <f>SUM('BIZ kWh ENTRY'!L63,'BIZ kWh ENTRY'!AB63,'BIZ kWh ENTRY'!AR63,'BIZ kWh ENTRY'!BH63)</f>
        <v>0</v>
      </c>
      <c r="M63" s="3">
        <f>SUM('BIZ kWh ENTRY'!M63,'BIZ kWh ENTRY'!AC63,'BIZ kWh ENTRY'!AS63,'BIZ kWh ENTRY'!BI63)</f>
        <v>0</v>
      </c>
      <c r="N63" s="3">
        <f>SUM('BIZ kWh ENTRY'!N63,'BIZ kWh ENTRY'!AD63,'BIZ kWh ENTRY'!AT63,'BIZ kWh ENTRY'!BJ63)</f>
        <v>0</v>
      </c>
      <c r="O63" s="74">
        <f t="shared" si="9"/>
        <v>0</v>
      </c>
      <c r="Q63" s="177"/>
      <c r="R63" s="177"/>
      <c r="S63" s="177"/>
      <c r="T63" s="177"/>
      <c r="U63" s="177"/>
      <c r="V63" s="177"/>
      <c r="W63" s="177"/>
      <c r="X63" s="305"/>
    </row>
    <row r="64" spans="1:24" ht="15" thickBot="1" x14ac:dyDescent="0.4">
      <c r="A64" s="634"/>
      <c r="B64" s="11" t="s">
        <v>50</v>
      </c>
      <c r="C64" s="3">
        <f>SUM('BIZ kWh ENTRY'!C64,'BIZ kWh ENTRY'!S64,'BIZ kWh ENTRY'!AI64,'BIZ kWh ENTRY'!AY64)</f>
        <v>0</v>
      </c>
      <c r="D64" s="3">
        <f>SUM('BIZ kWh ENTRY'!D64,'BIZ kWh ENTRY'!T64,'BIZ kWh ENTRY'!AJ64,'BIZ kWh ENTRY'!AZ64)</f>
        <v>0</v>
      </c>
      <c r="E64" s="3">
        <f>SUM('BIZ kWh ENTRY'!E64,'BIZ kWh ENTRY'!U64,'BIZ kWh ENTRY'!AK64,'BIZ kWh ENTRY'!BA64)</f>
        <v>0</v>
      </c>
      <c r="F64" s="3">
        <f>SUM('BIZ kWh ENTRY'!F64,'BIZ kWh ENTRY'!V64,'BIZ kWh ENTRY'!AL64,'BIZ kWh ENTRY'!BB64)</f>
        <v>0</v>
      </c>
      <c r="G64" s="3">
        <f>SUM('BIZ kWh ENTRY'!G64,'BIZ kWh ENTRY'!W64,'BIZ kWh ENTRY'!AM64,'BIZ kWh ENTRY'!BC64)</f>
        <v>0</v>
      </c>
      <c r="H64" s="3">
        <f>SUM('BIZ kWh ENTRY'!H64,'BIZ kWh ENTRY'!X64,'BIZ kWh ENTRY'!AN64,'BIZ kWh ENTRY'!BD64)</f>
        <v>0</v>
      </c>
      <c r="I64" s="3">
        <f>SUM('BIZ kWh ENTRY'!I64,'BIZ kWh ENTRY'!Y64,'BIZ kWh ENTRY'!AO64,'BIZ kWh ENTRY'!BE64)</f>
        <v>0</v>
      </c>
      <c r="J64" s="3">
        <f>SUM('BIZ kWh ENTRY'!J64,'BIZ kWh ENTRY'!Z64,'BIZ kWh ENTRY'!AP64,'BIZ kWh ENTRY'!BF64)</f>
        <v>0</v>
      </c>
      <c r="K64" s="3">
        <f>SUM('BIZ kWh ENTRY'!K64,'BIZ kWh ENTRY'!AA64,'BIZ kWh ENTRY'!AQ64,'BIZ kWh ENTRY'!BG64)</f>
        <v>0</v>
      </c>
      <c r="L64" s="3">
        <f>SUM('BIZ kWh ENTRY'!L64,'BIZ kWh ENTRY'!AB64,'BIZ kWh ENTRY'!AR64,'BIZ kWh ENTRY'!BH64)</f>
        <v>0</v>
      </c>
      <c r="M64" s="3">
        <f>SUM('BIZ kWh ENTRY'!M64,'BIZ kWh ENTRY'!AC64,'BIZ kWh ENTRY'!AS64,'BIZ kWh ENTRY'!BI64)</f>
        <v>0</v>
      </c>
      <c r="N64" s="3">
        <f>SUM('BIZ kWh ENTRY'!N64,'BIZ kWh ENTRY'!AD64,'BIZ kWh ENTRY'!AT64,'BIZ kWh ENTRY'!BJ64)</f>
        <v>0</v>
      </c>
      <c r="O64" s="74">
        <f t="shared" si="9"/>
        <v>0</v>
      </c>
      <c r="Q64" s="177"/>
      <c r="R64" s="177"/>
      <c r="S64" s="177"/>
      <c r="T64" s="177"/>
      <c r="U64" s="177"/>
      <c r="V64" s="177"/>
      <c r="W64" s="177"/>
      <c r="X64" s="305"/>
    </row>
    <row r="65" spans="1:24" ht="15" thickBot="1" x14ac:dyDescent="0.4">
      <c r="A65" s="78"/>
      <c r="B65" s="188" t="s">
        <v>43</v>
      </c>
      <c r="C65" s="189">
        <f t="shared" ref="C65:N65" si="10">SUM(C52:C64)</f>
        <v>0</v>
      </c>
      <c r="D65" s="189">
        <f t="shared" si="10"/>
        <v>486233</v>
      </c>
      <c r="E65" s="189">
        <f t="shared" si="10"/>
        <v>326614</v>
      </c>
      <c r="F65" s="189">
        <f t="shared" si="10"/>
        <v>0</v>
      </c>
      <c r="G65" s="189">
        <f t="shared" si="10"/>
        <v>0</v>
      </c>
      <c r="H65" s="189">
        <f t="shared" si="10"/>
        <v>0</v>
      </c>
      <c r="I65" s="189">
        <f t="shared" si="10"/>
        <v>0</v>
      </c>
      <c r="J65" s="189">
        <f t="shared" si="10"/>
        <v>190178</v>
      </c>
      <c r="K65" s="189">
        <f t="shared" si="10"/>
        <v>0</v>
      </c>
      <c r="L65" s="189">
        <f t="shared" si="10"/>
        <v>0</v>
      </c>
      <c r="M65" s="189">
        <f t="shared" si="10"/>
        <v>419918.17739765567</v>
      </c>
      <c r="N65" s="189">
        <f t="shared" si="10"/>
        <v>3608897.4994202922</v>
      </c>
      <c r="O65" s="77">
        <f t="shared" si="9"/>
        <v>5031840.676817948</v>
      </c>
      <c r="Q65" s="177"/>
      <c r="R65" s="177"/>
      <c r="S65" s="177"/>
      <c r="T65" s="177"/>
      <c r="U65" s="177"/>
      <c r="V65" s="177"/>
      <c r="W65" s="177"/>
      <c r="X65" s="305"/>
    </row>
    <row r="66" spans="1:24" ht="21.5" thickBot="1" x14ac:dyDescent="0.55000000000000004">
      <c r="A66" s="80"/>
    </row>
    <row r="67" spans="1:24" ht="21.5" thickBot="1" x14ac:dyDescent="0.55000000000000004">
      <c r="A67" s="80"/>
      <c r="B67" s="184" t="s">
        <v>36</v>
      </c>
      <c r="C67" s="185">
        <f>C$3</f>
        <v>44927</v>
      </c>
      <c r="D67" s="185">
        <f t="shared" ref="D67:N67" si="11">D$3</f>
        <v>44958</v>
      </c>
      <c r="E67" s="185">
        <f t="shared" si="11"/>
        <v>44986</v>
      </c>
      <c r="F67" s="185">
        <f t="shared" si="11"/>
        <v>45017</v>
      </c>
      <c r="G67" s="185">
        <f t="shared" si="11"/>
        <v>45047</v>
      </c>
      <c r="H67" s="185">
        <f t="shared" si="11"/>
        <v>45078</v>
      </c>
      <c r="I67" s="185">
        <f t="shared" si="11"/>
        <v>45108</v>
      </c>
      <c r="J67" s="185">
        <f t="shared" si="11"/>
        <v>45139</v>
      </c>
      <c r="K67" s="185">
        <f t="shared" si="11"/>
        <v>45170</v>
      </c>
      <c r="L67" s="185">
        <f t="shared" si="11"/>
        <v>45200</v>
      </c>
      <c r="M67" s="185">
        <f t="shared" si="11"/>
        <v>45231</v>
      </c>
      <c r="N67" s="185" t="str">
        <f t="shared" si="11"/>
        <v>Dec-23 +</v>
      </c>
      <c r="O67" s="186" t="s">
        <v>34</v>
      </c>
      <c r="Q67" s="40"/>
      <c r="R67" s="40"/>
      <c r="S67" s="40"/>
      <c r="T67" s="40"/>
      <c r="U67" s="40"/>
      <c r="V67" s="40"/>
      <c r="W67" s="40"/>
      <c r="X67" s="169"/>
    </row>
    <row r="68" spans="1:24" ht="15" customHeight="1" x14ac:dyDescent="0.35">
      <c r="A68" s="641" t="s">
        <v>66</v>
      </c>
      <c r="B68" s="11" t="s">
        <v>62</v>
      </c>
      <c r="C68" s="3">
        <f>SUM('BIZ kWh ENTRY'!C68,'BIZ kWh ENTRY'!S68,'BIZ kWh ENTRY'!AI68,'BIZ kWh ENTRY'!AY68)</f>
        <v>0</v>
      </c>
      <c r="D68" s="3">
        <f>SUM('BIZ kWh ENTRY'!D68,'BIZ kWh ENTRY'!T68,'BIZ kWh ENTRY'!AJ68,'BIZ kWh ENTRY'!AZ68)</f>
        <v>0</v>
      </c>
      <c r="E68" s="3">
        <f>SUM('BIZ kWh ENTRY'!E68,'BIZ kWh ENTRY'!U68,'BIZ kWh ENTRY'!AK68,'BIZ kWh ENTRY'!BA68)</f>
        <v>0</v>
      </c>
      <c r="F68" s="3">
        <f>SUM('BIZ kWh ENTRY'!F68,'BIZ kWh ENTRY'!V68,'BIZ kWh ENTRY'!AL68,'BIZ kWh ENTRY'!BB68)</f>
        <v>0</v>
      </c>
      <c r="G68" s="3">
        <f>SUM('BIZ kWh ENTRY'!G68,'BIZ kWh ENTRY'!W68,'BIZ kWh ENTRY'!AM68,'BIZ kWh ENTRY'!BC68)</f>
        <v>0</v>
      </c>
      <c r="H68" s="3">
        <f>SUM('BIZ kWh ENTRY'!H68,'BIZ kWh ENTRY'!X68,'BIZ kWh ENTRY'!AN68,'BIZ kWh ENTRY'!BD68)</f>
        <v>0</v>
      </c>
      <c r="I68" s="3">
        <f>SUM('BIZ kWh ENTRY'!I68,'BIZ kWh ENTRY'!Y68,'BIZ kWh ENTRY'!AO68,'BIZ kWh ENTRY'!BE68)</f>
        <v>0</v>
      </c>
      <c r="J68" s="3">
        <f>SUM('BIZ kWh ENTRY'!J68,'BIZ kWh ENTRY'!Z68,'BIZ kWh ENTRY'!AP68,'BIZ kWh ENTRY'!BF68)</f>
        <v>0</v>
      </c>
      <c r="K68" s="3">
        <f>SUM('BIZ kWh ENTRY'!K68,'BIZ kWh ENTRY'!AA68,'BIZ kWh ENTRY'!AQ68,'BIZ kWh ENTRY'!BG68)</f>
        <v>0</v>
      </c>
      <c r="L68" s="3">
        <f>SUM('BIZ kWh ENTRY'!L68,'BIZ kWh ENTRY'!AB68,'BIZ kWh ENTRY'!AR68,'BIZ kWh ENTRY'!BH68)</f>
        <v>0</v>
      </c>
      <c r="M68" s="3">
        <f>SUM('BIZ kWh ENTRY'!M68,'BIZ kWh ENTRY'!AC68,'BIZ kWh ENTRY'!AS68,'BIZ kWh ENTRY'!BI68)</f>
        <v>0</v>
      </c>
      <c r="N68" s="3">
        <f>SUM('BIZ kWh ENTRY'!N68,'BIZ kWh ENTRY'!AD68,'BIZ kWh ENTRY'!AT68,'BIZ kWh ENTRY'!BJ68)</f>
        <v>0</v>
      </c>
      <c r="O68" s="74">
        <f t="shared" ref="O68:O81" si="12">SUM(C68:N68)</f>
        <v>0</v>
      </c>
      <c r="Q68" s="177"/>
      <c r="R68" s="177"/>
      <c r="S68" s="177"/>
      <c r="T68" s="177"/>
      <c r="U68" s="177"/>
      <c r="V68" s="177"/>
      <c r="W68" s="177"/>
      <c r="X68" s="305"/>
    </row>
    <row r="69" spans="1:24" x14ac:dyDescent="0.35">
      <c r="A69" s="642"/>
      <c r="B69" s="12" t="s">
        <v>61</v>
      </c>
      <c r="C69" s="3">
        <f>SUM('BIZ kWh ENTRY'!C69,'BIZ kWh ENTRY'!S69,'BIZ kWh ENTRY'!AI69,'BIZ kWh ENTRY'!AY69)</f>
        <v>0</v>
      </c>
      <c r="D69" s="3">
        <f>SUM('BIZ kWh ENTRY'!D69,'BIZ kWh ENTRY'!T69,'BIZ kWh ENTRY'!AJ69,'BIZ kWh ENTRY'!AZ69)</f>
        <v>0</v>
      </c>
      <c r="E69" s="3">
        <f>SUM('BIZ kWh ENTRY'!E69,'BIZ kWh ENTRY'!U69,'BIZ kWh ENTRY'!AK69,'BIZ kWh ENTRY'!BA69)</f>
        <v>0</v>
      </c>
      <c r="F69" s="3">
        <f>SUM('BIZ kWh ENTRY'!F69,'BIZ kWh ENTRY'!V69,'BIZ kWh ENTRY'!AL69,'BIZ kWh ENTRY'!BB69)</f>
        <v>0</v>
      </c>
      <c r="G69" s="3">
        <f>SUM('BIZ kWh ENTRY'!G69,'BIZ kWh ENTRY'!W69,'BIZ kWh ENTRY'!AM69,'BIZ kWh ENTRY'!BC69)</f>
        <v>0</v>
      </c>
      <c r="H69" s="3">
        <f>SUM('BIZ kWh ENTRY'!H69,'BIZ kWh ENTRY'!X69,'BIZ kWh ENTRY'!AN69,'BIZ kWh ENTRY'!BD69)</f>
        <v>0</v>
      </c>
      <c r="I69" s="3">
        <f>SUM('BIZ kWh ENTRY'!I69,'BIZ kWh ENTRY'!Y69,'BIZ kWh ENTRY'!AO69,'BIZ kWh ENTRY'!BE69)</f>
        <v>0</v>
      </c>
      <c r="J69" s="3">
        <f>SUM('BIZ kWh ENTRY'!J69,'BIZ kWh ENTRY'!Z69,'BIZ kWh ENTRY'!AP69,'BIZ kWh ENTRY'!BF69)</f>
        <v>0</v>
      </c>
      <c r="K69" s="3">
        <f>SUM('BIZ kWh ENTRY'!K69,'BIZ kWh ENTRY'!AA69,'BIZ kWh ENTRY'!AQ69,'BIZ kWh ENTRY'!BG69)</f>
        <v>0</v>
      </c>
      <c r="L69" s="3">
        <f>SUM('BIZ kWh ENTRY'!L69,'BIZ kWh ENTRY'!AB69,'BIZ kWh ENTRY'!AR69,'BIZ kWh ENTRY'!BH69)</f>
        <v>0</v>
      </c>
      <c r="M69" s="3">
        <f>SUM('BIZ kWh ENTRY'!M69,'BIZ kWh ENTRY'!AC69,'BIZ kWh ENTRY'!AS69,'BIZ kWh ENTRY'!BI69)</f>
        <v>0</v>
      </c>
      <c r="N69" s="3">
        <f>SUM('BIZ kWh ENTRY'!N69,'BIZ kWh ENTRY'!AD69,'BIZ kWh ENTRY'!AT69,'BIZ kWh ENTRY'!BJ69)</f>
        <v>0</v>
      </c>
      <c r="O69" s="74">
        <f t="shared" si="12"/>
        <v>0</v>
      </c>
      <c r="Q69" s="177"/>
      <c r="R69" s="177"/>
      <c r="S69" s="177"/>
      <c r="T69" s="177"/>
      <c r="U69" s="177"/>
      <c r="V69" s="177"/>
      <c r="W69" s="177"/>
      <c r="X69" s="305"/>
    </row>
    <row r="70" spans="1:24" x14ac:dyDescent="0.35">
      <c r="A70" s="642"/>
      <c r="B70" s="11" t="s">
        <v>60</v>
      </c>
      <c r="C70" s="3">
        <f>SUM('BIZ kWh ENTRY'!C70,'BIZ kWh ENTRY'!S70,'BIZ kWh ENTRY'!AI70,'BIZ kWh ENTRY'!AY70)</f>
        <v>0</v>
      </c>
      <c r="D70" s="3">
        <f>SUM('BIZ kWh ENTRY'!D70,'BIZ kWh ENTRY'!T70,'BIZ kWh ENTRY'!AJ70,'BIZ kWh ENTRY'!AZ70)</f>
        <v>0</v>
      </c>
      <c r="E70" s="3">
        <f>SUM('BIZ kWh ENTRY'!E70,'BIZ kWh ENTRY'!U70,'BIZ kWh ENTRY'!AK70,'BIZ kWh ENTRY'!BA70)</f>
        <v>0</v>
      </c>
      <c r="F70" s="3">
        <f>SUM('BIZ kWh ENTRY'!F70,'BIZ kWh ENTRY'!V70,'BIZ kWh ENTRY'!AL70,'BIZ kWh ENTRY'!BB70)</f>
        <v>0</v>
      </c>
      <c r="G70" s="3">
        <f>SUM('BIZ kWh ENTRY'!G70,'BIZ kWh ENTRY'!W70,'BIZ kWh ENTRY'!AM70,'BIZ kWh ENTRY'!BC70)</f>
        <v>0</v>
      </c>
      <c r="H70" s="3">
        <f>SUM('BIZ kWh ENTRY'!H70,'BIZ kWh ENTRY'!X70,'BIZ kWh ENTRY'!AN70,'BIZ kWh ENTRY'!BD70)</f>
        <v>0</v>
      </c>
      <c r="I70" s="3">
        <f>SUM('BIZ kWh ENTRY'!I70,'BIZ kWh ENTRY'!Y70,'BIZ kWh ENTRY'!AO70,'BIZ kWh ENTRY'!BE70)</f>
        <v>0</v>
      </c>
      <c r="J70" s="3">
        <f>SUM('BIZ kWh ENTRY'!J70,'BIZ kWh ENTRY'!Z70,'BIZ kWh ENTRY'!AP70,'BIZ kWh ENTRY'!BF70)</f>
        <v>0</v>
      </c>
      <c r="K70" s="3">
        <f>SUM('BIZ kWh ENTRY'!K70,'BIZ kWh ENTRY'!AA70,'BIZ kWh ENTRY'!AQ70,'BIZ kWh ENTRY'!BG70)</f>
        <v>0</v>
      </c>
      <c r="L70" s="3">
        <f>SUM('BIZ kWh ENTRY'!L70,'BIZ kWh ENTRY'!AB70,'BIZ kWh ENTRY'!AR70,'BIZ kWh ENTRY'!BH70)</f>
        <v>0</v>
      </c>
      <c r="M70" s="3">
        <f>SUM('BIZ kWh ENTRY'!M70,'BIZ kWh ENTRY'!AC70,'BIZ kWh ENTRY'!AS70,'BIZ kWh ENTRY'!BI70)</f>
        <v>0</v>
      </c>
      <c r="N70" s="3">
        <f>SUM('BIZ kWh ENTRY'!N70,'BIZ kWh ENTRY'!AD70,'BIZ kWh ENTRY'!AT70,'BIZ kWh ENTRY'!BJ70)</f>
        <v>0</v>
      </c>
      <c r="O70" s="74">
        <f t="shared" si="12"/>
        <v>0</v>
      </c>
      <c r="Q70" s="177"/>
      <c r="R70" s="177"/>
      <c r="S70" s="177"/>
      <c r="T70" s="177"/>
      <c r="U70" s="177"/>
      <c r="V70" s="177"/>
      <c r="W70" s="177"/>
      <c r="X70" s="305"/>
    </row>
    <row r="71" spans="1:24" x14ac:dyDescent="0.35">
      <c r="A71" s="642"/>
      <c r="B71" s="11" t="s">
        <v>59</v>
      </c>
      <c r="C71" s="3">
        <f>SUM('BIZ kWh ENTRY'!C71,'BIZ kWh ENTRY'!S71,'BIZ kWh ENTRY'!AI71,'BIZ kWh ENTRY'!AY71)</f>
        <v>0</v>
      </c>
      <c r="D71" s="3">
        <f>SUM('BIZ kWh ENTRY'!D71,'BIZ kWh ENTRY'!T71,'BIZ kWh ENTRY'!AJ71,'BIZ kWh ENTRY'!AZ71)</f>
        <v>0</v>
      </c>
      <c r="E71" s="3">
        <f>SUM('BIZ kWh ENTRY'!E71,'BIZ kWh ENTRY'!U71,'BIZ kWh ENTRY'!AK71,'BIZ kWh ENTRY'!BA71)</f>
        <v>0</v>
      </c>
      <c r="F71" s="3">
        <f>SUM('BIZ kWh ENTRY'!F71,'BIZ kWh ENTRY'!V71,'BIZ kWh ENTRY'!AL71,'BIZ kWh ENTRY'!BB71)</f>
        <v>0</v>
      </c>
      <c r="G71" s="3">
        <f>SUM('BIZ kWh ENTRY'!G71,'BIZ kWh ENTRY'!W71,'BIZ kWh ENTRY'!AM71,'BIZ kWh ENTRY'!BC71)</f>
        <v>0</v>
      </c>
      <c r="H71" s="3">
        <f>SUM('BIZ kWh ENTRY'!H71,'BIZ kWh ENTRY'!X71,'BIZ kWh ENTRY'!AN71,'BIZ kWh ENTRY'!BD71)</f>
        <v>0</v>
      </c>
      <c r="I71" s="3">
        <f>SUM('BIZ kWh ENTRY'!I71,'BIZ kWh ENTRY'!Y71,'BIZ kWh ENTRY'!AO71,'BIZ kWh ENTRY'!BE71)</f>
        <v>1232</v>
      </c>
      <c r="J71" s="3">
        <f>SUM('BIZ kWh ENTRY'!J71,'BIZ kWh ENTRY'!Z71,'BIZ kWh ENTRY'!AP71,'BIZ kWh ENTRY'!BF71)</f>
        <v>0</v>
      </c>
      <c r="K71" s="3">
        <f>SUM('BIZ kWh ENTRY'!K71,'BIZ kWh ENTRY'!AA71,'BIZ kWh ENTRY'!AQ71,'BIZ kWh ENTRY'!BG71)</f>
        <v>0</v>
      </c>
      <c r="L71" s="3">
        <f>SUM('BIZ kWh ENTRY'!L71,'BIZ kWh ENTRY'!AB71,'BIZ kWh ENTRY'!AR71,'BIZ kWh ENTRY'!BH71)</f>
        <v>0</v>
      </c>
      <c r="M71" s="3">
        <f>SUM('BIZ kWh ENTRY'!M71,'BIZ kWh ENTRY'!AC71,'BIZ kWh ENTRY'!AS71,'BIZ kWh ENTRY'!BI71)</f>
        <v>0</v>
      </c>
      <c r="N71" s="3">
        <f>SUM('BIZ kWh ENTRY'!N71,'BIZ kWh ENTRY'!AD71,'BIZ kWh ENTRY'!AT71,'BIZ kWh ENTRY'!BJ71)</f>
        <v>0</v>
      </c>
      <c r="O71" s="74">
        <f t="shared" si="12"/>
        <v>1232</v>
      </c>
      <c r="Q71" s="177"/>
      <c r="R71" s="177"/>
      <c r="S71" s="177"/>
      <c r="T71" s="177"/>
      <c r="U71" s="177"/>
      <c r="V71" s="177"/>
      <c r="W71" s="177"/>
      <c r="X71" s="305"/>
    </row>
    <row r="72" spans="1:24" x14ac:dyDescent="0.35">
      <c r="A72" s="642"/>
      <c r="B72" s="12" t="s">
        <v>58</v>
      </c>
      <c r="C72" s="3">
        <f>SUM('BIZ kWh ENTRY'!C72,'BIZ kWh ENTRY'!S72,'BIZ kWh ENTRY'!AI72,'BIZ kWh ENTRY'!AY72)</f>
        <v>0</v>
      </c>
      <c r="D72" s="3">
        <f>SUM('BIZ kWh ENTRY'!D72,'BIZ kWh ENTRY'!T72,'BIZ kWh ENTRY'!AJ72,'BIZ kWh ENTRY'!AZ72)</f>
        <v>0</v>
      </c>
      <c r="E72" s="3">
        <f>SUM('BIZ kWh ENTRY'!E72,'BIZ kWh ENTRY'!U72,'BIZ kWh ENTRY'!AK72,'BIZ kWh ENTRY'!BA72)</f>
        <v>0</v>
      </c>
      <c r="F72" s="3">
        <f>SUM('BIZ kWh ENTRY'!F72,'BIZ kWh ENTRY'!V72,'BIZ kWh ENTRY'!AL72,'BIZ kWh ENTRY'!BB72)</f>
        <v>0</v>
      </c>
      <c r="G72" s="3">
        <f>SUM('BIZ kWh ENTRY'!G72,'BIZ kWh ENTRY'!W72,'BIZ kWh ENTRY'!AM72,'BIZ kWh ENTRY'!BC72)</f>
        <v>0</v>
      </c>
      <c r="H72" s="3">
        <f>SUM('BIZ kWh ENTRY'!H72,'BIZ kWh ENTRY'!X72,'BIZ kWh ENTRY'!AN72,'BIZ kWh ENTRY'!BD72)</f>
        <v>0</v>
      </c>
      <c r="I72" s="3">
        <f>SUM('BIZ kWh ENTRY'!I72,'BIZ kWh ENTRY'!Y72,'BIZ kWh ENTRY'!AO72,'BIZ kWh ENTRY'!BE72)</f>
        <v>0</v>
      </c>
      <c r="J72" s="3">
        <f>SUM('BIZ kWh ENTRY'!J72,'BIZ kWh ENTRY'!Z72,'BIZ kWh ENTRY'!AP72,'BIZ kWh ENTRY'!BF72)</f>
        <v>0</v>
      </c>
      <c r="K72" s="3">
        <f>SUM('BIZ kWh ENTRY'!K72,'BIZ kWh ENTRY'!AA72,'BIZ kWh ENTRY'!AQ72,'BIZ kWh ENTRY'!BG72)</f>
        <v>0</v>
      </c>
      <c r="L72" s="3">
        <f>SUM('BIZ kWh ENTRY'!L72,'BIZ kWh ENTRY'!AB72,'BIZ kWh ENTRY'!AR72,'BIZ kWh ENTRY'!BH72)</f>
        <v>0</v>
      </c>
      <c r="M72" s="3">
        <f>SUM('BIZ kWh ENTRY'!M72,'BIZ kWh ENTRY'!AC72,'BIZ kWh ENTRY'!AS72,'BIZ kWh ENTRY'!BI72)</f>
        <v>0</v>
      </c>
      <c r="N72" s="3">
        <f>SUM('BIZ kWh ENTRY'!N72,'BIZ kWh ENTRY'!AD72,'BIZ kWh ENTRY'!AT72,'BIZ kWh ENTRY'!BJ72)</f>
        <v>0</v>
      </c>
      <c r="O72" s="74">
        <f t="shared" si="12"/>
        <v>0</v>
      </c>
      <c r="Q72" s="177"/>
      <c r="R72" s="177"/>
      <c r="S72" s="177"/>
      <c r="T72" s="177"/>
      <c r="U72" s="177"/>
      <c r="V72" s="177"/>
      <c r="W72" s="177"/>
      <c r="X72" s="305"/>
    </row>
    <row r="73" spans="1:24" x14ac:dyDescent="0.35">
      <c r="A73" s="642"/>
      <c r="B73" s="11" t="s">
        <v>57</v>
      </c>
      <c r="C73" s="3">
        <f>SUM('BIZ kWh ENTRY'!C73,'BIZ kWh ENTRY'!S73,'BIZ kWh ENTRY'!AI73,'BIZ kWh ENTRY'!AY73)</f>
        <v>0</v>
      </c>
      <c r="D73" s="3">
        <f>SUM('BIZ kWh ENTRY'!D73,'BIZ kWh ENTRY'!T73,'BIZ kWh ENTRY'!AJ73,'BIZ kWh ENTRY'!AZ73)</f>
        <v>0</v>
      </c>
      <c r="E73" s="3">
        <f>SUM('BIZ kWh ENTRY'!E73,'BIZ kWh ENTRY'!U73,'BIZ kWh ENTRY'!AK73,'BIZ kWh ENTRY'!BA73)</f>
        <v>0</v>
      </c>
      <c r="F73" s="3">
        <f>SUM('BIZ kWh ENTRY'!F73,'BIZ kWh ENTRY'!V73,'BIZ kWh ENTRY'!AL73,'BIZ kWh ENTRY'!BB73)</f>
        <v>0</v>
      </c>
      <c r="G73" s="3">
        <f>SUM('BIZ kWh ENTRY'!G73,'BIZ kWh ENTRY'!W73,'BIZ kWh ENTRY'!AM73,'BIZ kWh ENTRY'!BC73)</f>
        <v>0</v>
      </c>
      <c r="H73" s="3">
        <f>SUM('BIZ kWh ENTRY'!H73,'BIZ kWh ENTRY'!X73,'BIZ kWh ENTRY'!AN73,'BIZ kWh ENTRY'!BD73)</f>
        <v>0</v>
      </c>
      <c r="I73" s="3">
        <f>SUM('BIZ kWh ENTRY'!I73,'BIZ kWh ENTRY'!Y73,'BIZ kWh ENTRY'!AO73,'BIZ kWh ENTRY'!BE73)</f>
        <v>0</v>
      </c>
      <c r="J73" s="3">
        <f>SUM('BIZ kWh ENTRY'!J73,'BIZ kWh ENTRY'!Z73,'BIZ kWh ENTRY'!AP73,'BIZ kWh ENTRY'!BF73)</f>
        <v>0</v>
      </c>
      <c r="K73" s="3">
        <f>SUM('BIZ kWh ENTRY'!K73,'BIZ kWh ENTRY'!AA73,'BIZ kWh ENTRY'!AQ73,'BIZ kWh ENTRY'!BG73)</f>
        <v>0</v>
      </c>
      <c r="L73" s="3">
        <f>SUM('BIZ kWh ENTRY'!L73,'BIZ kWh ENTRY'!AB73,'BIZ kWh ENTRY'!AR73,'BIZ kWh ENTRY'!BH73)</f>
        <v>0</v>
      </c>
      <c r="M73" s="3">
        <f>SUM('BIZ kWh ENTRY'!M73,'BIZ kWh ENTRY'!AC73,'BIZ kWh ENTRY'!AS73,'BIZ kWh ENTRY'!BI73)</f>
        <v>0</v>
      </c>
      <c r="N73" s="3">
        <f>SUM('BIZ kWh ENTRY'!N73,'BIZ kWh ENTRY'!AD73,'BIZ kWh ENTRY'!AT73,'BIZ kWh ENTRY'!BJ73)</f>
        <v>0</v>
      </c>
      <c r="O73" s="74">
        <f t="shared" si="12"/>
        <v>0</v>
      </c>
      <c r="Q73" s="177"/>
      <c r="R73" s="177"/>
      <c r="S73" s="177"/>
      <c r="T73" s="177"/>
      <c r="U73" s="177"/>
      <c r="V73" s="177"/>
      <c r="W73" s="177"/>
      <c r="X73" s="305"/>
    </row>
    <row r="74" spans="1:24" x14ac:dyDescent="0.35">
      <c r="A74" s="642"/>
      <c r="B74" s="11" t="s">
        <v>56</v>
      </c>
      <c r="C74" s="3">
        <f>SUM('BIZ kWh ENTRY'!C74,'BIZ kWh ENTRY'!S74,'BIZ kWh ENTRY'!AI74,'BIZ kWh ENTRY'!AY74)</f>
        <v>0</v>
      </c>
      <c r="D74" s="3">
        <f>SUM('BIZ kWh ENTRY'!D74,'BIZ kWh ENTRY'!T74,'BIZ kWh ENTRY'!AJ74,'BIZ kWh ENTRY'!AZ74)</f>
        <v>0</v>
      </c>
      <c r="E74" s="3">
        <f>SUM('BIZ kWh ENTRY'!E74,'BIZ kWh ENTRY'!U74,'BIZ kWh ENTRY'!AK74,'BIZ kWh ENTRY'!BA74)</f>
        <v>0</v>
      </c>
      <c r="F74" s="3">
        <f>SUM('BIZ kWh ENTRY'!F74,'BIZ kWh ENTRY'!V74,'BIZ kWh ENTRY'!AL74,'BIZ kWh ENTRY'!BB74)</f>
        <v>0</v>
      </c>
      <c r="G74" s="3">
        <f>SUM('BIZ kWh ENTRY'!G74,'BIZ kWh ENTRY'!W74,'BIZ kWh ENTRY'!AM74,'BIZ kWh ENTRY'!BC74)</f>
        <v>0</v>
      </c>
      <c r="H74" s="3">
        <f>SUM('BIZ kWh ENTRY'!H74,'BIZ kWh ENTRY'!X74,'BIZ kWh ENTRY'!AN74,'BIZ kWh ENTRY'!BD74)</f>
        <v>0</v>
      </c>
      <c r="I74" s="3">
        <f>SUM('BIZ kWh ENTRY'!I74,'BIZ kWh ENTRY'!Y74,'BIZ kWh ENTRY'!AO74,'BIZ kWh ENTRY'!BE74)</f>
        <v>4106</v>
      </c>
      <c r="J74" s="3">
        <f>SUM('BIZ kWh ENTRY'!J74,'BIZ kWh ENTRY'!Z74,'BIZ kWh ENTRY'!AP74,'BIZ kWh ENTRY'!BF74)</f>
        <v>0</v>
      </c>
      <c r="K74" s="3">
        <f>SUM('BIZ kWh ENTRY'!K74,'BIZ kWh ENTRY'!AA74,'BIZ kWh ENTRY'!AQ74,'BIZ kWh ENTRY'!BG74)</f>
        <v>0</v>
      </c>
      <c r="L74" s="3">
        <f>SUM('BIZ kWh ENTRY'!L74,'BIZ kWh ENTRY'!AB74,'BIZ kWh ENTRY'!AR74,'BIZ kWh ENTRY'!BH74)</f>
        <v>0</v>
      </c>
      <c r="M74" s="3">
        <f>SUM('BIZ kWh ENTRY'!M74,'BIZ kWh ENTRY'!AC74,'BIZ kWh ENTRY'!AS74,'BIZ kWh ENTRY'!BI74)</f>
        <v>0</v>
      </c>
      <c r="N74" s="3">
        <f>SUM('BIZ kWh ENTRY'!N74,'BIZ kWh ENTRY'!AD74,'BIZ kWh ENTRY'!AT74,'BIZ kWh ENTRY'!BJ74)</f>
        <v>0</v>
      </c>
      <c r="O74" s="74">
        <f t="shared" si="12"/>
        <v>4106</v>
      </c>
      <c r="Q74" s="177"/>
      <c r="R74" s="177"/>
      <c r="S74" s="177"/>
      <c r="T74" s="177"/>
      <c r="U74" s="177"/>
      <c r="V74" s="177"/>
      <c r="W74" s="177"/>
      <c r="X74" s="305"/>
    </row>
    <row r="75" spans="1:24" x14ac:dyDescent="0.35">
      <c r="A75" s="642"/>
      <c r="B75" s="11" t="s">
        <v>55</v>
      </c>
      <c r="C75" s="3">
        <f>SUM('BIZ kWh ENTRY'!C75,'BIZ kWh ENTRY'!S75,'BIZ kWh ENTRY'!AI75,'BIZ kWh ENTRY'!AY75)</f>
        <v>0</v>
      </c>
      <c r="D75" s="3">
        <f>SUM('BIZ kWh ENTRY'!D75,'BIZ kWh ENTRY'!T75,'BIZ kWh ENTRY'!AJ75,'BIZ kWh ENTRY'!AZ75)</f>
        <v>257437</v>
      </c>
      <c r="E75" s="3">
        <f>SUM('BIZ kWh ENTRY'!E75,'BIZ kWh ENTRY'!U75,'BIZ kWh ENTRY'!AK75,'BIZ kWh ENTRY'!BA75)</f>
        <v>578988</v>
      </c>
      <c r="F75" s="3">
        <f>SUM('BIZ kWh ENTRY'!F75,'BIZ kWh ENTRY'!V75,'BIZ kWh ENTRY'!AL75,'BIZ kWh ENTRY'!BB75)</f>
        <v>266223</v>
      </c>
      <c r="G75" s="3">
        <f>SUM('BIZ kWh ENTRY'!G75,'BIZ kWh ENTRY'!W75,'BIZ kWh ENTRY'!AM75,'BIZ kWh ENTRY'!BC75)</f>
        <v>162043</v>
      </c>
      <c r="H75" s="3">
        <f>SUM('BIZ kWh ENTRY'!H75,'BIZ kWh ENTRY'!X75,'BIZ kWh ENTRY'!AN75,'BIZ kWh ENTRY'!BD75)</f>
        <v>528960</v>
      </c>
      <c r="I75" s="3">
        <f>SUM('BIZ kWh ENTRY'!I75,'BIZ kWh ENTRY'!Y75,'BIZ kWh ENTRY'!AO75,'BIZ kWh ENTRY'!BE75)</f>
        <v>198756</v>
      </c>
      <c r="J75" s="3">
        <f>SUM('BIZ kWh ENTRY'!J75,'BIZ kWh ENTRY'!Z75,'BIZ kWh ENTRY'!AP75,'BIZ kWh ENTRY'!BF75)</f>
        <v>196264</v>
      </c>
      <c r="K75" s="3">
        <f>SUM('BIZ kWh ENTRY'!K75,'BIZ kWh ENTRY'!AA75,'BIZ kWh ENTRY'!AQ75,'BIZ kWh ENTRY'!BG75)</f>
        <v>437908</v>
      </c>
      <c r="L75" s="3">
        <f>SUM('BIZ kWh ENTRY'!L75,'BIZ kWh ENTRY'!AB75,'BIZ kWh ENTRY'!AR75,'BIZ kWh ENTRY'!BH75)</f>
        <v>412863</v>
      </c>
      <c r="M75" s="3">
        <f>SUM('BIZ kWh ENTRY'!M75,'BIZ kWh ENTRY'!AC75,'BIZ kWh ENTRY'!AS75,'BIZ kWh ENTRY'!BI75)</f>
        <v>168528.66012166851</v>
      </c>
      <c r="N75" s="3">
        <f>SUM('BIZ kWh ENTRY'!N75,'BIZ kWh ENTRY'!AD75,'BIZ kWh ENTRY'!AT75,'BIZ kWh ENTRY'!BJ75)</f>
        <v>642873.09189515363</v>
      </c>
      <c r="O75" s="74">
        <f t="shared" si="12"/>
        <v>3850843.7520168223</v>
      </c>
      <c r="Q75" s="177"/>
      <c r="R75" s="177"/>
      <c r="S75" s="177"/>
      <c r="T75" s="177"/>
      <c r="U75" s="177"/>
      <c r="V75" s="177"/>
      <c r="W75" s="177"/>
      <c r="X75" s="305"/>
    </row>
    <row r="76" spans="1:24" x14ac:dyDescent="0.35">
      <c r="A76" s="642"/>
      <c r="B76" s="11" t="s">
        <v>54</v>
      </c>
      <c r="C76" s="3">
        <f>SUM('BIZ kWh ENTRY'!C76,'BIZ kWh ENTRY'!S76,'BIZ kWh ENTRY'!AI76,'BIZ kWh ENTRY'!AY76)</f>
        <v>0</v>
      </c>
      <c r="D76" s="3">
        <f>SUM('BIZ kWh ENTRY'!D76,'BIZ kWh ENTRY'!T76,'BIZ kWh ENTRY'!AJ76,'BIZ kWh ENTRY'!AZ76)</f>
        <v>0</v>
      </c>
      <c r="E76" s="3">
        <f>SUM('BIZ kWh ENTRY'!E76,'BIZ kWh ENTRY'!U76,'BIZ kWh ENTRY'!AK76,'BIZ kWh ENTRY'!BA76)</f>
        <v>0</v>
      </c>
      <c r="F76" s="3">
        <f>SUM('BIZ kWh ENTRY'!F76,'BIZ kWh ENTRY'!V76,'BIZ kWh ENTRY'!AL76,'BIZ kWh ENTRY'!BB76)</f>
        <v>0</v>
      </c>
      <c r="G76" s="3">
        <f>SUM('BIZ kWh ENTRY'!G76,'BIZ kWh ENTRY'!W76,'BIZ kWh ENTRY'!AM76,'BIZ kWh ENTRY'!BC76)</f>
        <v>0</v>
      </c>
      <c r="H76" s="3">
        <f>SUM('BIZ kWh ENTRY'!H76,'BIZ kWh ENTRY'!X76,'BIZ kWh ENTRY'!AN76,'BIZ kWh ENTRY'!BD76)</f>
        <v>0</v>
      </c>
      <c r="I76" s="3">
        <f>SUM('BIZ kWh ENTRY'!I76,'BIZ kWh ENTRY'!Y76,'BIZ kWh ENTRY'!AO76,'BIZ kWh ENTRY'!BE76)</f>
        <v>0</v>
      </c>
      <c r="J76" s="3">
        <f>SUM('BIZ kWh ENTRY'!J76,'BIZ kWh ENTRY'!Z76,'BIZ kWh ENTRY'!AP76,'BIZ kWh ENTRY'!BF76)</f>
        <v>0</v>
      </c>
      <c r="K76" s="3">
        <f>SUM('BIZ kWh ENTRY'!K76,'BIZ kWh ENTRY'!AA76,'BIZ kWh ENTRY'!AQ76,'BIZ kWh ENTRY'!BG76)</f>
        <v>0</v>
      </c>
      <c r="L76" s="3">
        <f>SUM('BIZ kWh ENTRY'!L76,'BIZ kWh ENTRY'!AB76,'BIZ kWh ENTRY'!AR76,'BIZ kWh ENTRY'!BH76)</f>
        <v>0</v>
      </c>
      <c r="M76" s="3">
        <f>SUM('BIZ kWh ENTRY'!M76,'BIZ kWh ENTRY'!AC76,'BIZ kWh ENTRY'!AS76,'BIZ kWh ENTRY'!BI76)</f>
        <v>1616.6499626534276</v>
      </c>
      <c r="N76" s="3">
        <f>SUM('BIZ kWh ENTRY'!N76,'BIZ kWh ENTRY'!AD76,'BIZ kWh ENTRY'!AT76,'BIZ kWh ENTRY'!BJ76)</f>
        <v>6166.9081048462331</v>
      </c>
      <c r="O76" s="74">
        <f t="shared" si="12"/>
        <v>7783.5580674996609</v>
      </c>
      <c r="Q76" s="177"/>
      <c r="R76" s="177"/>
      <c r="S76" s="177"/>
      <c r="T76" s="177"/>
      <c r="U76" s="177"/>
      <c r="V76" s="177"/>
      <c r="W76" s="177"/>
      <c r="X76" s="305"/>
    </row>
    <row r="77" spans="1:24" x14ac:dyDescent="0.35">
      <c r="A77" s="642"/>
      <c r="B77" s="11" t="s">
        <v>53</v>
      </c>
      <c r="C77" s="3">
        <f>SUM('BIZ kWh ENTRY'!C77,'BIZ kWh ENTRY'!S77,'BIZ kWh ENTRY'!AI77,'BIZ kWh ENTRY'!AY77)</f>
        <v>0</v>
      </c>
      <c r="D77" s="3">
        <f>SUM('BIZ kWh ENTRY'!D77,'BIZ kWh ENTRY'!T77,'BIZ kWh ENTRY'!AJ77,'BIZ kWh ENTRY'!AZ77)</f>
        <v>0</v>
      </c>
      <c r="E77" s="3">
        <f>SUM('BIZ kWh ENTRY'!E77,'BIZ kWh ENTRY'!U77,'BIZ kWh ENTRY'!AK77,'BIZ kWh ENTRY'!BA77)</f>
        <v>0</v>
      </c>
      <c r="F77" s="3">
        <f>SUM('BIZ kWh ENTRY'!F77,'BIZ kWh ENTRY'!V77,'BIZ kWh ENTRY'!AL77,'BIZ kWh ENTRY'!BB77)</f>
        <v>0</v>
      </c>
      <c r="G77" s="3">
        <f>SUM('BIZ kWh ENTRY'!G77,'BIZ kWh ENTRY'!W77,'BIZ kWh ENTRY'!AM77,'BIZ kWh ENTRY'!BC77)</f>
        <v>0</v>
      </c>
      <c r="H77" s="3">
        <f>SUM('BIZ kWh ENTRY'!H77,'BIZ kWh ENTRY'!X77,'BIZ kWh ENTRY'!AN77,'BIZ kWh ENTRY'!BD77)</f>
        <v>0</v>
      </c>
      <c r="I77" s="3">
        <f>SUM('BIZ kWh ENTRY'!I77,'BIZ kWh ENTRY'!Y77,'BIZ kWh ENTRY'!AO77,'BIZ kWh ENTRY'!BE77)</f>
        <v>0</v>
      </c>
      <c r="J77" s="3">
        <f>SUM('BIZ kWh ENTRY'!J77,'BIZ kWh ENTRY'!Z77,'BIZ kWh ENTRY'!AP77,'BIZ kWh ENTRY'!BF77)</f>
        <v>0</v>
      </c>
      <c r="K77" s="3">
        <f>SUM('BIZ kWh ENTRY'!K77,'BIZ kWh ENTRY'!AA77,'BIZ kWh ENTRY'!AQ77,'BIZ kWh ENTRY'!BG77)</f>
        <v>0</v>
      </c>
      <c r="L77" s="3">
        <f>SUM('BIZ kWh ENTRY'!L77,'BIZ kWh ENTRY'!AB77,'BIZ kWh ENTRY'!AR77,'BIZ kWh ENTRY'!BH77)</f>
        <v>0</v>
      </c>
      <c r="M77" s="3">
        <f>SUM('BIZ kWh ENTRY'!M77,'BIZ kWh ENTRY'!AC77,'BIZ kWh ENTRY'!AS77,'BIZ kWh ENTRY'!BI77)</f>
        <v>0</v>
      </c>
      <c r="N77" s="3">
        <f>SUM('BIZ kWh ENTRY'!N77,'BIZ kWh ENTRY'!AD77,'BIZ kWh ENTRY'!AT77,'BIZ kWh ENTRY'!BJ77)</f>
        <v>0</v>
      </c>
      <c r="O77" s="74">
        <f t="shared" si="12"/>
        <v>0</v>
      </c>
      <c r="Q77" s="177"/>
      <c r="R77" s="177"/>
      <c r="S77" s="177"/>
      <c r="T77" s="177"/>
      <c r="U77" s="177"/>
      <c r="V77" s="177"/>
      <c r="W77" s="177"/>
      <c r="X77" s="305"/>
    </row>
    <row r="78" spans="1:24" x14ac:dyDescent="0.35">
      <c r="A78" s="642"/>
      <c r="B78" s="11" t="s">
        <v>52</v>
      </c>
      <c r="C78" s="3">
        <f>SUM('BIZ kWh ENTRY'!C78,'BIZ kWh ENTRY'!S78,'BIZ kWh ENTRY'!AI78,'BIZ kWh ENTRY'!AY78)</f>
        <v>0</v>
      </c>
      <c r="D78" s="3">
        <f>SUM('BIZ kWh ENTRY'!D78,'BIZ kWh ENTRY'!T78,'BIZ kWh ENTRY'!AJ78,'BIZ kWh ENTRY'!AZ78)</f>
        <v>0</v>
      </c>
      <c r="E78" s="3">
        <f>SUM('BIZ kWh ENTRY'!E78,'BIZ kWh ENTRY'!U78,'BIZ kWh ENTRY'!AK78,'BIZ kWh ENTRY'!BA78)</f>
        <v>0</v>
      </c>
      <c r="F78" s="3">
        <f>SUM('BIZ kWh ENTRY'!F78,'BIZ kWh ENTRY'!V78,'BIZ kWh ENTRY'!AL78,'BIZ kWh ENTRY'!BB78)</f>
        <v>0</v>
      </c>
      <c r="G78" s="3">
        <f>SUM('BIZ kWh ENTRY'!G78,'BIZ kWh ENTRY'!W78,'BIZ kWh ENTRY'!AM78,'BIZ kWh ENTRY'!BC78)</f>
        <v>0</v>
      </c>
      <c r="H78" s="3">
        <f>SUM('BIZ kWh ENTRY'!H78,'BIZ kWh ENTRY'!X78,'BIZ kWh ENTRY'!AN78,'BIZ kWh ENTRY'!BD78)</f>
        <v>0</v>
      </c>
      <c r="I78" s="3">
        <f>SUM('BIZ kWh ENTRY'!I78,'BIZ kWh ENTRY'!Y78,'BIZ kWh ENTRY'!AO78,'BIZ kWh ENTRY'!BE78)</f>
        <v>0</v>
      </c>
      <c r="J78" s="3">
        <f>SUM('BIZ kWh ENTRY'!J78,'BIZ kWh ENTRY'!Z78,'BIZ kWh ENTRY'!AP78,'BIZ kWh ENTRY'!BF78)</f>
        <v>0</v>
      </c>
      <c r="K78" s="3">
        <f>SUM('BIZ kWh ENTRY'!K78,'BIZ kWh ENTRY'!AA78,'BIZ kWh ENTRY'!AQ78,'BIZ kWh ENTRY'!BG78)</f>
        <v>0</v>
      </c>
      <c r="L78" s="3">
        <f>SUM('BIZ kWh ENTRY'!L78,'BIZ kWh ENTRY'!AB78,'BIZ kWh ENTRY'!AR78,'BIZ kWh ENTRY'!BH78)</f>
        <v>0</v>
      </c>
      <c r="M78" s="3">
        <f>SUM('BIZ kWh ENTRY'!M78,'BIZ kWh ENTRY'!AC78,'BIZ kWh ENTRY'!AS78,'BIZ kWh ENTRY'!BI78)</f>
        <v>0</v>
      </c>
      <c r="N78" s="3">
        <f>SUM('BIZ kWh ENTRY'!N78,'BIZ kWh ENTRY'!AD78,'BIZ kWh ENTRY'!AT78,'BIZ kWh ENTRY'!BJ78)</f>
        <v>0</v>
      </c>
      <c r="O78" s="74">
        <f t="shared" si="12"/>
        <v>0</v>
      </c>
      <c r="Q78" s="177"/>
      <c r="R78" s="177"/>
      <c r="S78" s="177"/>
      <c r="T78" s="177"/>
      <c r="U78" s="177"/>
      <c r="V78" s="177"/>
      <c r="W78" s="177"/>
      <c r="X78" s="305"/>
    </row>
    <row r="79" spans="1:24" x14ac:dyDescent="0.35">
      <c r="A79" s="642"/>
      <c r="B79" s="11" t="s">
        <v>51</v>
      </c>
      <c r="C79" s="3">
        <f>SUM('BIZ kWh ENTRY'!C79,'BIZ kWh ENTRY'!S79,'BIZ kWh ENTRY'!AI79,'BIZ kWh ENTRY'!AY79)</f>
        <v>0</v>
      </c>
      <c r="D79" s="3">
        <f>SUM('BIZ kWh ENTRY'!D79,'BIZ kWh ENTRY'!T79,'BIZ kWh ENTRY'!AJ79,'BIZ kWh ENTRY'!AZ79)</f>
        <v>0</v>
      </c>
      <c r="E79" s="3">
        <f>SUM('BIZ kWh ENTRY'!E79,'BIZ kWh ENTRY'!U79,'BIZ kWh ENTRY'!AK79,'BIZ kWh ENTRY'!BA79)</f>
        <v>0</v>
      </c>
      <c r="F79" s="3">
        <f>SUM('BIZ kWh ENTRY'!F79,'BIZ kWh ENTRY'!V79,'BIZ kWh ENTRY'!AL79,'BIZ kWh ENTRY'!BB79)</f>
        <v>0</v>
      </c>
      <c r="G79" s="3">
        <f>SUM('BIZ kWh ENTRY'!G79,'BIZ kWh ENTRY'!W79,'BIZ kWh ENTRY'!AM79,'BIZ kWh ENTRY'!BC79)</f>
        <v>0</v>
      </c>
      <c r="H79" s="3">
        <f>SUM('BIZ kWh ENTRY'!H79,'BIZ kWh ENTRY'!X79,'BIZ kWh ENTRY'!AN79,'BIZ kWh ENTRY'!BD79)</f>
        <v>0</v>
      </c>
      <c r="I79" s="3">
        <f>SUM('BIZ kWh ENTRY'!I79,'BIZ kWh ENTRY'!Y79,'BIZ kWh ENTRY'!AO79,'BIZ kWh ENTRY'!BE79)</f>
        <v>0</v>
      </c>
      <c r="J79" s="3">
        <f>SUM('BIZ kWh ENTRY'!J79,'BIZ kWh ENTRY'!Z79,'BIZ kWh ENTRY'!AP79,'BIZ kWh ENTRY'!BF79)</f>
        <v>0</v>
      </c>
      <c r="K79" s="3">
        <f>SUM('BIZ kWh ENTRY'!K79,'BIZ kWh ENTRY'!AA79,'BIZ kWh ENTRY'!AQ79,'BIZ kWh ENTRY'!BG79)</f>
        <v>0</v>
      </c>
      <c r="L79" s="3">
        <f>SUM('BIZ kWh ENTRY'!L79,'BIZ kWh ENTRY'!AB79,'BIZ kWh ENTRY'!AR79,'BIZ kWh ENTRY'!BH79)</f>
        <v>0</v>
      </c>
      <c r="M79" s="3">
        <f>SUM('BIZ kWh ENTRY'!M79,'BIZ kWh ENTRY'!AC79,'BIZ kWh ENTRY'!AS79,'BIZ kWh ENTRY'!BI79)</f>
        <v>0</v>
      </c>
      <c r="N79" s="3">
        <f>SUM('BIZ kWh ENTRY'!N79,'BIZ kWh ENTRY'!AD79,'BIZ kWh ENTRY'!AT79,'BIZ kWh ENTRY'!BJ79)</f>
        <v>0</v>
      </c>
      <c r="O79" s="74">
        <f t="shared" si="12"/>
        <v>0</v>
      </c>
      <c r="Q79" s="177"/>
      <c r="R79" s="177"/>
      <c r="S79" s="177"/>
      <c r="T79" s="177"/>
      <c r="U79" s="177"/>
      <c r="V79" s="177"/>
      <c r="W79" s="177"/>
      <c r="X79" s="305"/>
    </row>
    <row r="80" spans="1:24" ht="15" thickBot="1" x14ac:dyDescent="0.4">
      <c r="A80" s="643"/>
      <c r="B80" s="11" t="s">
        <v>50</v>
      </c>
      <c r="C80" s="3">
        <f>SUM('BIZ kWh ENTRY'!C80,'BIZ kWh ENTRY'!S80,'BIZ kWh ENTRY'!AI80,'BIZ kWh ENTRY'!AY80)</f>
        <v>0</v>
      </c>
      <c r="D80" s="3">
        <f>SUM('BIZ kWh ENTRY'!D80,'BIZ kWh ENTRY'!T80,'BIZ kWh ENTRY'!AJ80,'BIZ kWh ENTRY'!AZ80)</f>
        <v>0</v>
      </c>
      <c r="E80" s="3">
        <f>SUM('BIZ kWh ENTRY'!E80,'BIZ kWh ENTRY'!U80,'BIZ kWh ENTRY'!AK80,'BIZ kWh ENTRY'!BA80)</f>
        <v>0</v>
      </c>
      <c r="F80" s="3">
        <f>SUM('BIZ kWh ENTRY'!F80,'BIZ kWh ENTRY'!V80,'BIZ kWh ENTRY'!AL80,'BIZ kWh ENTRY'!BB80)</f>
        <v>0</v>
      </c>
      <c r="G80" s="3">
        <f>SUM('BIZ kWh ENTRY'!G80,'BIZ kWh ENTRY'!W80,'BIZ kWh ENTRY'!AM80,'BIZ kWh ENTRY'!BC80)</f>
        <v>0</v>
      </c>
      <c r="H80" s="3">
        <f>SUM('BIZ kWh ENTRY'!H80,'BIZ kWh ENTRY'!X80,'BIZ kWh ENTRY'!AN80,'BIZ kWh ENTRY'!BD80)</f>
        <v>0</v>
      </c>
      <c r="I80" s="3">
        <f>SUM('BIZ kWh ENTRY'!I80,'BIZ kWh ENTRY'!Y80,'BIZ kWh ENTRY'!AO80,'BIZ kWh ENTRY'!BE80)</f>
        <v>0</v>
      </c>
      <c r="J80" s="3">
        <f>SUM('BIZ kWh ENTRY'!J80,'BIZ kWh ENTRY'!Z80,'BIZ kWh ENTRY'!AP80,'BIZ kWh ENTRY'!BF80)</f>
        <v>0</v>
      </c>
      <c r="K80" s="3">
        <f>SUM('BIZ kWh ENTRY'!K80,'BIZ kWh ENTRY'!AA80,'BIZ kWh ENTRY'!AQ80,'BIZ kWh ENTRY'!BG80)</f>
        <v>0</v>
      </c>
      <c r="L80" s="3">
        <f>SUM('BIZ kWh ENTRY'!L80,'BIZ kWh ENTRY'!AB80,'BIZ kWh ENTRY'!AR80,'BIZ kWh ENTRY'!BH80)</f>
        <v>0</v>
      </c>
      <c r="M80" s="3">
        <f>SUM('BIZ kWh ENTRY'!M80,'BIZ kWh ENTRY'!AC80,'BIZ kWh ENTRY'!AS80,'BIZ kWh ENTRY'!BI80)</f>
        <v>0</v>
      </c>
      <c r="N80" s="3">
        <f>SUM('BIZ kWh ENTRY'!N80,'BIZ kWh ENTRY'!AD80,'BIZ kWh ENTRY'!AT80,'BIZ kWh ENTRY'!BJ80)</f>
        <v>0</v>
      </c>
      <c r="O80" s="74">
        <f t="shared" si="12"/>
        <v>0</v>
      </c>
      <c r="Q80" s="177"/>
      <c r="R80" s="177"/>
      <c r="S80" s="177"/>
      <c r="T80" s="177"/>
      <c r="U80" s="177"/>
      <c r="V80" s="177"/>
      <c r="W80" s="177"/>
      <c r="X80" s="305"/>
    </row>
    <row r="81" spans="1:24" ht="15" thickBot="1" x14ac:dyDescent="0.4">
      <c r="A81" s="78"/>
      <c r="B81" s="188" t="s">
        <v>43</v>
      </c>
      <c r="C81" s="189">
        <f t="shared" ref="C81:N81" si="13">SUM(C68:C80)</f>
        <v>0</v>
      </c>
      <c r="D81" s="189">
        <f t="shared" si="13"/>
        <v>257437</v>
      </c>
      <c r="E81" s="189">
        <f t="shared" si="13"/>
        <v>578988</v>
      </c>
      <c r="F81" s="189">
        <f t="shared" si="13"/>
        <v>266223</v>
      </c>
      <c r="G81" s="189">
        <f t="shared" si="13"/>
        <v>162043</v>
      </c>
      <c r="H81" s="189">
        <f t="shared" si="13"/>
        <v>528960</v>
      </c>
      <c r="I81" s="189">
        <f t="shared" si="13"/>
        <v>204094</v>
      </c>
      <c r="J81" s="189">
        <f t="shared" si="13"/>
        <v>196264</v>
      </c>
      <c r="K81" s="189">
        <f t="shared" si="13"/>
        <v>437908</v>
      </c>
      <c r="L81" s="189">
        <f t="shared" si="13"/>
        <v>412863</v>
      </c>
      <c r="M81" s="189">
        <f t="shared" si="13"/>
        <v>170145.31008432194</v>
      </c>
      <c r="N81" s="189">
        <f t="shared" si="13"/>
        <v>649039.99999999988</v>
      </c>
      <c r="O81" s="77">
        <f t="shared" si="12"/>
        <v>3863965.310084322</v>
      </c>
      <c r="Q81" s="177"/>
      <c r="R81" s="177"/>
      <c r="S81" s="177"/>
      <c r="T81" s="177"/>
      <c r="U81" s="177"/>
      <c r="V81" s="177"/>
      <c r="W81" s="177"/>
      <c r="X81" s="305"/>
    </row>
    <row r="82" spans="1:24" ht="21.5" thickBot="1" x14ac:dyDescent="0.55000000000000004">
      <c r="A82" s="80"/>
    </row>
    <row r="83" spans="1:24" ht="21.5" thickBot="1" x14ac:dyDescent="0.55000000000000004">
      <c r="A83" s="80"/>
      <c r="B83" s="184" t="s">
        <v>36</v>
      </c>
      <c r="C83" s="185">
        <f>C$3</f>
        <v>44927</v>
      </c>
      <c r="D83" s="185">
        <f t="shared" ref="D83:N83" si="14">D$3</f>
        <v>44958</v>
      </c>
      <c r="E83" s="185">
        <f t="shared" si="14"/>
        <v>44986</v>
      </c>
      <c r="F83" s="185">
        <f t="shared" si="14"/>
        <v>45017</v>
      </c>
      <c r="G83" s="185">
        <f t="shared" si="14"/>
        <v>45047</v>
      </c>
      <c r="H83" s="185">
        <f t="shared" si="14"/>
        <v>45078</v>
      </c>
      <c r="I83" s="185">
        <f t="shared" si="14"/>
        <v>45108</v>
      </c>
      <c r="J83" s="185">
        <f t="shared" si="14"/>
        <v>45139</v>
      </c>
      <c r="K83" s="185">
        <f t="shared" si="14"/>
        <v>45170</v>
      </c>
      <c r="L83" s="185">
        <f t="shared" si="14"/>
        <v>45200</v>
      </c>
      <c r="M83" s="185">
        <f t="shared" si="14"/>
        <v>45231</v>
      </c>
      <c r="N83" s="185" t="str">
        <f t="shared" si="14"/>
        <v>Dec-23 +</v>
      </c>
      <c r="O83" s="186" t="s">
        <v>34</v>
      </c>
      <c r="Q83" s="40"/>
      <c r="R83" s="40"/>
      <c r="S83" s="40"/>
      <c r="T83" s="40"/>
      <c r="U83" s="40"/>
      <c r="V83" s="40"/>
      <c r="W83" s="40"/>
      <c r="X83" s="169"/>
    </row>
    <row r="84" spans="1:24" ht="15" customHeight="1" x14ac:dyDescent="0.35">
      <c r="A84" s="632" t="s">
        <v>65</v>
      </c>
      <c r="B84" s="11" t="s">
        <v>62</v>
      </c>
      <c r="C84" s="3">
        <f>SUM('BIZ kWh ENTRY'!C84,'BIZ kWh ENTRY'!S84,'BIZ kWh ENTRY'!AI84,'BIZ kWh ENTRY'!AY84)</f>
        <v>0</v>
      </c>
      <c r="D84" s="3">
        <f>SUM('BIZ kWh ENTRY'!D84,'BIZ kWh ENTRY'!T84,'BIZ kWh ENTRY'!AJ84,'BIZ kWh ENTRY'!AZ84)</f>
        <v>0</v>
      </c>
      <c r="E84" s="3">
        <f>SUM('BIZ kWh ENTRY'!E84,'BIZ kWh ENTRY'!U84,'BIZ kWh ENTRY'!AK84,'BIZ kWh ENTRY'!BA84)</f>
        <v>0</v>
      </c>
      <c r="F84" s="3">
        <f>SUM('BIZ kWh ENTRY'!F84,'BIZ kWh ENTRY'!V84,'BIZ kWh ENTRY'!AL84,'BIZ kWh ENTRY'!BB84)</f>
        <v>0</v>
      </c>
      <c r="G84" s="3">
        <f>SUM('BIZ kWh ENTRY'!G84,'BIZ kWh ENTRY'!W84,'BIZ kWh ENTRY'!AM84,'BIZ kWh ENTRY'!BC84)</f>
        <v>23195</v>
      </c>
      <c r="H84" s="3">
        <f>SUM('BIZ kWh ENTRY'!H84,'BIZ kWh ENTRY'!X84,'BIZ kWh ENTRY'!AN84,'BIZ kWh ENTRY'!BD84)</f>
        <v>64155</v>
      </c>
      <c r="I84" s="3">
        <f>SUM('BIZ kWh ENTRY'!I84,'BIZ kWh ENTRY'!Y84,'BIZ kWh ENTRY'!AO84,'BIZ kWh ENTRY'!BE84)</f>
        <v>0</v>
      </c>
      <c r="J84" s="3">
        <f>SUM('BIZ kWh ENTRY'!J84,'BIZ kWh ENTRY'!Z84,'BIZ kWh ENTRY'!AP84,'BIZ kWh ENTRY'!BF84)</f>
        <v>18556</v>
      </c>
      <c r="K84" s="3">
        <f>SUM('BIZ kWh ENTRY'!K84,'BIZ kWh ENTRY'!AA84,'BIZ kWh ENTRY'!AQ84,'BIZ kWh ENTRY'!BG84)</f>
        <v>54285</v>
      </c>
      <c r="L84" s="3">
        <f>SUM('BIZ kWh ENTRY'!L84,'BIZ kWh ENTRY'!AB84,'BIZ kWh ENTRY'!AR84,'BIZ kWh ENTRY'!BH84)</f>
        <v>0</v>
      </c>
      <c r="M84" s="3">
        <f>SUM('BIZ kWh ENTRY'!M84,'BIZ kWh ENTRY'!AC84,'BIZ kWh ENTRY'!AS84,'BIZ kWh ENTRY'!BI84)</f>
        <v>8365.4850461741808</v>
      </c>
      <c r="N84" s="3">
        <f>SUM('BIZ kWh ENTRY'!N84,'BIZ kWh ENTRY'!AD84,'BIZ kWh ENTRY'!AT84,'BIZ kWh ENTRY'!BJ84)</f>
        <v>40399.258440855971</v>
      </c>
      <c r="O84" s="74">
        <f t="shared" ref="O84:O97" si="15">SUM(C84:N84)</f>
        <v>208955.74348703015</v>
      </c>
      <c r="Q84" s="177"/>
      <c r="R84" s="177"/>
      <c r="S84" s="177"/>
      <c r="T84" s="177"/>
      <c r="U84" s="177"/>
      <c r="V84" s="177"/>
      <c r="W84" s="177"/>
      <c r="X84" s="305"/>
    </row>
    <row r="85" spans="1:24" x14ac:dyDescent="0.35">
      <c r="A85" s="633"/>
      <c r="B85" s="12" t="s">
        <v>61</v>
      </c>
      <c r="C85" s="3">
        <f>SUM('BIZ kWh ENTRY'!C85,'BIZ kWh ENTRY'!S85,'BIZ kWh ENTRY'!AI85,'BIZ kWh ENTRY'!AY85)</f>
        <v>0</v>
      </c>
      <c r="D85" s="3">
        <f>SUM('BIZ kWh ENTRY'!D85,'BIZ kWh ENTRY'!T85,'BIZ kWh ENTRY'!AJ85,'BIZ kWh ENTRY'!AZ85)</f>
        <v>0</v>
      </c>
      <c r="E85" s="3">
        <f>SUM('BIZ kWh ENTRY'!E85,'BIZ kWh ENTRY'!U85,'BIZ kWh ENTRY'!AK85,'BIZ kWh ENTRY'!BA85)</f>
        <v>0</v>
      </c>
      <c r="F85" s="3">
        <f>SUM('BIZ kWh ENTRY'!F85,'BIZ kWh ENTRY'!V85,'BIZ kWh ENTRY'!AL85,'BIZ kWh ENTRY'!BB85)</f>
        <v>0</v>
      </c>
      <c r="G85" s="3">
        <f>SUM('BIZ kWh ENTRY'!G85,'BIZ kWh ENTRY'!W85,'BIZ kWh ENTRY'!AM85,'BIZ kWh ENTRY'!BC85)</f>
        <v>0</v>
      </c>
      <c r="H85" s="3">
        <f>SUM('BIZ kWh ENTRY'!H85,'BIZ kWh ENTRY'!X85,'BIZ kWh ENTRY'!AN85,'BIZ kWh ENTRY'!BD85)</f>
        <v>0</v>
      </c>
      <c r="I85" s="3">
        <f>SUM('BIZ kWh ENTRY'!I85,'BIZ kWh ENTRY'!Y85,'BIZ kWh ENTRY'!AO85,'BIZ kWh ENTRY'!BE85)</f>
        <v>0</v>
      </c>
      <c r="J85" s="3">
        <f>SUM('BIZ kWh ENTRY'!J85,'BIZ kWh ENTRY'!Z85,'BIZ kWh ENTRY'!AP85,'BIZ kWh ENTRY'!BF85)</f>
        <v>0</v>
      </c>
      <c r="K85" s="3">
        <f>SUM('BIZ kWh ENTRY'!K85,'BIZ kWh ENTRY'!AA85,'BIZ kWh ENTRY'!AQ85,'BIZ kWh ENTRY'!BG85)</f>
        <v>0</v>
      </c>
      <c r="L85" s="3">
        <f>SUM('BIZ kWh ENTRY'!L85,'BIZ kWh ENTRY'!AB85,'BIZ kWh ENTRY'!AR85,'BIZ kWh ENTRY'!BH85)</f>
        <v>0</v>
      </c>
      <c r="M85" s="3">
        <f>SUM('BIZ kWh ENTRY'!M85,'BIZ kWh ENTRY'!AC85,'BIZ kWh ENTRY'!AS85,'BIZ kWh ENTRY'!BI85)</f>
        <v>0</v>
      </c>
      <c r="N85" s="3">
        <f>SUM('BIZ kWh ENTRY'!N85,'BIZ kWh ENTRY'!AD85,'BIZ kWh ENTRY'!AT85,'BIZ kWh ENTRY'!BJ85)</f>
        <v>0</v>
      </c>
      <c r="O85" s="74">
        <f t="shared" si="15"/>
        <v>0</v>
      </c>
      <c r="Q85" s="177"/>
      <c r="R85" s="177"/>
      <c r="S85" s="177"/>
      <c r="T85" s="177"/>
      <c r="U85" s="177"/>
      <c r="V85" s="177"/>
      <c r="W85" s="177"/>
      <c r="X85" s="305"/>
    </row>
    <row r="86" spans="1:24" x14ac:dyDescent="0.35">
      <c r="A86" s="633"/>
      <c r="B86" s="11" t="s">
        <v>60</v>
      </c>
      <c r="C86" s="3">
        <f>SUM('BIZ kWh ENTRY'!C86,'BIZ kWh ENTRY'!S86,'BIZ kWh ENTRY'!AI86,'BIZ kWh ENTRY'!AY86)</f>
        <v>0</v>
      </c>
      <c r="D86" s="3">
        <f>SUM('BIZ kWh ENTRY'!D86,'BIZ kWh ENTRY'!T86,'BIZ kWh ENTRY'!AJ86,'BIZ kWh ENTRY'!AZ86)</f>
        <v>0</v>
      </c>
      <c r="E86" s="3">
        <f>SUM('BIZ kWh ENTRY'!E86,'BIZ kWh ENTRY'!U86,'BIZ kWh ENTRY'!AK86,'BIZ kWh ENTRY'!BA86)</f>
        <v>0</v>
      </c>
      <c r="F86" s="3">
        <f>SUM('BIZ kWh ENTRY'!F86,'BIZ kWh ENTRY'!V86,'BIZ kWh ENTRY'!AL86,'BIZ kWh ENTRY'!BB86)</f>
        <v>0</v>
      </c>
      <c r="G86" s="3">
        <f>SUM('BIZ kWh ENTRY'!G86,'BIZ kWh ENTRY'!W86,'BIZ kWh ENTRY'!AM86,'BIZ kWh ENTRY'!BC86)</f>
        <v>0</v>
      </c>
      <c r="H86" s="3">
        <f>SUM('BIZ kWh ENTRY'!H86,'BIZ kWh ENTRY'!X86,'BIZ kWh ENTRY'!AN86,'BIZ kWh ENTRY'!BD86)</f>
        <v>0</v>
      </c>
      <c r="I86" s="3">
        <f>SUM('BIZ kWh ENTRY'!I86,'BIZ kWh ENTRY'!Y86,'BIZ kWh ENTRY'!AO86,'BIZ kWh ENTRY'!BE86)</f>
        <v>0</v>
      </c>
      <c r="J86" s="3">
        <f>SUM('BIZ kWh ENTRY'!J86,'BIZ kWh ENTRY'!Z86,'BIZ kWh ENTRY'!AP86,'BIZ kWh ENTRY'!BF86)</f>
        <v>0</v>
      </c>
      <c r="K86" s="3">
        <f>SUM('BIZ kWh ENTRY'!K86,'BIZ kWh ENTRY'!AA86,'BIZ kWh ENTRY'!AQ86,'BIZ kWh ENTRY'!BG86)</f>
        <v>0</v>
      </c>
      <c r="L86" s="3">
        <f>SUM('BIZ kWh ENTRY'!L86,'BIZ kWh ENTRY'!AB86,'BIZ kWh ENTRY'!AR86,'BIZ kWh ENTRY'!BH86)</f>
        <v>62085</v>
      </c>
      <c r="M86" s="3">
        <f>SUM('BIZ kWh ENTRY'!M86,'BIZ kWh ENTRY'!AC86,'BIZ kWh ENTRY'!AS86,'BIZ kWh ENTRY'!BI86)</f>
        <v>1645.3570145788287</v>
      </c>
      <c r="N86" s="3">
        <f>SUM('BIZ kWh ENTRY'!N86,'BIZ kWh ENTRY'!AD86,'BIZ kWh ENTRY'!AT86,'BIZ kWh ENTRY'!BJ86)</f>
        <v>7945.8875238614946</v>
      </c>
      <c r="O86" s="74">
        <f t="shared" si="15"/>
        <v>71676.244538440325</v>
      </c>
      <c r="Q86" s="177"/>
      <c r="R86" s="177"/>
      <c r="S86" s="177"/>
      <c r="T86" s="177"/>
      <c r="U86" s="177"/>
      <c r="V86" s="177"/>
      <c r="W86" s="177"/>
      <c r="X86" s="305"/>
    </row>
    <row r="87" spans="1:24" x14ac:dyDescent="0.35">
      <c r="A87" s="633"/>
      <c r="B87" s="11" t="s">
        <v>59</v>
      </c>
      <c r="C87" s="3">
        <f>SUM('BIZ kWh ENTRY'!C87,'BIZ kWh ENTRY'!S87,'BIZ kWh ENTRY'!AI87,'BIZ kWh ENTRY'!AY87)</f>
        <v>0</v>
      </c>
      <c r="D87" s="3">
        <f>SUM('BIZ kWh ENTRY'!D87,'BIZ kWh ENTRY'!T87,'BIZ kWh ENTRY'!AJ87,'BIZ kWh ENTRY'!AZ87)</f>
        <v>3648</v>
      </c>
      <c r="E87" s="3">
        <f>SUM('BIZ kWh ENTRY'!E87,'BIZ kWh ENTRY'!U87,'BIZ kWh ENTRY'!AK87,'BIZ kWh ENTRY'!BA87)</f>
        <v>235404</v>
      </c>
      <c r="F87" s="3">
        <f>SUM('BIZ kWh ENTRY'!F87,'BIZ kWh ENTRY'!V87,'BIZ kWh ENTRY'!AL87,'BIZ kWh ENTRY'!BB87)</f>
        <v>566016</v>
      </c>
      <c r="G87" s="3">
        <f>SUM('BIZ kWh ENTRY'!G87,'BIZ kWh ENTRY'!W87,'BIZ kWh ENTRY'!AM87,'BIZ kWh ENTRY'!BC87)</f>
        <v>489488</v>
      </c>
      <c r="H87" s="3">
        <f>SUM('BIZ kWh ENTRY'!H87,'BIZ kWh ENTRY'!X87,'BIZ kWh ENTRY'!AN87,'BIZ kWh ENTRY'!BD87)</f>
        <v>269212</v>
      </c>
      <c r="I87" s="3">
        <f>SUM('BIZ kWh ENTRY'!I87,'BIZ kWh ENTRY'!Y87,'BIZ kWh ENTRY'!AO87,'BIZ kWh ENTRY'!BE87)</f>
        <v>529004</v>
      </c>
      <c r="J87" s="3">
        <f>SUM('BIZ kWh ENTRY'!J87,'BIZ kWh ENTRY'!Z87,'BIZ kWh ENTRY'!AP87,'BIZ kWh ENTRY'!BF87)</f>
        <v>218585</v>
      </c>
      <c r="K87" s="3">
        <f>SUM('BIZ kWh ENTRY'!K87,'BIZ kWh ENTRY'!AA87,'BIZ kWh ENTRY'!AQ87,'BIZ kWh ENTRY'!BG87)</f>
        <v>504781</v>
      </c>
      <c r="L87" s="3">
        <f>SUM('BIZ kWh ENTRY'!L87,'BIZ kWh ENTRY'!AB87,'BIZ kWh ENTRY'!AR87,'BIZ kWh ENTRY'!BH87)</f>
        <v>763711</v>
      </c>
      <c r="M87" s="3">
        <f>SUM('BIZ kWh ENTRY'!M87,'BIZ kWh ENTRY'!AC87,'BIZ kWh ENTRY'!AS87,'BIZ kWh ENTRY'!BI87)</f>
        <v>354589.13101815962</v>
      </c>
      <c r="N87" s="3">
        <f>SUM('BIZ kWh ENTRY'!N87,'BIZ kWh ENTRY'!AD87,'BIZ kWh ENTRY'!AT87,'BIZ kWh ENTRY'!BJ87)</f>
        <v>1712409.724630676</v>
      </c>
      <c r="O87" s="74">
        <f t="shared" si="15"/>
        <v>5646847.8556488352</v>
      </c>
      <c r="Q87" s="177"/>
      <c r="R87" s="177"/>
      <c r="S87" s="177"/>
      <c r="T87" s="177"/>
      <c r="U87" s="177"/>
      <c r="V87" s="177"/>
      <c r="W87" s="177"/>
      <c r="X87" s="305"/>
    </row>
    <row r="88" spans="1:24" x14ac:dyDescent="0.35">
      <c r="A88" s="633"/>
      <c r="B88" s="12" t="s">
        <v>58</v>
      </c>
      <c r="C88" s="3">
        <f>SUM('BIZ kWh ENTRY'!C88,'BIZ kWh ENTRY'!S88,'BIZ kWh ENTRY'!AI88,'BIZ kWh ENTRY'!AY88)</f>
        <v>0</v>
      </c>
      <c r="D88" s="3">
        <f>SUM('BIZ kWh ENTRY'!D88,'BIZ kWh ENTRY'!T88,'BIZ kWh ENTRY'!AJ88,'BIZ kWh ENTRY'!AZ88)</f>
        <v>0</v>
      </c>
      <c r="E88" s="3">
        <f>SUM('BIZ kWh ENTRY'!E88,'BIZ kWh ENTRY'!U88,'BIZ kWh ENTRY'!AK88,'BIZ kWh ENTRY'!BA88)</f>
        <v>0</v>
      </c>
      <c r="F88" s="3">
        <f>SUM('BIZ kWh ENTRY'!F88,'BIZ kWh ENTRY'!V88,'BIZ kWh ENTRY'!AL88,'BIZ kWh ENTRY'!BB88)</f>
        <v>0</v>
      </c>
      <c r="G88" s="3">
        <f>SUM('BIZ kWh ENTRY'!G88,'BIZ kWh ENTRY'!W88,'BIZ kWh ENTRY'!AM88,'BIZ kWh ENTRY'!BC88)</f>
        <v>0</v>
      </c>
      <c r="H88" s="3">
        <f>SUM('BIZ kWh ENTRY'!H88,'BIZ kWh ENTRY'!X88,'BIZ kWh ENTRY'!AN88,'BIZ kWh ENTRY'!BD88)</f>
        <v>0</v>
      </c>
      <c r="I88" s="3">
        <f>SUM('BIZ kWh ENTRY'!I88,'BIZ kWh ENTRY'!Y88,'BIZ kWh ENTRY'!AO88,'BIZ kWh ENTRY'!BE88)</f>
        <v>0</v>
      </c>
      <c r="J88" s="3">
        <f>SUM('BIZ kWh ENTRY'!J88,'BIZ kWh ENTRY'!Z88,'BIZ kWh ENTRY'!AP88,'BIZ kWh ENTRY'!BF88)</f>
        <v>0</v>
      </c>
      <c r="K88" s="3">
        <f>SUM('BIZ kWh ENTRY'!K88,'BIZ kWh ENTRY'!AA88,'BIZ kWh ENTRY'!AQ88,'BIZ kWh ENTRY'!BG88)</f>
        <v>0</v>
      </c>
      <c r="L88" s="3">
        <f>SUM('BIZ kWh ENTRY'!L88,'BIZ kWh ENTRY'!AB88,'BIZ kWh ENTRY'!AR88,'BIZ kWh ENTRY'!BH88)</f>
        <v>0</v>
      </c>
      <c r="M88" s="3">
        <f>SUM('BIZ kWh ENTRY'!M88,'BIZ kWh ENTRY'!AC88,'BIZ kWh ENTRY'!AS88,'BIZ kWh ENTRY'!BI88)</f>
        <v>10312.013257661927</v>
      </c>
      <c r="N88" s="3">
        <f>SUM('BIZ kWh ENTRY'!N88,'BIZ kWh ENTRY'!AD88,'BIZ kWh ENTRY'!AT88,'BIZ kWh ENTRY'!BJ88)</f>
        <v>49799.58559992184</v>
      </c>
      <c r="O88" s="74">
        <f t="shared" si="15"/>
        <v>60111.598857583769</v>
      </c>
      <c r="Q88" s="177"/>
      <c r="R88" s="177"/>
      <c r="S88" s="177"/>
      <c r="T88" s="177"/>
      <c r="U88" s="177"/>
      <c r="V88" s="177"/>
      <c r="W88" s="177"/>
      <c r="X88" s="305"/>
    </row>
    <row r="89" spans="1:24" x14ac:dyDescent="0.35">
      <c r="A89" s="633"/>
      <c r="B89" s="11" t="s">
        <v>57</v>
      </c>
      <c r="C89" s="3">
        <f>SUM('BIZ kWh ENTRY'!C89,'BIZ kWh ENTRY'!S89,'BIZ kWh ENTRY'!AI89,'BIZ kWh ENTRY'!AY89)</f>
        <v>0</v>
      </c>
      <c r="D89" s="3">
        <f>SUM('BIZ kWh ENTRY'!D89,'BIZ kWh ENTRY'!T89,'BIZ kWh ENTRY'!AJ89,'BIZ kWh ENTRY'!AZ89)</f>
        <v>0</v>
      </c>
      <c r="E89" s="3">
        <f>SUM('BIZ kWh ENTRY'!E89,'BIZ kWh ENTRY'!U89,'BIZ kWh ENTRY'!AK89,'BIZ kWh ENTRY'!BA89)</f>
        <v>0</v>
      </c>
      <c r="F89" s="3">
        <f>SUM('BIZ kWh ENTRY'!F89,'BIZ kWh ENTRY'!V89,'BIZ kWh ENTRY'!AL89,'BIZ kWh ENTRY'!BB89)</f>
        <v>0</v>
      </c>
      <c r="G89" s="3">
        <f>SUM('BIZ kWh ENTRY'!G89,'BIZ kWh ENTRY'!W89,'BIZ kWh ENTRY'!AM89,'BIZ kWh ENTRY'!BC89)</f>
        <v>0</v>
      </c>
      <c r="H89" s="3">
        <f>SUM('BIZ kWh ENTRY'!H89,'BIZ kWh ENTRY'!X89,'BIZ kWh ENTRY'!AN89,'BIZ kWh ENTRY'!BD89)</f>
        <v>0</v>
      </c>
      <c r="I89" s="3">
        <f>SUM('BIZ kWh ENTRY'!I89,'BIZ kWh ENTRY'!Y89,'BIZ kWh ENTRY'!AO89,'BIZ kWh ENTRY'!BE89)</f>
        <v>0</v>
      </c>
      <c r="J89" s="3">
        <f>SUM('BIZ kWh ENTRY'!J89,'BIZ kWh ENTRY'!Z89,'BIZ kWh ENTRY'!AP89,'BIZ kWh ENTRY'!BF89)</f>
        <v>0</v>
      </c>
      <c r="K89" s="3">
        <f>SUM('BIZ kWh ENTRY'!K89,'BIZ kWh ENTRY'!AA89,'BIZ kWh ENTRY'!AQ89,'BIZ kWh ENTRY'!BG89)</f>
        <v>0</v>
      </c>
      <c r="L89" s="3">
        <f>SUM('BIZ kWh ENTRY'!L89,'BIZ kWh ENTRY'!AB89,'BIZ kWh ENTRY'!AR89,'BIZ kWh ENTRY'!BH89)</f>
        <v>0</v>
      </c>
      <c r="M89" s="3">
        <f>SUM('BIZ kWh ENTRY'!M89,'BIZ kWh ENTRY'!AC89,'BIZ kWh ENTRY'!AS89,'BIZ kWh ENTRY'!BI89)</f>
        <v>0</v>
      </c>
      <c r="N89" s="3">
        <f>SUM('BIZ kWh ENTRY'!N89,'BIZ kWh ENTRY'!AD89,'BIZ kWh ENTRY'!AT89,'BIZ kWh ENTRY'!BJ89)</f>
        <v>0</v>
      </c>
      <c r="O89" s="74">
        <f t="shared" si="15"/>
        <v>0</v>
      </c>
      <c r="Q89" s="177"/>
      <c r="R89" s="177"/>
      <c r="S89" s="177"/>
      <c r="T89" s="177"/>
      <c r="U89" s="177"/>
      <c r="V89" s="177"/>
      <c r="W89" s="177"/>
      <c r="X89" s="305"/>
    </row>
    <row r="90" spans="1:24" x14ac:dyDescent="0.35">
      <c r="A90" s="633"/>
      <c r="B90" s="11" t="s">
        <v>56</v>
      </c>
      <c r="C90" s="3">
        <f>SUM('BIZ kWh ENTRY'!C90,'BIZ kWh ENTRY'!S90,'BIZ kWh ENTRY'!AI90,'BIZ kWh ENTRY'!AY90)</f>
        <v>0</v>
      </c>
      <c r="D90" s="3">
        <f>SUM('BIZ kWh ENTRY'!D90,'BIZ kWh ENTRY'!T90,'BIZ kWh ENTRY'!AJ90,'BIZ kWh ENTRY'!AZ90)</f>
        <v>0</v>
      </c>
      <c r="E90" s="3">
        <f>SUM('BIZ kWh ENTRY'!E90,'BIZ kWh ENTRY'!U90,'BIZ kWh ENTRY'!AK90,'BIZ kWh ENTRY'!BA90)</f>
        <v>0</v>
      </c>
      <c r="F90" s="3">
        <f>SUM('BIZ kWh ENTRY'!F90,'BIZ kWh ENTRY'!V90,'BIZ kWh ENTRY'!AL90,'BIZ kWh ENTRY'!BB90)</f>
        <v>97730</v>
      </c>
      <c r="G90" s="3">
        <f>SUM('BIZ kWh ENTRY'!G90,'BIZ kWh ENTRY'!W90,'BIZ kWh ENTRY'!AM90,'BIZ kWh ENTRY'!BC90)</f>
        <v>80454</v>
      </c>
      <c r="H90" s="3">
        <f>SUM('BIZ kWh ENTRY'!H90,'BIZ kWh ENTRY'!X90,'BIZ kWh ENTRY'!AN90,'BIZ kWh ENTRY'!BD90)</f>
        <v>0</v>
      </c>
      <c r="I90" s="3">
        <f>SUM('BIZ kWh ENTRY'!I90,'BIZ kWh ENTRY'!Y90,'BIZ kWh ENTRY'!AO90,'BIZ kWh ENTRY'!BE90)</f>
        <v>0</v>
      </c>
      <c r="J90" s="3">
        <f>SUM('BIZ kWh ENTRY'!J90,'BIZ kWh ENTRY'!Z90,'BIZ kWh ENTRY'!AP90,'BIZ kWh ENTRY'!BF90)</f>
        <v>0</v>
      </c>
      <c r="K90" s="3">
        <f>SUM('BIZ kWh ENTRY'!K90,'BIZ kWh ENTRY'!AA90,'BIZ kWh ENTRY'!AQ90,'BIZ kWh ENTRY'!BG90)</f>
        <v>224553</v>
      </c>
      <c r="L90" s="3">
        <f>SUM('BIZ kWh ENTRY'!L90,'BIZ kWh ENTRY'!AB90,'BIZ kWh ENTRY'!AR90,'BIZ kWh ENTRY'!BH90)</f>
        <v>14148</v>
      </c>
      <c r="M90" s="3">
        <f>SUM('BIZ kWh ENTRY'!M90,'BIZ kWh ENTRY'!AC90,'BIZ kWh ENTRY'!AS90,'BIZ kWh ENTRY'!BI90)</f>
        <v>103636.43674408064</v>
      </c>
      <c r="N90" s="3">
        <f>SUM('BIZ kWh ENTRY'!N90,'BIZ kWh ENTRY'!AD90,'BIZ kWh ENTRY'!AT90,'BIZ kWh ENTRY'!BJ90)</f>
        <v>500489.2326988639</v>
      </c>
      <c r="O90" s="74">
        <f t="shared" si="15"/>
        <v>1021010.6694429445</v>
      </c>
      <c r="Q90" s="177"/>
      <c r="R90" s="177"/>
      <c r="S90" s="177"/>
      <c r="T90" s="177"/>
      <c r="U90" s="177"/>
      <c r="V90" s="177"/>
      <c r="W90" s="177"/>
      <c r="X90" s="305"/>
    </row>
    <row r="91" spans="1:24" x14ac:dyDescent="0.35">
      <c r="A91" s="633"/>
      <c r="B91" s="11" t="s">
        <v>55</v>
      </c>
      <c r="C91" s="3">
        <f>SUM('BIZ kWh ENTRY'!C91,'BIZ kWh ENTRY'!S91,'BIZ kWh ENTRY'!AI91,'BIZ kWh ENTRY'!AY91)</f>
        <v>0</v>
      </c>
      <c r="D91" s="3">
        <f>SUM('BIZ kWh ENTRY'!D91,'BIZ kWh ENTRY'!T91,'BIZ kWh ENTRY'!AJ91,'BIZ kWh ENTRY'!AZ91)</f>
        <v>532642</v>
      </c>
      <c r="E91" s="3">
        <f>SUM('BIZ kWh ENTRY'!E91,'BIZ kWh ENTRY'!U91,'BIZ kWh ENTRY'!AK91,'BIZ kWh ENTRY'!BA91)</f>
        <v>2582555</v>
      </c>
      <c r="F91" s="3">
        <f>SUM('BIZ kWh ENTRY'!F91,'BIZ kWh ENTRY'!V91,'BIZ kWh ENTRY'!AL91,'BIZ kWh ENTRY'!BB91)</f>
        <v>2874041</v>
      </c>
      <c r="G91" s="3">
        <f>SUM('BIZ kWh ENTRY'!G91,'BIZ kWh ENTRY'!W91,'BIZ kWh ENTRY'!AM91,'BIZ kWh ENTRY'!BC91)</f>
        <v>3669250</v>
      </c>
      <c r="H91" s="3">
        <f>SUM('BIZ kWh ENTRY'!H91,'BIZ kWh ENTRY'!X91,'BIZ kWh ENTRY'!AN91,'BIZ kWh ENTRY'!BD91)</f>
        <v>3157172</v>
      </c>
      <c r="I91" s="3">
        <f>SUM('BIZ kWh ENTRY'!I91,'BIZ kWh ENTRY'!Y91,'BIZ kWh ENTRY'!AO91,'BIZ kWh ENTRY'!BE91)</f>
        <v>2365573</v>
      </c>
      <c r="J91" s="3">
        <f>SUM('BIZ kWh ENTRY'!J91,'BIZ kWh ENTRY'!Z91,'BIZ kWh ENTRY'!AP91,'BIZ kWh ENTRY'!BF91)</f>
        <v>2349977</v>
      </c>
      <c r="K91" s="3">
        <f>SUM('BIZ kWh ENTRY'!K91,'BIZ kWh ENTRY'!AA91,'BIZ kWh ENTRY'!AQ91,'BIZ kWh ENTRY'!BG91)</f>
        <v>2622013</v>
      </c>
      <c r="L91" s="3">
        <f>SUM('BIZ kWh ENTRY'!L91,'BIZ kWh ENTRY'!AB91,'BIZ kWh ENTRY'!AR91,'BIZ kWh ENTRY'!BH91)</f>
        <v>3924050</v>
      </c>
      <c r="M91" s="3">
        <f>SUM('BIZ kWh ENTRY'!M91,'BIZ kWh ENTRY'!AC91,'BIZ kWh ENTRY'!AS91,'BIZ kWh ENTRY'!BI91)</f>
        <v>3615001.3924227939</v>
      </c>
      <c r="N91" s="3">
        <f>SUM('BIZ kWh ENTRY'!N91,'BIZ kWh ENTRY'!AD91,'BIZ kWh ENTRY'!AT91,'BIZ kWh ENTRY'!BJ91)</f>
        <v>17457849.091886576</v>
      </c>
      <c r="O91" s="74">
        <f t="shared" si="15"/>
        <v>45150123.484309375</v>
      </c>
      <c r="Q91" s="177"/>
      <c r="R91" s="177"/>
      <c r="S91" s="177"/>
      <c r="T91" s="177"/>
      <c r="U91" s="177"/>
      <c r="V91" s="177"/>
      <c r="W91" s="177"/>
      <c r="X91" s="305"/>
    </row>
    <row r="92" spans="1:24" x14ac:dyDescent="0.35">
      <c r="A92" s="633"/>
      <c r="B92" s="11" t="s">
        <v>54</v>
      </c>
      <c r="C92" s="3">
        <f>SUM('BIZ kWh ENTRY'!C92,'BIZ kWh ENTRY'!S92,'BIZ kWh ENTRY'!AI92,'BIZ kWh ENTRY'!AY92)</f>
        <v>0</v>
      </c>
      <c r="D92" s="3">
        <f>SUM('BIZ kWh ENTRY'!D92,'BIZ kWh ENTRY'!T92,'BIZ kWh ENTRY'!AJ92,'BIZ kWh ENTRY'!AZ92)</f>
        <v>0</v>
      </c>
      <c r="E92" s="3">
        <f>SUM('BIZ kWh ENTRY'!E92,'BIZ kWh ENTRY'!U92,'BIZ kWh ENTRY'!AK92,'BIZ kWh ENTRY'!BA92)</f>
        <v>95812</v>
      </c>
      <c r="F92" s="3">
        <f>SUM('BIZ kWh ENTRY'!F92,'BIZ kWh ENTRY'!V92,'BIZ kWh ENTRY'!AL92,'BIZ kWh ENTRY'!BB92)</f>
        <v>0</v>
      </c>
      <c r="G92" s="3">
        <f>SUM('BIZ kWh ENTRY'!G92,'BIZ kWh ENTRY'!W92,'BIZ kWh ENTRY'!AM92,'BIZ kWh ENTRY'!BC92)</f>
        <v>0</v>
      </c>
      <c r="H92" s="3">
        <f>SUM('BIZ kWh ENTRY'!H92,'BIZ kWh ENTRY'!X92,'BIZ kWh ENTRY'!AN92,'BIZ kWh ENTRY'!BD92)</f>
        <v>0</v>
      </c>
      <c r="I92" s="3">
        <f>SUM('BIZ kWh ENTRY'!I92,'BIZ kWh ENTRY'!Y92,'BIZ kWh ENTRY'!AO92,'BIZ kWh ENTRY'!BE92)</f>
        <v>36634</v>
      </c>
      <c r="J92" s="3">
        <f>SUM('BIZ kWh ENTRY'!J92,'BIZ kWh ENTRY'!Z92,'BIZ kWh ENTRY'!AP92,'BIZ kWh ENTRY'!BF92)</f>
        <v>0</v>
      </c>
      <c r="K92" s="3">
        <f>SUM('BIZ kWh ENTRY'!K92,'BIZ kWh ENTRY'!AA92,'BIZ kWh ENTRY'!AQ92,'BIZ kWh ENTRY'!BG92)</f>
        <v>0</v>
      </c>
      <c r="L92" s="3">
        <f>SUM('BIZ kWh ENTRY'!L92,'BIZ kWh ENTRY'!AB92,'BIZ kWh ENTRY'!AR92,'BIZ kWh ENTRY'!BH92)</f>
        <v>5636</v>
      </c>
      <c r="M92" s="3">
        <f>SUM('BIZ kWh ENTRY'!M92,'BIZ kWh ENTRY'!AC92,'BIZ kWh ENTRY'!AS92,'BIZ kWh ENTRY'!BI92)</f>
        <v>333477.21895735938</v>
      </c>
      <c r="N92" s="3">
        <f>SUM('BIZ kWh ENTRY'!N92,'BIZ kWh ENTRY'!AD92,'BIZ kWh ENTRY'!AT92,'BIZ kWh ENTRY'!BJ92)</f>
        <v>1610454.4181759767</v>
      </c>
      <c r="O92" s="74">
        <f t="shared" si="15"/>
        <v>2082013.6371333362</v>
      </c>
      <c r="Q92" s="177"/>
      <c r="R92" s="177"/>
      <c r="S92" s="177"/>
      <c r="T92" s="177"/>
      <c r="U92" s="177"/>
      <c r="V92" s="177"/>
      <c r="W92" s="177"/>
      <c r="X92" s="305"/>
    </row>
    <row r="93" spans="1:24" x14ac:dyDescent="0.35">
      <c r="A93" s="633"/>
      <c r="B93" s="11" t="s">
        <v>53</v>
      </c>
      <c r="C93" s="3">
        <f>SUM('BIZ kWh ENTRY'!C93,'BIZ kWh ENTRY'!S93,'BIZ kWh ENTRY'!AI93,'BIZ kWh ENTRY'!AY93)</f>
        <v>0</v>
      </c>
      <c r="D93" s="3">
        <f>SUM('BIZ kWh ENTRY'!D93,'BIZ kWh ENTRY'!T93,'BIZ kWh ENTRY'!AJ93,'BIZ kWh ENTRY'!AZ93)</f>
        <v>0</v>
      </c>
      <c r="E93" s="3">
        <f>SUM('BIZ kWh ENTRY'!E93,'BIZ kWh ENTRY'!U93,'BIZ kWh ENTRY'!AK93,'BIZ kWh ENTRY'!BA93)</f>
        <v>0</v>
      </c>
      <c r="F93" s="3">
        <f>SUM('BIZ kWh ENTRY'!F93,'BIZ kWh ENTRY'!V93,'BIZ kWh ENTRY'!AL93,'BIZ kWh ENTRY'!BB93)</f>
        <v>0</v>
      </c>
      <c r="G93" s="3">
        <f>SUM('BIZ kWh ENTRY'!G93,'BIZ kWh ENTRY'!W93,'BIZ kWh ENTRY'!AM93,'BIZ kWh ENTRY'!BC93)</f>
        <v>0</v>
      </c>
      <c r="H93" s="3">
        <f>SUM('BIZ kWh ENTRY'!H93,'BIZ kWh ENTRY'!X93,'BIZ kWh ENTRY'!AN93,'BIZ kWh ENTRY'!BD93)</f>
        <v>0</v>
      </c>
      <c r="I93" s="3">
        <f>SUM('BIZ kWh ENTRY'!I93,'BIZ kWh ENTRY'!Y93,'BIZ kWh ENTRY'!AO93,'BIZ kWh ENTRY'!BE93)</f>
        <v>0</v>
      </c>
      <c r="J93" s="3">
        <f>SUM('BIZ kWh ENTRY'!J93,'BIZ kWh ENTRY'!Z93,'BIZ kWh ENTRY'!AP93,'BIZ kWh ENTRY'!BF93)</f>
        <v>0</v>
      </c>
      <c r="K93" s="3">
        <f>SUM('BIZ kWh ENTRY'!K93,'BIZ kWh ENTRY'!AA93,'BIZ kWh ENTRY'!AQ93,'BIZ kWh ENTRY'!BG93)</f>
        <v>0</v>
      </c>
      <c r="L93" s="3">
        <f>SUM('BIZ kWh ENTRY'!L93,'BIZ kWh ENTRY'!AB93,'BIZ kWh ENTRY'!AR93,'BIZ kWh ENTRY'!BH93)</f>
        <v>0</v>
      </c>
      <c r="M93" s="3">
        <f>SUM('BIZ kWh ENTRY'!M93,'BIZ kWh ENTRY'!AC93,'BIZ kWh ENTRY'!AS93,'BIZ kWh ENTRY'!BI93)</f>
        <v>0</v>
      </c>
      <c r="N93" s="3">
        <f>SUM('BIZ kWh ENTRY'!N93,'BIZ kWh ENTRY'!AD93,'BIZ kWh ENTRY'!AT93,'BIZ kWh ENTRY'!BJ93)</f>
        <v>0</v>
      </c>
      <c r="O93" s="74">
        <f t="shared" si="15"/>
        <v>0</v>
      </c>
      <c r="Q93" s="177"/>
      <c r="R93" s="177"/>
      <c r="S93" s="177"/>
      <c r="T93" s="177"/>
      <c r="U93" s="177"/>
      <c r="V93" s="177"/>
      <c r="W93" s="177"/>
      <c r="X93" s="305"/>
    </row>
    <row r="94" spans="1:24" x14ac:dyDescent="0.35">
      <c r="A94" s="633"/>
      <c r="B94" s="11" t="s">
        <v>52</v>
      </c>
      <c r="C94" s="3">
        <f>SUM('BIZ kWh ENTRY'!C94,'BIZ kWh ENTRY'!S94,'BIZ kWh ENTRY'!AI94,'BIZ kWh ENTRY'!AY94)</f>
        <v>0</v>
      </c>
      <c r="D94" s="3">
        <f>SUM('BIZ kWh ENTRY'!D94,'BIZ kWh ENTRY'!T94,'BIZ kWh ENTRY'!AJ94,'BIZ kWh ENTRY'!AZ94)</f>
        <v>0</v>
      </c>
      <c r="E94" s="3">
        <f>SUM('BIZ kWh ENTRY'!E94,'BIZ kWh ENTRY'!U94,'BIZ kWh ENTRY'!AK94,'BIZ kWh ENTRY'!BA94)</f>
        <v>0</v>
      </c>
      <c r="F94" s="3">
        <f>SUM('BIZ kWh ENTRY'!F94,'BIZ kWh ENTRY'!V94,'BIZ kWh ENTRY'!AL94,'BIZ kWh ENTRY'!BB94)</f>
        <v>0</v>
      </c>
      <c r="G94" s="3">
        <f>SUM('BIZ kWh ENTRY'!G94,'BIZ kWh ENTRY'!W94,'BIZ kWh ENTRY'!AM94,'BIZ kWh ENTRY'!BC94)</f>
        <v>0</v>
      </c>
      <c r="H94" s="3">
        <f>SUM('BIZ kWh ENTRY'!H94,'BIZ kWh ENTRY'!X94,'BIZ kWh ENTRY'!AN94,'BIZ kWh ENTRY'!BD94)</f>
        <v>0</v>
      </c>
      <c r="I94" s="3">
        <f>SUM('BIZ kWh ENTRY'!I94,'BIZ kWh ENTRY'!Y94,'BIZ kWh ENTRY'!AO94,'BIZ kWh ENTRY'!BE94)</f>
        <v>0</v>
      </c>
      <c r="J94" s="3">
        <f>SUM('BIZ kWh ENTRY'!J94,'BIZ kWh ENTRY'!Z94,'BIZ kWh ENTRY'!AP94,'BIZ kWh ENTRY'!BF94)</f>
        <v>0</v>
      </c>
      <c r="K94" s="3">
        <f>SUM('BIZ kWh ENTRY'!K94,'BIZ kWh ENTRY'!AA94,'BIZ kWh ENTRY'!AQ94,'BIZ kWh ENTRY'!BG94)</f>
        <v>0</v>
      </c>
      <c r="L94" s="3">
        <f>SUM('BIZ kWh ENTRY'!L94,'BIZ kWh ENTRY'!AB94,'BIZ kWh ENTRY'!AR94,'BIZ kWh ENTRY'!BH94)</f>
        <v>0</v>
      </c>
      <c r="M94" s="3">
        <f>SUM('BIZ kWh ENTRY'!M94,'BIZ kWh ENTRY'!AC94,'BIZ kWh ENTRY'!AS94,'BIZ kWh ENTRY'!BI94)</f>
        <v>0</v>
      </c>
      <c r="N94" s="3">
        <f>SUM('BIZ kWh ENTRY'!N94,'BIZ kWh ENTRY'!AD94,'BIZ kWh ENTRY'!AT94,'BIZ kWh ENTRY'!BJ94)</f>
        <v>0</v>
      </c>
      <c r="O94" s="74">
        <f t="shared" si="15"/>
        <v>0</v>
      </c>
      <c r="Q94" s="177"/>
      <c r="R94" s="177"/>
      <c r="S94" s="177"/>
      <c r="T94" s="177"/>
      <c r="U94" s="177"/>
      <c r="V94" s="177"/>
      <c r="W94" s="177"/>
      <c r="X94" s="305"/>
    </row>
    <row r="95" spans="1:24" x14ac:dyDescent="0.35">
      <c r="A95" s="633"/>
      <c r="B95" s="11" t="s">
        <v>51</v>
      </c>
      <c r="C95" s="3">
        <f>SUM('BIZ kWh ENTRY'!C95,'BIZ kWh ENTRY'!S95,'BIZ kWh ENTRY'!AI95,'BIZ kWh ENTRY'!AY95)</f>
        <v>0</v>
      </c>
      <c r="D95" s="3">
        <f>SUM('BIZ kWh ENTRY'!D95,'BIZ kWh ENTRY'!T95,'BIZ kWh ENTRY'!AJ95,'BIZ kWh ENTRY'!AZ95)</f>
        <v>0</v>
      </c>
      <c r="E95" s="3">
        <f>SUM('BIZ kWh ENTRY'!E95,'BIZ kWh ENTRY'!U95,'BIZ kWh ENTRY'!AK95,'BIZ kWh ENTRY'!BA95)</f>
        <v>5281</v>
      </c>
      <c r="F95" s="3">
        <f>SUM('BIZ kWh ENTRY'!F95,'BIZ kWh ENTRY'!V95,'BIZ kWh ENTRY'!AL95,'BIZ kWh ENTRY'!BB95)</f>
        <v>0</v>
      </c>
      <c r="G95" s="3">
        <f>SUM('BIZ kWh ENTRY'!G95,'BIZ kWh ENTRY'!W95,'BIZ kWh ENTRY'!AM95,'BIZ kWh ENTRY'!BC95)</f>
        <v>1220</v>
      </c>
      <c r="H95" s="3">
        <f>SUM('BIZ kWh ENTRY'!H95,'BIZ kWh ENTRY'!X95,'BIZ kWh ENTRY'!AN95,'BIZ kWh ENTRY'!BD95)</f>
        <v>5150</v>
      </c>
      <c r="I95" s="3">
        <f>SUM('BIZ kWh ENTRY'!I95,'BIZ kWh ENTRY'!Y95,'BIZ kWh ENTRY'!AO95,'BIZ kWh ENTRY'!BE95)</f>
        <v>0</v>
      </c>
      <c r="J95" s="3">
        <f>SUM('BIZ kWh ENTRY'!J95,'BIZ kWh ENTRY'!Z95,'BIZ kWh ENTRY'!AP95,'BIZ kWh ENTRY'!BF95)</f>
        <v>0</v>
      </c>
      <c r="K95" s="3">
        <f>SUM('BIZ kWh ENTRY'!K95,'BIZ kWh ENTRY'!AA95,'BIZ kWh ENTRY'!AQ95,'BIZ kWh ENTRY'!BG95)</f>
        <v>5756</v>
      </c>
      <c r="L95" s="3">
        <f>SUM('BIZ kWh ENTRY'!L95,'BIZ kWh ENTRY'!AB95,'BIZ kWh ENTRY'!AR95,'BIZ kWh ENTRY'!BH95)</f>
        <v>253075</v>
      </c>
      <c r="M95" s="3">
        <f>SUM('BIZ kWh ENTRY'!M95,'BIZ kWh ENTRY'!AC95,'BIZ kWh ENTRY'!AS95,'BIZ kWh ENTRY'!BI95)</f>
        <v>6234.4368476870286</v>
      </c>
      <c r="N95" s="3">
        <f>SUM('BIZ kWh ENTRY'!N95,'BIZ kWh ENTRY'!AD95,'BIZ kWh ENTRY'!AT95,'BIZ kWh ENTRY'!BJ95)</f>
        <v>30107.832845638855</v>
      </c>
      <c r="O95" s="74">
        <f t="shared" si="15"/>
        <v>306824.26969332586</v>
      </c>
      <c r="Q95" s="177"/>
      <c r="R95" s="177"/>
      <c r="S95" s="177"/>
      <c r="T95" s="177"/>
      <c r="U95" s="177"/>
      <c r="V95" s="177"/>
      <c r="W95" s="177"/>
      <c r="X95" s="305"/>
    </row>
    <row r="96" spans="1:24" ht="15" thickBot="1" x14ac:dyDescent="0.4">
      <c r="A96" s="634"/>
      <c r="B96" s="11" t="s">
        <v>50</v>
      </c>
      <c r="C96" s="3">
        <f>SUM('BIZ kWh ENTRY'!C96,'BIZ kWh ENTRY'!S96,'BIZ kWh ENTRY'!AI96,'BIZ kWh ENTRY'!AY96)</f>
        <v>0</v>
      </c>
      <c r="D96" s="3">
        <f>SUM('BIZ kWh ENTRY'!D96,'BIZ kWh ENTRY'!T96,'BIZ kWh ENTRY'!AJ96,'BIZ kWh ENTRY'!AZ96)</f>
        <v>0</v>
      </c>
      <c r="E96" s="3">
        <f>SUM('BIZ kWh ENTRY'!E96,'BIZ kWh ENTRY'!U96,'BIZ kWh ENTRY'!AK96,'BIZ kWh ENTRY'!BA96)</f>
        <v>0</v>
      </c>
      <c r="F96" s="3">
        <f>SUM('BIZ kWh ENTRY'!F96,'BIZ kWh ENTRY'!V96,'BIZ kWh ENTRY'!AL96,'BIZ kWh ENTRY'!BB96)</f>
        <v>0</v>
      </c>
      <c r="G96" s="3">
        <f>SUM('BIZ kWh ENTRY'!G96,'BIZ kWh ENTRY'!W96,'BIZ kWh ENTRY'!AM96,'BIZ kWh ENTRY'!BC96)</f>
        <v>0</v>
      </c>
      <c r="H96" s="3">
        <f>SUM('BIZ kWh ENTRY'!H96,'BIZ kWh ENTRY'!X96,'BIZ kWh ENTRY'!AN96,'BIZ kWh ENTRY'!BD96)</f>
        <v>0</v>
      </c>
      <c r="I96" s="3">
        <f>SUM('BIZ kWh ENTRY'!I96,'BIZ kWh ENTRY'!Y96,'BIZ kWh ENTRY'!AO96,'BIZ kWh ENTRY'!BE96)</f>
        <v>21156</v>
      </c>
      <c r="J96" s="3">
        <f>SUM('BIZ kWh ENTRY'!J96,'BIZ kWh ENTRY'!Z96,'BIZ kWh ENTRY'!AP96,'BIZ kWh ENTRY'!BF96)</f>
        <v>0</v>
      </c>
      <c r="K96" s="3">
        <f>SUM('BIZ kWh ENTRY'!K96,'BIZ kWh ENTRY'!AA96,'BIZ kWh ENTRY'!AQ96,'BIZ kWh ENTRY'!BG96)</f>
        <v>0</v>
      </c>
      <c r="L96" s="3">
        <f>SUM('BIZ kWh ENTRY'!L96,'BIZ kWh ENTRY'!AB96,'BIZ kWh ENTRY'!AR96,'BIZ kWh ENTRY'!BH96)</f>
        <v>0</v>
      </c>
      <c r="M96" s="3">
        <f>SUM('BIZ kWh ENTRY'!M96,'BIZ kWh ENTRY'!AC96,'BIZ kWh ENTRY'!AS96,'BIZ kWh ENTRY'!BI96)</f>
        <v>0</v>
      </c>
      <c r="N96" s="3">
        <f>SUM('BIZ kWh ENTRY'!N96,'BIZ kWh ENTRY'!AD96,'BIZ kWh ENTRY'!AT96,'BIZ kWh ENTRY'!BJ96)</f>
        <v>0</v>
      </c>
      <c r="O96" s="74">
        <f t="shared" si="15"/>
        <v>21156</v>
      </c>
      <c r="Q96" s="177"/>
      <c r="R96" s="177"/>
      <c r="S96" s="177"/>
      <c r="T96" s="177"/>
      <c r="U96" s="177"/>
      <c r="V96" s="177"/>
      <c r="W96" s="177"/>
      <c r="X96" s="305"/>
    </row>
    <row r="97" spans="1:24" ht="15" thickBot="1" x14ac:dyDescent="0.4">
      <c r="A97" s="78"/>
      <c r="B97" s="188" t="s">
        <v>43</v>
      </c>
      <c r="C97" s="189">
        <f t="shared" ref="C97:N97" si="16">SUM(C84:C96)</f>
        <v>0</v>
      </c>
      <c r="D97" s="189">
        <f t="shared" si="16"/>
        <v>536290</v>
      </c>
      <c r="E97" s="189">
        <f t="shared" si="16"/>
        <v>2919052</v>
      </c>
      <c r="F97" s="189">
        <f t="shared" si="16"/>
        <v>3537787</v>
      </c>
      <c r="G97" s="189">
        <f t="shared" si="16"/>
        <v>4263607</v>
      </c>
      <c r="H97" s="189">
        <f t="shared" si="16"/>
        <v>3495689</v>
      </c>
      <c r="I97" s="189">
        <f t="shared" si="16"/>
        <v>2952367</v>
      </c>
      <c r="J97" s="189">
        <f t="shared" si="16"/>
        <v>2587118</v>
      </c>
      <c r="K97" s="189">
        <f t="shared" si="16"/>
        <v>3411388</v>
      </c>
      <c r="L97" s="189">
        <f t="shared" si="16"/>
        <v>5022705</v>
      </c>
      <c r="M97" s="189">
        <f t="shared" si="16"/>
        <v>4433261.4713084949</v>
      </c>
      <c r="N97" s="189">
        <f t="shared" si="16"/>
        <v>21409455.031802371</v>
      </c>
      <c r="O97" s="77">
        <f t="shared" si="15"/>
        <v>54568719.503110871</v>
      </c>
      <c r="Q97" s="177"/>
      <c r="R97" s="177"/>
      <c r="S97" s="177"/>
      <c r="T97" s="177"/>
      <c r="U97" s="177"/>
      <c r="V97" s="177"/>
      <c r="W97" s="177"/>
      <c r="X97" s="305"/>
    </row>
    <row r="98" spans="1:24" ht="21.5" thickBot="1" x14ac:dyDescent="0.55000000000000004">
      <c r="A98" s="80"/>
    </row>
    <row r="99" spans="1:24" ht="21.5" thickBot="1" x14ac:dyDescent="0.55000000000000004">
      <c r="A99" s="80"/>
      <c r="B99" s="184" t="s">
        <v>36</v>
      </c>
      <c r="C99" s="185">
        <f>C$3</f>
        <v>44927</v>
      </c>
      <c r="D99" s="185">
        <f t="shared" ref="D99:N99" si="17">D$3</f>
        <v>44958</v>
      </c>
      <c r="E99" s="185">
        <f t="shared" si="17"/>
        <v>44986</v>
      </c>
      <c r="F99" s="185">
        <f t="shared" si="17"/>
        <v>45017</v>
      </c>
      <c r="G99" s="185">
        <f t="shared" si="17"/>
        <v>45047</v>
      </c>
      <c r="H99" s="185">
        <f t="shared" si="17"/>
        <v>45078</v>
      </c>
      <c r="I99" s="185">
        <f t="shared" si="17"/>
        <v>45108</v>
      </c>
      <c r="J99" s="185">
        <f t="shared" si="17"/>
        <v>45139</v>
      </c>
      <c r="K99" s="185">
        <f t="shared" si="17"/>
        <v>45170</v>
      </c>
      <c r="L99" s="185">
        <f t="shared" si="17"/>
        <v>45200</v>
      </c>
      <c r="M99" s="185">
        <f t="shared" si="17"/>
        <v>45231</v>
      </c>
      <c r="N99" s="185" t="str">
        <f t="shared" si="17"/>
        <v>Dec-23 +</v>
      </c>
      <c r="O99" s="186" t="s">
        <v>34</v>
      </c>
      <c r="Q99" s="40"/>
      <c r="R99" s="40"/>
      <c r="S99" s="40"/>
      <c r="T99" s="40"/>
      <c r="U99" s="40"/>
      <c r="V99" s="40"/>
      <c r="W99" s="40"/>
      <c r="X99" s="169"/>
    </row>
    <row r="100" spans="1:24" ht="15" customHeight="1" x14ac:dyDescent="0.35">
      <c r="A100" s="638" t="s">
        <v>173</v>
      </c>
      <c r="B100" s="11" t="s">
        <v>62</v>
      </c>
      <c r="C100" s="3">
        <f>SUM('BIZ kWh ENTRY'!C100,'BIZ kWh ENTRY'!S100,'BIZ kWh ENTRY'!AI100,'BIZ kWh ENTRY'!AY100)</f>
        <v>0</v>
      </c>
      <c r="D100" s="3">
        <f>SUM('BIZ kWh ENTRY'!D100,'BIZ kWh ENTRY'!T100,'BIZ kWh ENTRY'!AJ100,'BIZ kWh ENTRY'!AZ100)</f>
        <v>0</v>
      </c>
      <c r="E100" s="3">
        <f>SUM('BIZ kWh ENTRY'!E100,'BIZ kWh ENTRY'!U100,'BIZ kWh ENTRY'!AK100,'BIZ kWh ENTRY'!BA100)</f>
        <v>0</v>
      </c>
      <c r="F100" s="3">
        <f>SUM('BIZ kWh ENTRY'!F100,'BIZ kWh ENTRY'!V100,'BIZ kWh ENTRY'!AL100,'BIZ kWh ENTRY'!BB100)</f>
        <v>0</v>
      </c>
      <c r="G100" s="3">
        <f>SUM('BIZ kWh ENTRY'!G100,'BIZ kWh ENTRY'!W100,'BIZ kWh ENTRY'!AM100,'BIZ kWh ENTRY'!BC100)</f>
        <v>0</v>
      </c>
      <c r="H100" s="3">
        <f>SUM('BIZ kWh ENTRY'!H100,'BIZ kWh ENTRY'!X100,'BIZ kWh ENTRY'!AN100,'BIZ kWh ENTRY'!BD100)</f>
        <v>0</v>
      </c>
      <c r="I100" s="3">
        <f>SUM('BIZ kWh ENTRY'!I100,'BIZ kWh ENTRY'!Y100,'BIZ kWh ENTRY'!AO100,'BIZ kWh ENTRY'!BE100)</f>
        <v>0</v>
      </c>
      <c r="J100" s="3">
        <f>SUM('BIZ kWh ENTRY'!J100,'BIZ kWh ENTRY'!Z100,'BIZ kWh ENTRY'!AP100,'BIZ kWh ENTRY'!BF100)</f>
        <v>0</v>
      </c>
      <c r="K100" s="3">
        <f>SUM('BIZ kWh ENTRY'!K100,'BIZ kWh ENTRY'!AA100,'BIZ kWh ENTRY'!AQ100,'BIZ kWh ENTRY'!BG100)</f>
        <v>0</v>
      </c>
      <c r="L100" s="3">
        <f>SUM('BIZ kWh ENTRY'!L100,'BIZ kWh ENTRY'!AB100,'BIZ kWh ENTRY'!AR100,'BIZ kWh ENTRY'!BH100)</f>
        <v>0</v>
      </c>
      <c r="M100" s="3">
        <f>SUM('BIZ kWh ENTRY'!M100,'BIZ kWh ENTRY'!AC100,'BIZ kWh ENTRY'!AS100,'BIZ kWh ENTRY'!BI100)</f>
        <v>0</v>
      </c>
      <c r="N100" s="3">
        <f>SUM('BIZ kWh ENTRY'!N100,'BIZ kWh ENTRY'!AD100,'BIZ kWh ENTRY'!AT100,'BIZ kWh ENTRY'!BJ100)</f>
        <v>0</v>
      </c>
      <c r="O100" s="74">
        <f t="shared" ref="O100:O113" si="18">SUM(C100:N100)</f>
        <v>0</v>
      </c>
      <c r="Q100" s="177"/>
      <c r="R100" s="177"/>
      <c r="S100" s="177"/>
      <c r="T100" s="177"/>
      <c r="U100" s="177"/>
      <c r="V100" s="177"/>
      <c r="W100" s="177"/>
      <c r="X100" s="305"/>
    </row>
    <row r="101" spans="1:24" x14ac:dyDescent="0.35">
      <c r="A101" s="639"/>
      <c r="B101" s="12" t="s">
        <v>61</v>
      </c>
      <c r="C101" s="3">
        <f>SUM('BIZ kWh ENTRY'!C101,'BIZ kWh ENTRY'!S101,'BIZ kWh ENTRY'!AI101,'BIZ kWh ENTRY'!AY101)</f>
        <v>0</v>
      </c>
      <c r="D101" s="3">
        <f>SUM('BIZ kWh ENTRY'!D101,'BIZ kWh ENTRY'!T101,'BIZ kWh ENTRY'!AJ101,'BIZ kWh ENTRY'!AZ101)</f>
        <v>0</v>
      </c>
      <c r="E101" s="3">
        <f>SUM('BIZ kWh ENTRY'!E101,'BIZ kWh ENTRY'!U101,'BIZ kWh ENTRY'!AK101,'BIZ kWh ENTRY'!BA101)</f>
        <v>0</v>
      </c>
      <c r="F101" s="3">
        <f>SUM('BIZ kWh ENTRY'!F101,'BIZ kWh ENTRY'!V101,'BIZ kWh ENTRY'!AL101,'BIZ kWh ENTRY'!BB101)</f>
        <v>0</v>
      </c>
      <c r="G101" s="3">
        <f>SUM('BIZ kWh ENTRY'!G101,'BIZ kWh ENTRY'!W101,'BIZ kWh ENTRY'!AM101,'BIZ kWh ENTRY'!BC101)</f>
        <v>0</v>
      </c>
      <c r="H101" s="3">
        <f>SUM('BIZ kWh ENTRY'!H101,'BIZ kWh ENTRY'!X101,'BIZ kWh ENTRY'!AN101,'BIZ kWh ENTRY'!BD101)</f>
        <v>0</v>
      </c>
      <c r="I101" s="3">
        <f>SUM('BIZ kWh ENTRY'!I101,'BIZ kWh ENTRY'!Y101,'BIZ kWh ENTRY'!AO101,'BIZ kWh ENTRY'!BE101)</f>
        <v>0</v>
      </c>
      <c r="J101" s="3">
        <f>SUM('BIZ kWh ENTRY'!J101,'BIZ kWh ENTRY'!Z101,'BIZ kWh ENTRY'!AP101,'BIZ kWh ENTRY'!BF101)</f>
        <v>0</v>
      </c>
      <c r="K101" s="3">
        <f>SUM('BIZ kWh ENTRY'!K101,'BIZ kWh ENTRY'!AA101,'BIZ kWh ENTRY'!AQ101,'BIZ kWh ENTRY'!BG101)</f>
        <v>0</v>
      </c>
      <c r="L101" s="3">
        <f>SUM('BIZ kWh ENTRY'!L101,'BIZ kWh ENTRY'!AB101,'BIZ kWh ENTRY'!AR101,'BIZ kWh ENTRY'!BH101)</f>
        <v>0</v>
      </c>
      <c r="M101" s="3">
        <f>SUM('BIZ kWh ENTRY'!M101,'BIZ kWh ENTRY'!AC101,'BIZ kWh ENTRY'!AS101,'BIZ kWh ENTRY'!BI101)</f>
        <v>0</v>
      </c>
      <c r="N101" s="3">
        <f>SUM('BIZ kWh ENTRY'!N101,'BIZ kWh ENTRY'!AD101,'BIZ kWh ENTRY'!AT101,'BIZ kWh ENTRY'!BJ101)</f>
        <v>0</v>
      </c>
      <c r="O101" s="74">
        <f t="shared" si="18"/>
        <v>0</v>
      </c>
      <c r="Q101" s="177"/>
      <c r="R101" s="177"/>
      <c r="S101" s="177"/>
      <c r="T101" s="177"/>
      <c r="U101" s="177"/>
      <c r="V101" s="177"/>
      <c r="W101" s="177"/>
      <c r="X101" s="305"/>
    </row>
    <row r="102" spans="1:24" x14ac:dyDescent="0.35">
      <c r="A102" s="639"/>
      <c r="B102" s="11" t="s">
        <v>60</v>
      </c>
      <c r="C102" s="3">
        <f>SUM('BIZ kWh ENTRY'!C102,'BIZ kWh ENTRY'!S102,'BIZ kWh ENTRY'!AI102,'BIZ kWh ENTRY'!AY102)</f>
        <v>0</v>
      </c>
      <c r="D102" s="3">
        <f>SUM('BIZ kWh ENTRY'!D102,'BIZ kWh ENTRY'!T102,'BIZ kWh ENTRY'!AJ102,'BIZ kWh ENTRY'!AZ102)</f>
        <v>0</v>
      </c>
      <c r="E102" s="3">
        <f>SUM('BIZ kWh ENTRY'!E102,'BIZ kWh ENTRY'!U102,'BIZ kWh ENTRY'!AK102,'BIZ kWh ENTRY'!BA102)</f>
        <v>0</v>
      </c>
      <c r="F102" s="3">
        <f>SUM('BIZ kWh ENTRY'!F102,'BIZ kWh ENTRY'!V102,'BIZ kWh ENTRY'!AL102,'BIZ kWh ENTRY'!BB102)</f>
        <v>0</v>
      </c>
      <c r="G102" s="3">
        <f>SUM('BIZ kWh ENTRY'!G102,'BIZ kWh ENTRY'!W102,'BIZ kWh ENTRY'!AM102,'BIZ kWh ENTRY'!BC102)</f>
        <v>0</v>
      </c>
      <c r="H102" s="3">
        <f>SUM('BIZ kWh ENTRY'!H102,'BIZ kWh ENTRY'!X102,'BIZ kWh ENTRY'!AN102,'BIZ kWh ENTRY'!BD102)</f>
        <v>0</v>
      </c>
      <c r="I102" s="3">
        <f>SUM('BIZ kWh ENTRY'!I102,'BIZ kWh ENTRY'!Y102,'BIZ kWh ENTRY'!AO102,'BIZ kWh ENTRY'!BE102)</f>
        <v>0</v>
      </c>
      <c r="J102" s="3">
        <f>SUM('BIZ kWh ENTRY'!J102,'BIZ kWh ENTRY'!Z102,'BIZ kWh ENTRY'!AP102,'BIZ kWh ENTRY'!BF102)</f>
        <v>0</v>
      </c>
      <c r="K102" s="3">
        <f>SUM('BIZ kWh ENTRY'!K102,'BIZ kWh ENTRY'!AA102,'BIZ kWh ENTRY'!AQ102,'BIZ kWh ENTRY'!BG102)</f>
        <v>0</v>
      </c>
      <c r="L102" s="3">
        <f>SUM('BIZ kWh ENTRY'!L102,'BIZ kWh ENTRY'!AB102,'BIZ kWh ENTRY'!AR102,'BIZ kWh ENTRY'!BH102)</f>
        <v>0</v>
      </c>
      <c r="M102" s="3">
        <f>SUM('BIZ kWh ENTRY'!M102,'BIZ kWh ENTRY'!AC102,'BIZ kWh ENTRY'!AS102,'BIZ kWh ENTRY'!BI102)</f>
        <v>0</v>
      </c>
      <c r="N102" s="3">
        <f>SUM('BIZ kWh ENTRY'!N102,'BIZ kWh ENTRY'!AD102,'BIZ kWh ENTRY'!AT102,'BIZ kWh ENTRY'!BJ102)</f>
        <v>0</v>
      </c>
      <c r="O102" s="74">
        <f t="shared" si="18"/>
        <v>0</v>
      </c>
      <c r="Q102" s="177"/>
      <c r="R102" s="177"/>
      <c r="S102" s="177"/>
      <c r="T102" s="177"/>
      <c r="U102" s="177"/>
      <c r="V102" s="177"/>
      <c r="W102" s="177"/>
      <c r="X102" s="305"/>
    </row>
    <row r="103" spans="1:24" x14ac:dyDescent="0.35">
      <c r="A103" s="639"/>
      <c r="B103" s="11" t="s">
        <v>59</v>
      </c>
      <c r="C103" s="3">
        <f>SUM('BIZ kWh ENTRY'!C103,'BIZ kWh ENTRY'!S103,'BIZ kWh ENTRY'!AI103,'BIZ kWh ENTRY'!AY103)</f>
        <v>0</v>
      </c>
      <c r="D103" s="3">
        <f>SUM('BIZ kWh ENTRY'!D103,'BIZ kWh ENTRY'!T103,'BIZ kWh ENTRY'!AJ103,'BIZ kWh ENTRY'!AZ103)</f>
        <v>0</v>
      </c>
      <c r="E103" s="3">
        <f>SUM('BIZ kWh ENTRY'!E103,'BIZ kWh ENTRY'!U103,'BIZ kWh ENTRY'!AK103,'BIZ kWh ENTRY'!BA103)</f>
        <v>0</v>
      </c>
      <c r="F103" s="3">
        <f>SUM('BIZ kWh ENTRY'!F103,'BIZ kWh ENTRY'!V103,'BIZ kWh ENTRY'!AL103,'BIZ kWh ENTRY'!BB103)</f>
        <v>0</v>
      </c>
      <c r="G103" s="3">
        <f>SUM('BIZ kWh ENTRY'!G103,'BIZ kWh ENTRY'!W103,'BIZ kWh ENTRY'!AM103,'BIZ kWh ENTRY'!BC103)</f>
        <v>0</v>
      </c>
      <c r="H103" s="3">
        <f>SUM('BIZ kWh ENTRY'!H103,'BIZ kWh ENTRY'!X103,'BIZ kWh ENTRY'!AN103,'BIZ kWh ENTRY'!BD103)</f>
        <v>0</v>
      </c>
      <c r="I103" s="3">
        <f>SUM('BIZ kWh ENTRY'!I103,'BIZ kWh ENTRY'!Y103,'BIZ kWh ENTRY'!AO103,'BIZ kWh ENTRY'!BE103)</f>
        <v>0</v>
      </c>
      <c r="J103" s="3">
        <f>SUM('BIZ kWh ENTRY'!J103,'BIZ kWh ENTRY'!Z103,'BIZ kWh ENTRY'!AP103,'BIZ kWh ENTRY'!BF103)</f>
        <v>0</v>
      </c>
      <c r="K103" s="3">
        <f>SUM('BIZ kWh ENTRY'!K103,'BIZ kWh ENTRY'!AA103,'BIZ kWh ENTRY'!AQ103,'BIZ kWh ENTRY'!BG103)</f>
        <v>0</v>
      </c>
      <c r="L103" s="3">
        <f>SUM('BIZ kWh ENTRY'!L103,'BIZ kWh ENTRY'!AB103,'BIZ kWh ENTRY'!AR103,'BIZ kWh ENTRY'!BH103)</f>
        <v>0</v>
      </c>
      <c r="M103" s="3">
        <f>SUM('BIZ kWh ENTRY'!M103,'BIZ kWh ENTRY'!AC103,'BIZ kWh ENTRY'!AS103,'BIZ kWh ENTRY'!BI103)</f>
        <v>0</v>
      </c>
      <c r="N103" s="3">
        <f>SUM('BIZ kWh ENTRY'!N103,'BIZ kWh ENTRY'!AD103,'BIZ kWh ENTRY'!AT103,'BIZ kWh ENTRY'!BJ103)</f>
        <v>0</v>
      </c>
      <c r="O103" s="74">
        <f t="shared" si="18"/>
        <v>0</v>
      </c>
      <c r="Q103" s="177"/>
      <c r="R103" s="177"/>
      <c r="S103" s="177"/>
      <c r="T103" s="177"/>
      <c r="U103" s="177"/>
      <c r="V103" s="177"/>
      <c r="W103" s="177"/>
      <c r="X103" s="305"/>
    </row>
    <row r="104" spans="1:24" x14ac:dyDescent="0.35">
      <c r="A104" s="639"/>
      <c r="B104" s="12" t="s">
        <v>58</v>
      </c>
      <c r="C104" s="3">
        <f>SUM('BIZ kWh ENTRY'!C104,'BIZ kWh ENTRY'!S104,'BIZ kWh ENTRY'!AI104,'BIZ kWh ENTRY'!AY104)</f>
        <v>0</v>
      </c>
      <c r="D104" s="3">
        <f>SUM('BIZ kWh ENTRY'!D104,'BIZ kWh ENTRY'!T104,'BIZ kWh ENTRY'!AJ104,'BIZ kWh ENTRY'!AZ104)</f>
        <v>0</v>
      </c>
      <c r="E104" s="3">
        <f>SUM('BIZ kWh ENTRY'!E104,'BIZ kWh ENTRY'!U104,'BIZ kWh ENTRY'!AK104,'BIZ kWh ENTRY'!BA104)</f>
        <v>0</v>
      </c>
      <c r="F104" s="3">
        <f>SUM('BIZ kWh ENTRY'!F104,'BIZ kWh ENTRY'!V104,'BIZ kWh ENTRY'!AL104,'BIZ kWh ENTRY'!BB104)</f>
        <v>0</v>
      </c>
      <c r="G104" s="3">
        <f>SUM('BIZ kWh ENTRY'!G104,'BIZ kWh ENTRY'!W104,'BIZ kWh ENTRY'!AM104,'BIZ kWh ENTRY'!BC104)</f>
        <v>0</v>
      </c>
      <c r="H104" s="3">
        <f>SUM('BIZ kWh ENTRY'!H104,'BIZ kWh ENTRY'!X104,'BIZ kWh ENTRY'!AN104,'BIZ kWh ENTRY'!BD104)</f>
        <v>0</v>
      </c>
      <c r="I104" s="3">
        <f>SUM('BIZ kWh ENTRY'!I104,'BIZ kWh ENTRY'!Y104,'BIZ kWh ENTRY'!AO104,'BIZ kWh ENTRY'!BE104)</f>
        <v>0</v>
      </c>
      <c r="J104" s="3">
        <f>SUM('BIZ kWh ENTRY'!J104,'BIZ kWh ENTRY'!Z104,'BIZ kWh ENTRY'!AP104,'BIZ kWh ENTRY'!BF104)</f>
        <v>0</v>
      </c>
      <c r="K104" s="3">
        <f>SUM('BIZ kWh ENTRY'!K104,'BIZ kWh ENTRY'!AA104,'BIZ kWh ENTRY'!AQ104,'BIZ kWh ENTRY'!BG104)</f>
        <v>0</v>
      </c>
      <c r="L104" s="3">
        <f>SUM('BIZ kWh ENTRY'!L104,'BIZ kWh ENTRY'!AB104,'BIZ kWh ENTRY'!AR104,'BIZ kWh ENTRY'!BH104)</f>
        <v>0</v>
      </c>
      <c r="M104" s="3">
        <f>SUM('BIZ kWh ENTRY'!M104,'BIZ kWh ENTRY'!AC104,'BIZ kWh ENTRY'!AS104,'BIZ kWh ENTRY'!BI104)</f>
        <v>0</v>
      </c>
      <c r="N104" s="3">
        <f>SUM('BIZ kWh ENTRY'!N104,'BIZ kWh ENTRY'!AD104,'BIZ kWh ENTRY'!AT104,'BIZ kWh ENTRY'!BJ104)</f>
        <v>0</v>
      </c>
      <c r="O104" s="74">
        <f t="shared" si="18"/>
        <v>0</v>
      </c>
      <c r="Q104" s="177"/>
      <c r="R104" s="177"/>
      <c r="S104" s="177"/>
      <c r="T104" s="177"/>
      <c r="U104" s="177"/>
      <c r="V104" s="177"/>
      <c r="W104" s="177"/>
      <c r="X104" s="305"/>
    </row>
    <row r="105" spans="1:24" x14ac:dyDescent="0.35">
      <c r="A105" s="639"/>
      <c r="B105" s="11" t="s">
        <v>57</v>
      </c>
      <c r="C105" s="3">
        <f>SUM('BIZ kWh ENTRY'!C105,'BIZ kWh ENTRY'!S105,'BIZ kWh ENTRY'!AI105,'BIZ kWh ENTRY'!AY105)</f>
        <v>0</v>
      </c>
      <c r="D105" s="3">
        <f>SUM('BIZ kWh ENTRY'!D105,'BIZ kWh ENTRY'!T105,'BIZ kWh ENTRY'!AJ105,'BIZ kWh ENTRY'!AZ105)</f>
        <v>0</v>
      </c>
      <c r="E105" s="3">
        <f>SUM('BIZ kWh ENTRY'!E105,'BIZ kWh ENTRY'!U105,'BIZ kWh ENTRY'!AK105,'BIZ kWh ENTRY'!BA105)</f>
        <v>0</v>
      </c>
      <c r="F105" s="3">
        <f>SUM('BIZ kWh ENTRY'!F105,'BIZ kWh ENTRY'!V105,'BIZ kWh ENTRY'!AL105,'BIZ kWh ENTRY'!BB105)</f>
        <v>0</v>
      </c>
      <c r="G105" s="3">
        <f>SUM('BIZ kWh ENTRY'!G105,'BIZ kWh ENTRY'!W105,'BIZ kWh ENTRY'!AM105,'BIZ kWh ENTRY'!BC105)</f>
        <v>0</v>
      </c>
      <c r="H105" s="3">
        <f>SUM('BIZ kWh ENTRY'!H105,'BIZ kWh ENTRY'!X105,'BIZ kWh ENTRY'!AN105,'BIZ kWh ENTRY'!BD105)</f>
        <v>0</v>
      </c>
      <c r="I105" s="3">
        <f>SUM('BIZ kWh ENTRY'!I105,'BIZ kWh ENTRY'!Y105,'BIZ kWh ENTRY'!AO105,'BIZ kWh ENTRY'!BE105)</f>
        <v>0</v>
      </c>
      <c r="J105" s="3">
        <f>SUM('BIZ kWh ENTRY'!J105,'BIZ kWh ENTRY'!Z105,'BIZ kWh ENTRY'!AP105,'BIZ kWh ENTRY'!BF105)</f>
        <v>0</v>
      </c>
      <c r="K105" s="3">
        <f>SUM('BIZ kWh ENTRY'!K105,'BIZ kWh ENTRY'!AA105,'BIZ kWh ENTRY'!AQ105,'BIZ kWh ENTRY'!BG105)</f>
        <v>0</v>
      </c>
      <c r="L105" s="3">
        <f>SUM('BIZ kWh ENTRY'!L105,'BIZ kWh ENTRY'!AB105,'BIZ kWh ENTRY'!AR105,'BIZ kWh ENTRY'!BH105)</f>
        <v>0</v>
      </c>
      <c r="M105" s="3">
        <f>SUM('BIZ kWh ENTRY'!M105,'BIZ kWh ENTRY'!AC105,'BIZ kWh ENTRY'!AS105,'BIZ kWh ENTRY'!BI105)</f>
        <v>0</v>
      </c>
      <c r="N105" s="3">
        <f>SUM('BIZ kWh ENTRY'!N105,'BIZ kWh ENTRY'!AD105,'BIZ kWh ENTRY'!AT105,'BIZ kWh ENTRY'!BJ105)</f>
        <v>0</v>
      </c>
      <c r="O105" s="74">
        <f t="shared" si="18"/>
        <v>0</v>
      </c>
      <c r="Q105" s="177"/>
      <c r="R105" s="177"/>
      <c r="S105" s="177"/>
      <c r="T105" s="177"/>
      <c r="U105" s="177"/>
      <c r="V105" s="177"/>
      <c r="W105" s="177"/>
      <c r="X105" s="305"/>
    </row>
    <row r="106" spans="1:24" x14ac:dyDescent="0.35">
      <c r="A106" s="639"/>
      <c r="B106" s="11" t="s">
        <v>56</v>
      </c>
      <c r="C106" s="3">
        <f>SUM('BIZ kWh ENTRY'!C106,'BIZ kWh ENTRY'!S106,'BIZ kWh ENTRY'!AI106,'BIZ kWh ENTRY'!AY106)</f>
        <v>0</v>
      </c>
      <c r="D106" s="3">
        <f>SUM('BIZ kWh ENTRY'!D106,'BIZ kWh ENTRY'!T106,'BIZ kWh ENTRY'!AJ106,'BIZ kWh ENTRY'!AZ106)</f>
        <v>0</v>
      </c>
      <c r="E106" s="3">
        <f>SUM('BIZ kWh ENTRY'!E106,'BIZ kWh ENTRY'!U106,'BIZ kWh ENTRY'!AK106,'BIZ kWh ENTRY'!BA106)</f>
        <v>0</v>
      </c>
      <c r="F106" s="3">
        <f>SUM('BIZ kWh ENTRY'!F106,'BIZ kWh ENTRY'!V106,'BIZ kWh ENTRY'!AL106,'BIZ kWh ENTRY'!BB106)</f>
        <v>0</v>
      </c>
      <c r="G106" s="3">
        <f>SUM('BIZ kWh ENTRY'!G106,'BIZ kWh ENTRY'!W106,'BIZ kWh ENTRY'!AM106,'BIZ kWh ENTRY'!BC106)</f>
        <v>0</v>
      </c>
      <c r="H106" s="3">
        <f>SUM('BIZ kWh ENTRY'!H106,'BIZ kWh ENTRY'!X106,'BIZ kWh ENTRY'!AN106,'BIZ kWh ENTRY'!BD106)</f>
        <v>0</v>
      </c>
      <c r="I106" s="3">
        <f>SUM('BIZ kWh ENTRY'!I106,'BIZ kWh ENTRY'!Y106,'BIZ kWh ENTRY'!AO106,'BIZ kWh ENTRY'!BE106)</f>
        <v>0</v>
      </c>
      <c r="J106" s="3">
        <f>SUM('BIZ kWh ENTRY'!J106,'BIZ kWh ENTRY'!Z106,'BIZ kWh ENTRY'!AP106,'BIZ kWh ENTRY'!BF106)</f>
        <v>0</v>
      </c>
      <c r="K106" s="3">
        <f>SUM('BIZ kWh ENTRY'!K106,'BIZ kWh ENTRY'!AA106,'BIZ kWh ENTRY'!AQ106,'BIZ kWh ENTRY'!BG106)</f>
        <v>0</v>
      </c>
      <c r="L106" s="3">
        <f>SUM('BIZ kWh ENTRY'!L106,'BIZ kWh ENTRY'!AB106,'BIZ kWh ENTRY'!AR106,'BIZ kWh ENTRY'!BH106)</f>
        <v>0</v>
      </c>
      <c r="M106" s="3">
        <f>SUM('BIZ kWh ENTRY'!M106,'BIZ kWh ENTRY'!AC106,'BIZ kWh ENTRY'!AS106,'BIZ kWh ENTRY'!BI106)</f>
        <v>0</v>
      </c>
      <c r="N106" s="3">
        <f>SUM('BIZ kWh ENTRY'!N106,'BIZ kWh ENTRY'!AD106,'BIZ kWh ENTRY'!AT106,'BIZ kWh ENTRY'!BJ106)</f>
        <v>0</v>
      </c>
      <c r="O106" s="74">
        <f t="shared" si="18"/>
        <v>0</v>
      </c>
      <c r="Q106" s="177"/>
      <c r="R106" s="177"/>
      <c r="S106" s="177"/>
      <c r="T106" s="177"/>
      <c r="U106" s="177"/>
      <c r="V106" s="177"/>
      <c r="W106" s="177"/>
      <c r="X106" s="305"/>
    </row>
    <row r="107" spans="1:24" x14ac:dyDescent="0.35">
      <c r="A107" s="639"/>
      <c r="B107" s="11" t="s">
        <v>55</v>
      </c>
      <c r="C107" s="3">
        <f>SUM('BIZ kWh ENTRY'!C107,'BIZ kWh ENTRY'!S107,'BIZ kWh ENTRY'!AI107,'BIZ kWh ENTRY'!AY107)</f>
        <v>0</v>
      </c>
      <c r="D107" s="3">
        <f>SUM('BIZ kWh ENTRY'!D107,'BIZ kWh ENTRY'!T107,'BIZ kWh ENTRY'!AJ107,'BIZ kWh ENTRY'!AZ107)</f>
        <v>0</v>
      </c>
      <c r="E107" s="3">
        <f>SUM('BIZ kWh ENTRY'!E107,'BIZ kWh ENTRY'!U107,'BIZ kWh ENTRY'!AK107,'BIZ kWh ENTRY'!BA107)</f>
        <v>0</v>
      </c>
      <c r="F107" s="3">
        <f>SUM('BIZ kWh ENTRY'!F107,'BIZ kWh ENTRY'!V107,'BIZ kWh ENTRY'!AL107,'BIZ kWh ENTRY'!BB107)</f>
        <v>0</v>
      </c>
      <c r="G107" s="3">
        <f>SUM('BIZ kWh ENTRY'!G107,'BIZ kWh ENTRY'!W107,'BIZ kWh ENTRY'!AM107,'BIZ kWh ENTRY'!BC107)</f>
        <v>0</v>
      </c>
      <c r="H107" s="3">
        <f>SUM('BIZ kWh ENTRY'!H107,'BIZ kWh ENTRY'!X107,'BIZ kWh ENTRY'!AN107,'BIZ kWh ENTRY'!BD107)</f>
        <v>0</v>
      </c>
      <c r="I107" s="3">
        <f>SUM('BIZ kWh ENTRY'!I107,'BIZ kWh ENTRY'!Y107,'BIZ kWh ENTRY'!AO107,'BIZ kWh ENTRY'!BE107)</f>
        <v>0</v>
      </c>
      <c r="J107" s="3">
        <f>SUM('BIZ kWh ENTRY'!J107,'BIZ kWh ENTRY'!Z107,'BIZ kWh ENTRY'!AP107,'BIZ kWh ENTRY'!BF107)</f>
        <v>0</v>
      </c>
      <c r="K107" s="3">
        <f>SUM('BIZ kWh ENTRY'!K107,'BIZ kWh ENTRY'!AA107,'BIZ kWh ENTRY'!AQ107,'BIZ kWh ENTRY'!BG107)</f>
        <v>0</v>
      </c>
      <c r="L107" s="3">
        <f>SUM('BIZ kWh ENTRY'!L107,'BIZ kWh ENTRY'!AB107,'BIZ kWh ENTRY'!AR107,'BIZ kWh ENTRY'!BH107)</f>
        <v>0</v>
      </c>
      <c r="M107" s="3">
        <f>SUM('BIZ kWh ENTRY'!M107,'BIZ kWh ENTRY'!AC107,'BIZ kWh ENTRY'!AS107,'BIZ kWh ENTRY'!BI107)</f>
        <v>0</v>
      </c>
      <c r="N107" s="3">
        <f>SUM('BIZ kWh ENTRY'!N107,'BIZ kWh ENTRY'!AD107,'BIZ kWh ENTRY'!AT107,'BIZ kWh ENTRY'!BJ107)</f>
        <v>0</v>
      </c>
      <c r="O107" s="74">
        <f t="shared" si="18"/>
        <v>0</v>
      </c>
      <c r="Q107" s="177"/>
      <c r="R107" s="177"/>
      <c r="S107" s="177"/>
      <c r="T107" s="177"/>
      <c r="U107" s="177"/>
      <c r="V107" s="177"/>
      <c r="W107" s="177"/>
      <c r="X107" s="305"/>
    </row>
    <row r="108" spans="1:24" x14ac:dyDescent="0.35">
      <c r="A108" s="639"/>
      <c r="B108" s="11" t="s">
        <v>54</v>
      </c>
      <c r="C108" s="3">
        <f>SUM('BIZ kWh ENTRY'!C108,'BIZ kWh ENTRY'!S108,'BIZ kWh ENTRY'!AI108,'BIZ kWh ENTRY'!AY108)</f>
        <v>0</v>
      </c>
      <c r="D108" s="3">
        <f>SUM('BIZ kWh ENTRY'!D108,'BIZ kWh ENTRY'!T108,'BIZ kWh ENTRY'!AJ108,'BIZ kWh ENTRY'!AZ108)</f>
        <v>0</v>
      </c>
      <c r="E108" s="3">
        <f>SUM('BIZ kWh ENTRY'!E108,'BIZ kWh ENTRY'!U108,'BIZ kWh ENTRY'!AK108,'BIZ kWh ENTRY'!BA108)</f>
        <v>0</v>
      </c>
      <c r="F108" s="3">
        <f>SUM('BIZ kWh ENTRY'!F108,'BIZ kWh ENTRY'!V108,'BIZ kWh ENTRY'!AL108,'BIZ kWh ENTRY'!BB108)</f>
        <v>0</v>
      </c>
      <c r="G108" s="3">
        <f>SUM('BIZ kWh ENTRY'!G108,'BIZ kWh ENTRY'!W108,'BIZ kWh ENTRY'!AM108,'BIZ kWh ENTRY'!BC108)</f>
        <v>0</v>
      </c>
      <c r="H108" s="3">
        <f>SUM('BIZ kWh ENTRY'!H108,'BIZ kWh ENTRY'!X108,'BIZ kWh ENTRY'!AN108,'BIZ kWh ENTRY'!BD108)</f>
        <v>0</v>
      </c>
      <c r="I108" s="3">
        <f>SUM('BIZ kWh ENTRY'!I108,'BIZ kWh ENTRY'!Y108,'BIZ kWh ENTRY'!AO108,'BIZ kWh ENTRY'!BE108)</f>
        <v>0</v>
      </c>
      <c r="J108" s="3">
        <f>SUM('BIZ kWh ENTRY'!J108,'BIZ kWh ENTRY'!Z108,'BIZ kWh ENTRY'!AP108,'BIZ kWh ENTRY'!BF108)</f>
        <v>0</v>
      </c>
      <c r="K108" s="3">
        <f>SUM('BIZ kWh ENTRY'!K108,'BIZ kWh ENTRY'!AA108,'BIZ kWh ENTRY'!AQ108,'BIZ kWh ENTRY'!BG108)</f>
        <v>0</v>
      </c>
      <c r="L108" s="3">
        <f>SUM('BIZ kWh ENTRY'!L108,'BIZ kWh ENTRY'!AB108,'BIZ kWh ENTRY'!AR108,'BIZ kWh ENTRY'!BH108)</f>
        <v>72947.727850000068</v>
      </c>
      <c r="M108" s="3">
        <f>SUM('BIZ kWh ENTRY'!M108,'BIZ kWh ENTRY'!AC108,'BIZ kWh ENTRY'!AS108,'BIZ kWh ENTRY'!BI108)</f>
        <v>0</v>
      </c>
      <c r="N108" s="3">
        <f>SUM('BIZ kWh ENTRY'!N108,'BIZ kWh ENTRY'!AD108,'BIZ kWh ENTRY'!AT108,'BIZ kWh ENTRY'!BJ108)</f>
        <v>0</v>
      </c>
      <c r="O108" s="74">
        <f t="shared" si="18"/>
        <v>72947.727850000068</v>
      </c>
      <c r="Q108" s="177"/>
      <c r="R108" s="177"/>
      <c r="S108" s="177"/>
      <c r="T108" s="177"/>
      <c r="U108" s="177"/>
      <c r="V108" s="177"/>
      <c r="W108" s="177"/>
      <c r="X108" s="305"/>
    </row>
    <row r="109" spans="1:24" x14ac:dyDescent="0.35">
      <c r="A109" s="639"/>
      <c r="B109" s="11" t="s">
        <v>53</v>
      </c>
      <c r="C109" s="3">
        <f>SUM('BIZ kWh ENTRY'!C109,'BIZ kWh ENTRY'!S109,'BIZ kWh ENTRY'!AI109,'BIZ kWh ENTRY'!AY109)</f>
        <v>0</v>
      </c>
      <c r="D109" s="3">
        <f>SUM('BIZ kWh ENTRY'!D109,'BIZ kWh ENTRY'!T109,'BIZ kWh ENTRY'!AJ109,'BIZ kWh ENTRY'!AZ109)</f>
        <v>0</v>
      </c>
      <c r="E109" s="3">
        <f>SUM('BIZ kWh ENTRY'!E109,'BIZ kWh ENTRY'!U109,'BIZ kWh ENTRY'!AK109,'BIZ kWh ENTRY'!BA109)</f>
        <v>0</v>
      </c>
      <c r="F109" s="3">
        <f>SUM('BIZ kWh ENTRY'!F109,'BIZ kWh ENTRY'!V109,'BIZ kWh ENTRY'!AL109,'BIZ kWh ENTRY'!BB109)</f>
        <v>0</v>
      </c>
      <c r="G109" s="3">
        <f>SUM('BIZ kWh ENTRY'!G109,'BIZ kWh ENTRY'!W109,'BIZ kWh ENTRY'!AM109,'BIZ kWh ENTRY'!BC109)</f>
        <v>0</v>
      </c>
      <c r="H109" s="3">
        <f>SUM('BIZ kWh ENTRY'!H109,'BIZ kWh ENTRY'!X109,'BIZ kWh ENTRY'!AN109,'BIZ kWh ENTRY'!BD109)</f>
        <v>0</v>
      </c>
      <c r="I109" s="3">
        <f>SUM('BIZ kWh ENTRY'!I109,'BIZ kWh ENTRY'!Y109,'BIZ kWh ENTRY'!AO109,'BIZ kWh ENTRY'!BE109)</f>
        <v>0</v>
      </c>
      <c r="J109" s="3">
        <f>SUM('BIZ kWh ENTRY'!J109,'BIZ kWh ENTRY'!Z109,'BIZ kWh ENTRY'!AP109,'BIZ kWh ENTRY'!BF109)</f>
        <v>0</v>
      </c>
      <c r="K109" s="3">
        <f>SUM('BIZ kWh ENTRY'!K109,'BIZ kWh ENTRY'!AA109,'BIZ kWh ENTRY'!AQ109,'BIZ kWh ENTRY'!BG109)</f>
        <v>0</v>
      </c>
      <c r="L109" s="3">
        <f>SUM('BIZ kWh ENTRY'!L109,'BIZ kWh ENTRY'!AB109,'BIZ kWh ENTRY'!AR109,'BIZ kWh ENTRY'!BH109)</f>
        <v>0</v>
      </c>
      <c r="M109" s="3">
        <f>SUM('BIZ kWh ENTRY'!M109,'BIZ kWh ENTRY'!AC109,'BIZ kWh ENTRY'!AS109,'BIZ kWh ENTRY'!BI109)</f>
        <v>0</v>
      </c>
      <c r="N109" s="3">
        <f>SUM('BIZ kWh ENTRY'!N109,'BIZ kWh ENTRY'!AD109,'BIZ kWh ENTRY'!AT109,'BIZ kWh ENTRY'!BJ109)</f>
        <v>0</v>
      </c>
      <c r="O109" s="74">
        <f t="shared" si="18"/>
        <v>0</v>
      </c>
      <c r="Q109" s="177"/>
      <c r="R109" s="177"/>
      <c r="S109" s="177"/>
      <c r="T109" s="177"/>
      <c r="U109" s="177"/>
      <c r="V109" s="177"/>
      <c r="W109" s="177"/>
      <c r="X109" s="305"/>
    </row>
    <row r="110" spans="1:24" x14ac:dyDescent="0.35">
      <c r="A110" s="639"/>
      <c r="B110" s="11" t="s">
        <v>52</v>
      </c>
      <c r="C110" s="3">
        <f>SUM('BIZ kWh ENTRY'!C110,'BIZ kWh ENTRY'!S110,'BIZ kWh ENTRY'!AI110,'BIZ kWh ENTRY'!AY110)</f>
        <v>0</v>
      </c>
      <c r="D110" s="3">
        <f>SUM('BIZ kWh ENTRY'!D110,'BIZ kWh ENTRY'!T110,'BIZ kWh ENTRY'!AJ110,'BIZ kWh ENTRY'!AZ110)</f>
        <v>0</v>
      </c>
      <c r="E110" s="3">
        <f>SUM('BIZ kWh ENTRY'!E110,'BIZ kWh ENTRY'!U110,'BIZ kWh ENTRY'!AK110,'BIZ kWh ENTRY'!BA110)</f>
        <v>0</v>
      </c>
      <c r="F110" s="3">
        <f>SUM('BIZ kWh ENTRY'!F110,'BIZ kWh ENTRY'!V110,'BIZ kWh ENTRY'!AL110,'BIZ kWh ENTRY'!BB110)</f>
        <v>0</v>
      </c>
      <c r="G110" s="3">
        <f>SUM('BIZ kWh ENTRY'!G110,'BIZ kWh ENTRY'!W110,'BIZ kWh ENTRY'!AM110,'BIZ kWh ENTRY'!BC110)</f>
        <v>0</v>
      </c>
      <c r="H110" s="3">
        <f>SUM('BIZ kWh ENTRY'!H110,'BIZ kWh ENTRY'!X110,'BIZ kWh ENTRY'!AN110,'BIZ kWh ENTRY'!BD110)</f>
        <v>0</v>
      </c>
      <c r="I110" s="3">
        <f>SUM('BIZ kWh ENTRY'!I110,'BIZ kWh ENTRY'!Y110,'BIZ kWh ENTRY'!AO110,'BIZ kWh ENTRY'!BE110)</f>
        <v>0</v>
      </c>
      <c r="J110" s="3">
        <f>SUM('BIZ kWh ENTRY'!J110,'BIZ kWh ENTRY'!Z110,'BIZ kWh ENTRY'!AP110,'BIZ kWh ENTRY'!BF110)</f>
        <v>0</v>
      </c>
      <c r="K110" s="3">
        <f>SUM('BIZ kWh ENTRY'!K110,'BIZ kWh ENTRY'!AA110,'BIZ kWh ENTRY'!AQ110,'BIZ kWh ENTRY'!BG110)</f>
        <v>0</v>
      </c>
      <c r="L110" s="3">
        <f>SUM('BIZ kWh ENTRY'!L110,'BIZ kWh ENTRY'!AB110,'BIZ kWh ENTRY'!AR110,'BIZ kWh ENTRY'!BH110)</f>
        <v>0</v>
      </c>
      <c r="M110" s="3">
        <f>SUM('BIZ kWh ENTRY'!M110,'BIZ kWh ENTRY'!AC110,'BIZ kWh ENTRY'!AS110,'BIZ kWh ENTRY'!BI110)</f>
        <v>0</v>
      </c>
      <c r="N110" s="3">
        <f>SUM('BIZ kWh ENTRY'!N110,'BIZ kWh ENTRY'!AD110,'BIZ kWh ENTRY'!AT110,'BIZ kWh ENTRY'!BJ110)</f>
        <v>0</v>
      </c>
      <c r="O110" s="74">
        <f t="shared" si="18"/>
        <v>0</v>
      </c>
      <c r="Q110" s="177"/>
      <c r="R110" s="177"/>
      <c r="S110" s="177"/>
      <c r="T110" s="177"/>
      <c r="U110" s="177"/>
      <c r="V110" s="177"/>
      <c r="W110" s="177"/>
      <c r="X110" s="305"/>
    </row>
    <row r="111" spans="1:24" x14ac:dyDescent="0.35">
      <c r="A111" s="639"/>
      <c r="B111" s="11" t="s">
        <v>51</v>
      </c>
      <c r="C111" s="3">
        <f>SUM('BIZ kWh ENTRY'!C111,'BIZ kWh ENTRY'!S111,'BIZ kWh ENTRY'!AI111,'BIZ kWh ENTRY'!AY111)</f>
        <v>0</v>
      </c>
      <c r="D111" s="3">
        <f>SUM('BIZ kWh ENTRY'!D111,'BIZ kWh ENTRY'!T111,'BIZ kWh ENTRY'!AJ111,'BIZ kWh ENTRY'!AZ111)</f>
        <v>0</v>
      </c>
      <c r="E111" s="3">
        <f>SUM('BIZ kWh ENTRY'!E111,'BIZ kWh ENTRY'!U111,'BIZ kWh ENTRY'!AK111,'BIZ kWh ENTRY'!BA111)</f>
        <v>0</v>
      </c>
      <c r="F111" s="3">
        <f>SUM('BIZ kWh ENTRY'!F111,'BIZ kWh ENTRY'!V111,'BIZ kWh ENTRY'!AL111,'BIZ kWh ENTRY'!BB111)</f>
        <v>0</v>
      </c>
      <c r="G111" s="3">
        <f>SUM('BIZ kWh ENTRY'!G111,'BIZ kWh ENTRY'!W111,'BIZ kWh ENTRY'!AM111,'BIZ kWh ENTRY'!BC111)</f>
        <v>0</v>
      </c>
      <c r="H111" s="3">
        <f>SUM('BIZ kWh ENTRY'!H111,'BIZ kWh ENTRY'!X111,'BIZ kWh ENTRY'!AN111,'BIZ kWh ENTRY'!BD111)</f>
        <v>0</v>
      </c>
      <c r="I111" s="3">
        <f>SUM('BIZ kWh ENTRY'!I111,'BIZ kWh ENTRY'!Y111,'BIZ kWh ENTRY'!AO111,'BIZ kWh ENTRY'!BE111)</f>
        <v>0</v>
      </c>
      <c r="J111" s="3">
        <f>SUM('BIZ kWh ENTRY'!J111,'BIZ kWh ENTRY'!Z111,'BIZ kWh ENTRY'!AP111,'BIZ kWh ENTRY'!BF111)</f>
        <v>0</v>
      </c>
      <c r="K111" s="3">
        <f>SUM('BIZ kWh ENTRY'!K111,'BIZ kWh ENTRY'!AA111,'BIZ kWh ENTRY'!AQ111,'BIZ kWh ENTRY'!BG111)</f>
        <v>0</v>
      </c>
      <c r="L111" s="3">
        <f>SUM('BIZ kWh ENTRY'!L111,'BIZ kWh ENTRY'!AB111,'BIZ kWh ENTRY'!AR111,'BIZ kWh ENTRY'!BH111)</f>
        <v>0</v>
      </c>
      <c r="M111" s="3">
        <f>SUM('BIZ kWh ENTRY'!M111,'BIZ kWh ENTRY'!AC111,'BIZ kWh ENTRY'!AS111,'BIZ kWh ENTRY'!BI111)</f>
        <v>0</v>
      </c>
      <c r="N111" s="3">
        <f>SUM('BIZ kWh ENTRY'!N111,'BIZ kWh ENTRY'!AD111,'BIZ kWh ENTRY'!AT111,'BIZ kWh ENTRY'!BJ111)</f>
        <v>0</v>
      </c>
      <c r="O111" s="74">
        <f t="shared" si="18"/>
        <v>0</v>
      </c>
      <c r="Q111" s="177"/>
      <c r="R111" s="177"/>
      <c r="S111" s="177"/>
      <c r="T111" s="177"/>
      <c r="U111" s="177"/>
      <c r="V111" s="177"/>
      <c r="W111" s="177"/>
      <c r="X111" s="305"/>
    </row>
    <row r="112" spans="1:24" ht="15" thickBot="1" x14ac:dyDescent="0.4">
      <c r="A112" s="640"/>
      <c r="B112" s="11" t="s">
        <v>50</v>
      </c>
      <c r="C112" s="3">
        <f>SUM('BIZ kWh ENTRY'!C112,'BIZ kWh ENTRY'!S112,'BIZ kWh ENTRY'!AI112,'BIZ kWh ENTRY'!AY112)</f>
        <v>0</v>
      </c>
      <c r="D112" s="3">
        <f>SUM('BIZ kWh ENTRY'!D112,'BIZ kWh ENTRY'!T112,'BIZ kWh ENTRY'!AJ112,'BIZ kWh ENTRY'!AZ112)</f>
        <v>0</v>
      </c>
      <c r="E112" s="3">
        <f>SUM('BIZ kWh ENTRY'!E112,'BIZ kWh ENTRY'!U112,'BIZ kWh ENTRY'!AK112,'BIZ kWh ENTRY'!BA112)</f>
        <v>0</v>
      </c>
      <c r="F112" s="3">
        <f>SUM('BIZ kWh ENTRY'!F112,'BIZ kWh ENTRY'!V112,'BIZ kWh ENTRY'!AL112,'BIZ kWh ENTRY'!BB112)</f>
        <v>0</v>
      </c>
      <c r="G112" s="3">
        <f>SUM('BIZ kWh ENTRY'!G112,'BIZ kWh ENTRY'!W112,'BIZ kWh ENTRY'!AM112,'BIZ kWh ENTRY'!BC112)</f>
        <v>0</v>
      </c>
      <c r="H112" s="3">
        <f>SUM('BIZ kWh ENTRY'!H112,'BIZ kWh ENTRY'!X112,'BIZ kWh ENTRY'!AN112,'BIZ kWh ENTRY'!BD112)</f>
        <v>0</v>
      </c>
      <c r="I112" s="3">
        <f>SUM('BIZ kWh ENTRY'!I112,'BIZ kWh ENTRY'!Y112,'BIZ kWh ENTRY'!AO112,'BIZ kWh ENTRY'!BE112)</f>
        <v>0</v>
      </c>
      <c r="J112" s="3">
        <f>SUM('BIZ kWh ENTRY'!J112,'BIZ kWh ENTRY'!Z112,'BIZ kWh ENTRY'!AP112,'BIZ kWh ENTRY'!BF112)</f>
        <v>0</v>
      </c>
      <c r="K112" s="3">
        <f>SUM('BIZ kWh ENTRY'!K112,'BIZ kWh ENTRY'!AA112,'BIZ kWh ENTRY'!AQ112,'BIZ kWh ENTRY'!BG112)</f>
        <v>0</v>
      </c>
      <c r="L112" s="3">
        <f>SUM('BIZ kWh ENTRY'!L112,'BIZ kWh ENTRY'!AB112,'BIZ kWh ENTRY'!AR112,'BIZ kWh ENTRY'!BH112)</f>
        <v>0</v>
      </c>
      <c r="M112" s="3">
        <f>SUM('BIZ kWh ENTRY'!M112,'BIZ kWh ENTRY'!AC112,'BIZ kWh ENTRY'!AS112,'BIZ kWh ENTRY'!BI112)</f>
        <v>0</v>
      </c>
      <c r="N112" s="3">
        <f>SUM('BIZ kWh ENTRY'!N112,'BIZ kWh ENTRY'!AD112,'BIZ kWh ENTRY'!AT112,'BIZ kWh ENTRY'!BJ112)</f>
        <v>0</v>
      </c>
      <c r="O112" s="74">
        <f t="shared" si="18"/>
        <v>0</v>
      </c>
      <c r="Q112" s="177"/>
      <c r="R112" s="177"/>
      <c r="S112" s="177"/>
      <c r="T112" s="177"/>
      <c r="U112" s="177"/>
      <c r="V112" s="177"/>
      <c r="W112" s="177"/>
      <c r="X112" s="305"/>
    </row>
    <row r="113" spans="1:24" ht="15" thickBot="1" x14ac:dyDescent="0.4">
      <c r="A113" s="78"/>
      <c r="B113" s="188" t="s">
        <v>43</v>
      </c>
      <c r="C113" s="189">
        <f t="shared" ref="C113:N113" si="19">SUM(C100:C112)</f>
        <v>0</v>
      </c>
      <c r="D113" s="189">
        <f t="shared" si="19"/>
        <v>0</v>
      </c>
      <c r="E113" s="189">
        <f t="shared" si="19"/>
        <v>0</v>
      </c>
      <c r="F113" s="189">
        <f t="shared" si="19"/>
        <v>0</v>
      </c>
      <c r="G113" s="189">
        <f t="shared" si="19"/>
        <v>0</v>
      </c>
      <c r="H113" s="189">
        <f t="shared" si="19"/>
        <v>0</v>
      </c>
      <c r="I113" s="189">
        <f t="shared" si="19"/>
        <v>0</v>
      </c>
      <c r="J113" s="189">
        <f t="shared" si="19"/>
        <v>0</v>
      </c>
      <c r="K113" s="189">
        <f t="shared" si="19"/>
        <v>0</v>
      </c>
      <c r="L113" s="189">
        <f t="shared" si="19"/>
        <v>72947.727850000068</v>
      </c>
      <c r="M113" s="189">
        <f t="shared" si="19"/>
        <v>0</v>
      </c>
      <c r="N113" s="189">
        <f t="shared" si="19"/>
        <v>0</v>
      </c>
      <c r="O113" s="77">
        <f t="shared" si="18"/>
        <v>72947.727850000068</v>
      </c>
      <c r="P113" s="306">
        <f>SUM(C100:N112)</f>
        <v>72947.727850000068</v>
      </c>
      <c r="Q113" s="177"/>
      <c r="R113" s="177"/>
      <c r="S113" s="177"/>
      <c r="T113" s="177"/>
      <c r="U113" s="177"/>
      <c r="V113" s="177"/>
      <c r="W113" s="177"/>
      <c r="X113" s="305"/>
    </row>
    <row r="114" spans="1:24" ht="21.5" thickBot="1" x14ac:dyDescent="0.4">
      <c r="A114" s="79"/>
    </row>
    <row r="115" spans="1:24" ht="21.5" thickBot="1" x14ac:dyDescent="0.4">
      <c r="A115" s="79"/>
      <c r="B115" s="184" t="s">
        <v>36</v>
      </c>
      <c r="C115" s="185">
        <f>C$3</f>
        <v>44927</v>
      </c>
      <c r="D115" s="185">
        <f t="shared" ref="D115:N115" si="20">D$3</f>
        <v>44958</v>
      </c>
      <c r="E115" s="185">
        <f t="shared" si="20"/>
        <v>44986</v>
      </c>
      <c r="F115" s="185">
        <f t="shared" si="20"/>
        <v>45017</v>
      </c>
      <c r="G115" s="185">
        <f t="shared" si="20"/>
        <v>45047</v>
      </c>
      <c r="H115" s="185">
        <f t="shared" si="20"/>
        <v>45078</v>
      </c>
      <c r="I115" s="185">
        <f t="shared" si="20"/>
        <v>45108</v>
      </c>
      <c r="J115" s="185">
        <f t="shared" si="20"/>
        <v>45139</v>
      </c>
      <c r="K115" s="185">
        <f t="shared" si="20"/>
        <v>45170</v>
      </c>
      <c r="L115" s="185">
        <f t="shared" si="20"/>
        <v>45200</v>
      </c>
      <c r="M115" s="185">
        <f t="shared" si="20"/>
        <v>45231</v>
      </c>
      <c r="N115" s="185" t="str">
        <f t="shared" si="20"/>
        <v>Dec-23 +</v>
      </c>
      <c r="O115" s="186" t="s">
        <v>34</v>
      </c>
      <c r="Q115" s="40"/>
      <c r="R115" s="40"/>
      <c r="S115" s="40"/>
      <c r="T115" s="40"/>
      <c r="U115" s="40"/>
      <c r="V115" s="40"/>
      <c r="W115" s="40"/>
      <c r="X115" s="169"/>
    </row>
    <row r="116" spans="1:24" ht="15" customHeight="1" x14ac:dyDescent="0.35">
      <c r="A116" s="635" t="s">
        <v>64</v>
      </c>
      <c r="B116" s="11" t="s">
        <v>62</v>
      </c>
      <c r="C116" s="3">
        <f>SUM('BIZ kWh ENTRY'!C116,'BIZ kWh ENTRY'!S116,'BIZ kWh ENTRY'!AI116,'BIZ kWh ENTRY'!AY116)</f>
        <v>0</v>
      </c>
      <c r="D116" s="3">
        <f>SUM('BIZ kWh ENTRY'!D116,'BIZ kWh ENTRY'!T116,'BIZ kWh ENTRY'!AJ116,'BIZ kWh ENTRY'!AZ116)</f>
        <v>0</v>
      </c>
      <c r="E116" s="3">
        <f>SUM('BIZ kWh ENTRY'!E116,'BIZ kWh ENTRY'!U116,'BIZ kWh ENTRY'!AK116,'BIZ kWh ENTRY'!BA116)</f>
        <v>0</v>
      </c>
      <c r="F116" s="3">
        <f>SUM('BIZ kWh ENTRY'!F116,'BIZ kWh ENTRY'!V116,'BIZ kWh ENTRY'!AL116,'BIZ kWh ENTRY'!BB116)</f>
        <v>0</v>
      </c>
      <c r="G116" s="3">
        <f>SUM('BIZ kWh ENTRY'!G116,'BIZ kWh ENTRY'!W116,'BIZ kWh ENTRY'!AM116,'BIZ kWh ENTRY'!BC116)</f>
        <v>0</v>
      </c>
      <c r="H116" s="3">
        <f>SUM('BIZ kWh ENTRY'!H116,'BIZ kWh ENTRY'!X116,'BIZ kWh ENTRY'!AN116,'BIZ kWh ENTRY'!BD116)</f>
        <v>0</v>
      </c>
      <c r="I116" s="3">
        <f>SUM('BIZ kWh ENTRY'!I116,'BIZ kWh ENTRY'!Y116,'BIZ kWh ENTRY'!AO116,'BIZ kWh ENTRY'!BE116)</f>
        <v>0</v>
      </c>
      <c r="J116" s="3">
        <f>SUM('BIZ kWh ENTRY'!J116,'BIZ kWh ENTRY'!Z116,'BIZ kWh ENTRY'!AP116,'BIZ kWh ENTRY'!BF116)</f>
        <v>0</v>
      </c>
      <c r="K116" s="3">
        <f>SUM('BIZ kWh ENTRY'!K116,'BIZ kWh ENTRY'!AA116,'BIZ kWh ENTRY'!AQ116,'BIZ kWh ENTRY'!BG116)</f>
        <v>0</v>
      </c>
      <c r="L116" s="3">
        <f>SUM('BIZ kWh ENTRY'!L116,'BIZ kWh ENTRY'!AB116,'BIZ kWh ENTRY'!AR116,'BIZ kWh ENTRY'!BH116)</f>
        <v>0</v>
      </c>
      <c r="M116" s="3">
        <f>SUM('BIZ kWh ENTRY'!M116,'BIZ kWh ENTRY'!AC116,'BIZ kWh ENTRY'!AS116,'BIZ kWh ENTRY'!BI116)</f>
        <v>0</v>
      </c>
      <c r="N116" s="3">
        <f>SUM('BIZ kWh ENTRY'!N116,'BIZ kWh ENTRY'!AD116,'BIZ kWh ENTRY'!AT116,'BIZ kWh ENTRY'!BJ116)</f>
        <v>0</v>
      </c>
      <c r="O116" s="74">
        <f t="shared" ref="O116:O129" si="21">SUM(C116:N116)</f>
        <v>0</v>
      </c>
      <c r="Q116" s="177"/>
      <c r="R116" s="177"/>
      <c r="S116" s="177"/>
      <c r="T116" s="177"/>
      <c r="U116" s="177"/>
      <c r="V116" s="177"/>
      <c r="W116" s="177"/>
      <c r="X116" s="305"/>
    </row>
    <row r="117" spans="1:24" x14ac:dyDescent="0.35">
      <c r="A117" s="636"/>
      <c r="B117" s="12" t="s">
        <v>61</v>
      </c>
      <c r="C117" s="3">
        <f>SUM('BIZ kWh ENTRY'!C117,'BIZ kWh ENTRY'!S117,'BIZ kWh ENTRY'!AI117,'BIZ kWh ENTRY'!AY117)</f>
        <v>0</v>
      </c>
      <c r="D117" s="3">
        <f>SUM('BIZ kWh ENTRY'!D117,'BIZ kWh ENTRY'!T117,'BIZ kWh ENTRY'!AJ117,'BIZ kWh ENTRY'!AZ117)</f>
        <v>0</v>
      </c>
      <c r="E117" s="3">
        <f>SUM('BIZ kWh ENTRY'!E117,'BIZ kWh ENTRY'!U117,'BIZ kWh ENTRY'!AK117,'BIZ kWh ENTRY'!BA117)</f>
        <v>0</v>
      </c>
      <c r="F117" s="3">
        <f>SUM('BIZ kWh ENTRY'!F117,'BIZ kWh ENTRY'!V117,'BIZ kWh ENTRY'!AL117,'BIZ kWh ENTRY'!BB117)</f>
        <v>0</v>
      </c>
      <c r="G117" s="3">
        <f>SUM('BIZ kWh ENTRY'!G117,'BIZ kWh ENTRY'!W117,'BIZ kWh ENTRY'!AM117,'BIZ kWh ENTRY'!BC117)</f>
        <v>248820.09999999998</v>
      </c>
      <c r="H117" s="3">
        <f>SUM('BIZ kWh ENTRY'!H117,'BIZ kWh ENTRY'!X117,'BIZ kWh ENTRY'!AN117,'BIZ kWh ENTRY'!BD117)</f>
        <v>17392.760000000002</v>
      </c>
      <c r="I117" s="3">
        <f>SUM('BIZ kWh ENTRY'!I117,'BIZ kWh ENTRY'!Y117,'BIZ kWh ENTRY'!AO117,'BIZ kWh ENTRY'!BE117)</f>
        <v>177548.91</v>
      </c>
      <c r="J117" s="3">
        <f>SUM('BIZ kWh ENTRY'!J117,'BIZ kWh ENTRY'!Z117,'BIZ kWh ENTRY'!AP117,'BIZ kWh ENTRY'!BF117)</f>
        <v>0</v>
      </c>
      <c r="K117" s="3">
        <f>SUM('BIZ kWh ENTRY'!K117,'BIZ kWh ENTRY'!AA117,'BIZ kWh ENTRY'!AQ117,'BIZ kWh ENTRY'!BG117)</f>
        <v>403244.76</v>
      </c>
      <c r="L117" s="3">
        <f>SUM('BIZ kWh ENTRY'!L117,'BIZ kWh ENTRY'!AB117,'BIZ kWh ENTRY'!AR117,'BIZ kWh ENTRY'!BH117)</f>
        <v>0</v>
      </c>
      <c r="M117" s="3">
        <f>SUM('BIZ kWh ENTRY'!M117,'BIZ kWh ENTRY'!AC117,'BIZ kWh ENTRY'!AS117,'BIZ kWh ENTRY'!BI117)</f>
        <v>0</v>
      </c>
      <c r="N117" s="3">
        <f>SUM('BIZ kWh ENTRY'!N117,'BIZ kWh ENTRY'!AD117,'BIZ kWh ENTRY'!AT117,'BIZ kWh ENTRY'!BJ117)</f>
        <v>0</v>
      </c>
      <c r="O117" s="74">
        <f t="shared" si="21"/>
        <v>847006.53</v>
      </c>
      <c r="Q117" s="177"/>
      <c r="R117" s="177"/>
      <c r="S117" s="177"/>
      <c r="T117" s="177"/>
      <c r="U117" s="177"/>
      <c r="V117" s="177"/>
      <c r="W117" s="177"/>
      <c r="X117" s="305"/>
    </row>
    <row r="118" spans="1:24" x14ac:dyDescent="0.35">
      <c r="A118" s="636"/>
      <c r="B118" s="11" t="s">
        <v>60</v>
      </c>
      <c r="C118" s="3">
        <f>SUM('BIZ kWh ENTRY'!C118,'BIZ kWh ENTRY'!S118,'BIZ kWh ENTRY'!AI118,'BIZ kWh ENTRY'!AY118)</f>
        <v>0</v>
      </c>
      <c r="D118" s="3">
        <f>SUM('BIZ kWh ENTRY'!D118,'BIZ kWh ENTRY'!T118,'BIZ kWh ENTRY'!AJ118,'BIZ kWh ENTRY'!AZ118)</f>
        <v>0</v>
      </c>
      <c r="E118" s="3">
        <f>SUM('BIZ kWh ENTRY'!E118,'BIZ kWh ENTRY'!U118,'BIZ kWh ENTRY'!AK118,'BIZ kWh ENTRY'!BA118)</f>
        <v>0</v>
      </c>
      <c r="F118" s="3">
        <f>SUM('BIZ kWh ENTRY'!F118,'BIZ kWh ENTRY'!V118,'BIZ kWh ENTRY'!AL118,'BIZ kWh ENTRY'!BB118)</f>
        <v>0</v>
      </c>
      <c r="G118" s="3">
        <f>SUM('BIZ kWh ENTRY'!G118,'BIZ kWh ENTRY'!W118,'BIZ kWh ENTRY'!AM118,'BIZ kWh ENTRY'!BC118)</f>
        <v>0</v>
      </c>
      <c r="H118" s="3">
        <f>SUM('BIZ kWh ENTRY'!H118,'BIZ kWh ENTRY'!X118,'BIZ kWh ENTRY'!AN118,'BIZ kWh ENTRY'!BD118)</f>
        <v>0</v>
      </c>
      <c r="I118" s="3">
        <f>SUM('BIZ kWh ENTRY'!I118,'BIZ kWh ENTRY'!Y118,'BIZ kWh ENTRY'!AO118,'BIZ kWh ENTRY'!BE118)</f>
        <v>0</v>
      </c>
      <c r="J118" s="3">
        <f>SUM('BIZ kWh ENTRY'!J118,'BIZ kWh ENTRY'!Z118,'BIZ kWh ENTRY'!AP118,'BIZ kWh ENTRY'!BF118)</f>
        <v>0</v>
      </c>
      <c r="K118" s="3">
        <f>SUM('BIZ kWh ENTRY'!K118,'BIZ kWh ENTRY'!AA118,'BIZ kWh ENTRY'!AQ118,'BIZ kWh ENTRY'!BG118)</f>
        <v>385.04</v>
      </c>
      <c r="L118" s="3">
        <f>SUM('BIZ kWh ENTRY'!L118,'BIZ kWh ENTRY'!AB118,'BIZ kWh ENTRY'!AR118,'BIZ kWh ENTRY'!BH118)</f>
        <v>0</v>
      </c>
      <c r="M118" s="3">
        <f>SUM('BIZ kWh ENTRY'!M118,'BIZ kWh ENTRY'!AC118,'BIZ kWh ENTRY'!AS118,'BIZ kWh ENTRY'!BI118)</f>
        <v>0</v>
      </c>
      <c r="N118" s="3">
        <f>SUM('BIZ kWh ENTRY'!N118,'BIZ kWh ENTRY'!AD118,'BIZ kWh ENTRY'!AT118,'BIZ kWh ENTRY'!BJ118)</f>
        <v>0</v>
      </c>
      <c r="O118" s="74">
        <f t="shared" si="21"/>
        <v>385.04</v>
      </c>
      <c r="Q118" s="177"/>
      <c r="R118" s="177"/>
      <c r="S118" s="177"/>
      <c r="T118" s="177"/>
      <c r="U118" s="177"/>
      <c r="V118" s="177"/>
      <c r="W118" s="177"/>
      <c r="X118" s="305"/>
    </row>
    <row r="119" spans="1:24" x14ac:dyDescent="0.35">
      <c r="A119" s="636"/>
      <c r="B119" s="11" t="s">
        <v>59</v>
      </c>
      <c r="C119" s="3">
        <f>SUM('BIZ kWh ENTRY'!C119,'BIZ kWh ENTRY'!S119,'BIZ kWh ENTRY'!AI119,'BIZ kWh ENTRY'!AY119)</f>
        <v>0</v>
      </c>
      <c r="D119" s="3">
        <f>SUM('BIZ kWh ENTRY'!D119,'BIZ kWh ENTRY'!T119,'BIZ kWh ENTRY'!AJ119,'BIZ kWh ENTRY'!AZ119)</f>
        <v>0</v>
      </c>
      <c r="E119" s="3">
        <f>SUM('BIZ kWh ENTRY'!E119,'BIZ kWh ENTRY'!U119,'BIZ kWh ENTRY'!AK119,'BIZ kWh ENTRY'!BA119)</f>
        <v>0</v>
      </c>
      <c r="F119" s="3">
        <f>SUM('BIZ kWh ENTRY'!F119,'BIZ kWh ENTRY'!V119,'BIZ kWh ENTRY'!AL119,'BIZ kWh ENTRY'!BB119)</f>
        <v>0</v>
      </c>
      <c r="G119" s="3">
        <f>SUM('BIZ kWh ENTRY'!G119,'BIZ kWh ENTRY'!W119,'BIZ kWh ENTRY'!AM119,'BIZ kWh ENTRY'!BC119)</f>
        <v>1732.68</v>
      </c>
      <c r="H119" s="3">
        <f>SUM('BIZ kWh ENTRY'!H119,'BIZ kWh ENTRY'!X119,'BIZ kWh ENTRY'!AN119,'BIZ kWh ENTRY'!BD119)</f>
        <v>0</v>
      </c>
      <c r="I119" s="3">
        <f>SUM('BIZ kWh ENTRY'!I119,'BIZ kWh ENTRY'!Y119,'BIZ kWh ENTRY'!AO119,'BIZ kWh ENTRY'!BE119)</f>
        <v>27915.4</v>
      </c>
      <c r="J119" s="3">
        <f>SUM('BIZ kWh ENTRY'!J119,'BIZ kWh ENTRY'!Z119,'BIZ kWh ENTRY'!AP119,'BIZ kWh ENTRY'!BF119)</f>
        <v>130528.56</v>
      </c>
      <c r="K119" s="3">
        <f>SUM('BIZ kWh ENTRY'!K119,'BIZ kWh ENTRY'!AA119,'BIZ kWh ENTRY'!AQ119,'BIZ kWh ENTRY'!BG119)</f>
        <v>0</v>
      </c>
      <c r="L119" s="3">
        <f>SUM('BIZ kWh ENTRY'!L119,'BIZ kWh ENTRY'!AB119,'BIZ kWh ENTRY'!AR119,'BIZ kWh ENTRY'!BH119)</f>
        <v>0</v>
      </c>
      <c r="M119" s="3">
        <f>SUM('BIZ kWh ENTRY'!M119,'BIZ kWh ENTRY'!AC119,'BIZ kWh ENTRY'!AS119,'BIZ kWh ENTRY'!BI119)</f>
        <v>0</v>
      </c>
      <c r="N119" s="3">
        <f>SUM('BIZ kWh ENTRY'!N119,'BIZ kWh ENTRY'!AD119,'BIZ kWh ENTRY'!AT119,'BIZ kWh ENTRY'!BJ119)</f>
        <v>0</v>
      </c>
      <c r="O119" s="74">
        <f t="shared" si="21"/>
        <v>160176.64000000001</v>
      </c>
      <c r="Q119" s="177"/>
      <c r="R119" s="177"/>
      <c r="S119" s="177"/>
      <c r="T119" s="177"/>
      <c r="U119" s="177"/>
      <c r="V119" s="177"/>
      <c r="W119" s="177"/>
      <c r="X119" s="305"/>
    </row>
    <row r="120" spans="1:24" x14ac:dyDescent="0.35">
      <c r="A120" s="636"/>
      <c r="B120" s="12" t="s">
        <v>58</v>
      </c>
      <c r="C120" s="3">
        <f>SUM('BIZ kWh ENTRY'!C120,'BIZ kWh ENTRY'!S120,'BIZ kWh ENTRY'!AI120,'BIZ kWh ENTRY'!AY120)</f>
        <v>0</v>
      </c>
      <c r="D120" s="3">
        <f>SUM('BIZ kWh ENTRY'!D120,'BIZ kWh ENTRY'!T120,'BIZ kWh ENTRY'!AJ120,'BIZ kWh ENTRY'!AZ120)</f>
        <v>0</v>
      </c>
      <c r="E120" s="3">
        <f>SUM('BIZ kWh ENTRY'!E120,'BIZ kWh ENTRY'!U120,'BIZ kWh ENTRY'!AK120,'BIZ kWh ENTRY'!BA120)</f>
        <v>0</v>
      </c>
      <c r="F120" s="3">
        <f>SUM('BIZ kWh ENTRY'!F120,'BIZ kWh ENTRY'!V120,'BIZ kWh ENTRY'!AL120,'BIZ kWh ENTRY'!BB120)</f>
        <v>0</v>
      </c>
      <c r="G120" s="3">
        <f>SUM('BIZ kWh ENTRY'!G120,'BIZ kWh ENTRY'!W120,'BIZ kWh ENTRY'!AM120,'BIZ kWh ENTRY'!BC120)</f>
        <v>0</v>
      </c>
      <c r="H120" s="3">
        <f>SUM('BIZ kWh ENTRY'!H120,'BIZ kWh ENTRY'!X120,'BIZ kWh ENTRY'!AN120,'BIZ kWh ENTRY'!BD120)</f>
        <v>0</v>
      </c>
      <c r="I120" s="3">
        <f>SUM('BIZ kWh ENTRY'!I120,'BIZ kWh ENTRY'!Y120,'BIZ kWh ENTRY'!AO120,'BIZ kWh ENTRY'!BE120)</f>
        <v>0</v>
      </c>
      <c r="J120" s="3">
        <f>SUM('BIZ kWh ENTRY'!J120,'BIZ kWh ENTRY'!Z120,'BIZ kWh ENTRY'!AP120,'BIZ kWh ENTRY'!BF120)</f>
        <v>0</v>
      </c>
      <c r="K120" s="3">
        <f>SUM('BIZ kWh ENTRY'!K120,'BIZ kWh ENTRY'!AA120,'BIZ kWh ENTRY'!AQ120,'BIZ kWh ENTRY'!BG120)</f>
        <v>54.4</v>
      </c>
      <c r="L120" s="3">
        <f>SUM('BIZ kWh ENTRY'!L120,'BIZ kWh ENTRY'!AB120,'BIZ kWh ENTRY'!AR120,'BIZ kWh ENTRY'!BH120)</f>
        <v>0</v>
      </c>
      <c r="M120" s="3">
        <f>SUM('BIZ kWh ENTRY'!M120,'BIZ kWh ENTRY'!AC120,'BIZ kWh ENTRY'!AS120,'BIZ kWh ENTRY'!BI120)</f>
        <v>8598.7770023075482</v>
      </c>
      <c r="N120" s="3">
        <f>SUM('BIZ kWh ENTRY'!N120,'BIZ kWh ENTRY'!AD120,'BIZ kWh ENTRY'!AT120,'BIZ kWh ENTRY'!BJ120)</f>
        <v>29306.403562715452</v>
      </c>
      <c r="O120" s="74">
        <f t="shared" si="21"/>
        <v>37959.580565023003</v>
      </c>
      <c r="Q120" s="177"/>
      <c r="R120" s="177"/>
      <c r="S120" s="177"/>
      <c r="T120" s="177"/>
      <c r="U120" s="177"/>
      <c r="V120" s="177"/>
      <c r="W120" s="177"/>
      <c r="X120" s="305"/>
    </row>
    <row r="121" spans="1:24" x14ac:dyDescent="0.35">
      <c r="A121" s="636"/>
      <c r="B121" s="11" t="s">
        <v>57</v>
      </c>
      <c r="C121" s="3">
        <f>SUM('BIZ kWh ENTRY'!C121,'BIZ kWh ENTRY'!S121,'BIZ kWh ENTRY'!AI121,'BIZ kWh ENTRY'!AY121)</f>
        <v>0</v>
      </c>
      <c r="D121" s="3">
        <f>SUM('BIZ kWh ENTRY'!D121,'BIZ kWh ENTRY'!T121,'BIZ kWh ENTRY'!AJ121,'BIZ kWh ENTRY'!AZ121)</f>
        <v>0</v>
      </c>
      <c r="E121" s="3">
        <f>SUM('BIZ kWh ENTRY'!E121,'BIZ kWh ENTRY'!U121,'BIZ kWh ENTRY'!AK121,'BIZ kWh ENTRY'!BA121)</f>
        <v>0</v>
      </c>
      <c r="F121" s="3">
        <f>SUM('BIZ kWh ENTRY'!F121,'BIZ kWh ENTRY'!V121,'BIZ kWh ENTRY'!AL121,'BIZ kWh ENTRY'!BB121)</f>
        <v>0</v>
      </c>
      <c r="G121" s="3">
        <f>SUM('BIZ kWh ENTRY'!G121,'BIZ kWh ENTRY'!W121,'BIZ kWh ENTRY'!AM121,'BIZ kWh ENTRY'!BC121)</f>
        <v>244.8</v>
      </c>
      <c r="H121" s="3">
        <f>SUM('BIZ kWh ENTRY'!H121,'BIZ kWh ENTRY'!X121,'BIZ kWh ENTRY'!AN121,'BIZ kWh ENTRY'!BD121)</f>
        <v>0</v>
      </c>
      <c r="I121" s="3">
        <f>SUM('BIZ kWh ENTRY'!I121,'BIZ kWh ENTRY'!Y121,'BIZ kWh ENTRY'!AO121,'BIZ kWh ENTRY'!BE121)</f>
        <v>3944</v>
      </c>
      <c r="J121" s="3">
        <f>SUM('BIZ kWh ENTRY'!J121,'BIZ kWh ENTRY'!Z121,'BIZ kWh ENTRY'!AP121,'BIZ kWh ENTRY'!BF121)</f>
        <v>18441.599999999999</v>
      </c>
      <c r="K121" s="3">
        <f>SUM('BIZ kWh ENTRY'!K121,'BIZ kWh ENTRY'!AA121,'BIZ kWh ENTRY'!AQ121,'BIZ kWh ENTRY'!BG121)</f>
        <v>99391.679999999993</v>
      </c>
      <c r="L121" s="3">
        <f>SUM('BIZ kWh ENTRY'!L121,'BIZ kWh ENTRY'!AB121,'BIZ kWh ENTRY'!AR121,'BIZ kWh ENTRY'!BH121)</f>
        <v>0</v>
      </c>
      <c r="M121" s="3">
        <f>SUM('BIZ kWh ENTRY'!M121,'BIZ kWh ENTRY'!AC121,'BIZ kWh ENTRY'!AS121,'BIZ kWh ENTRY'!BI121)</f>
        <v>0</v>
      </c>
      <c r="N121" s="3">
        <f>SUM('BIZ kWh ENTRY'!N121,'BIZ kWh ENTRY'!AD121,'BIZ kWh ENTRY'!AT121,'BIZ kWh ENTRY'!BJ121)</f>
        <v>0</v>
      </c>
      <c r="O121" s="74">
        <f t="shared" si="21"/>
        <v>122022.07999999999</v>
      </c>
      <c r="Q121" s="177"/>
      <c r="R121" s="177"/>
      <c r="S121" s="177"/>
      <c r="T121" s="177"/>
      <c r="U121" s="177"/>
      <c r="V121" s="177"/>
      <c r="W121" s="177"/>
      <c r="X121" s="305"/>
    </row>
    <row r="122" spans="1:24" x14ac:dyDescent="0.35">
      <c r="A122" s="636"/>
      <c r="B122" s="11" t="s">
        <v>56</v>
      </c>
      <c r="C122" s="3">
        <f>SUM('BIZ kWh ENTRY'!C122,'BIZ kWh ENTRY'!S122,'BIZ kWh ENTRY'!AI122,'BIZ kWh ENTRY'!AY122)</f>
        <v>0</v>
      </c>
      <c r="D122" s="3">
        <f>SUM('BIZ kWh ENTRY'!D122,'BIZ kWh ENTRY'!T122,'BIZ kWh ENTRY'!AJ122,'BIZ kWh ENTRY'!AZ122)</f>
        <v>0</v>
      </c>
      <c r="E122" s="3">
        <f>SUM('BIZ kWh ENTRY'!E122,'BIZ kWh ENTRY'!U122,'BIZ kWh ENTRY'!AK122,'BIZ kWh ENTRY'!BA122)</f>
        <v>0</v>
      </c>
      <c r="F122" s="3">
        <f>SUM('BIZ kWh ENTRY'!F122,'BIZ kWh ENTRY'!V122,'BIZ kWh ENTRY'!AL122,'BIZ kWh ENTRY'!BB122)</f>
        <v>0</v>
      </c>
      <c r="G122" s="3">
        <f>SUM('BIZ kWh ENTRY'!G122,'BIZ kWh ENTRY'!W122,'BIZ kWh ENTRY'!AM122,'BIZ kWh ENTRY'!BC122)</f>
        <v>0</v>
      </c>
      <c r="H122" s="3">
        <f>SUM('BIZ kWh ENTRY'!H122,'BIZ kWh ENTRY'!X122,'BIZ kWh ENTRY'!AN122,'BIZ kWh ENTRY'!BD122)</f>
        <v>0</v>
      </c>
      <c r="I122" s="3">
        <f>SUM('BIZ kWh ENTRY'!I122,'BIZ kWh ENTRY'!Y122,'BIZ kWh ENTRY'!AO122,'BIZ kWh ENTRY'!BE122)</f>
        <v>410.72</v>
      </c>
      <c r="J122" s="3">
        <f>SUM('BIZ kWh ENTRY'!J122,'BIZ kWh ENTRY'!Z122,'BIZ kWh ENTRY'!AP122,'BIZ kWh ENTRY'!BF122)</f>
        <v>71054.559999999998</v>
      </c>
      <c r="K122" s="3">
        <f>SUM('BIZ kWh ENTRY'!K122,'BIZ kWh ENTRY'!AA122,'BIZ kWh ENTRY'!AQ122,'BIZ kWh ENTRY'!BG122)</f>
        <v>0</v>
      </c>
      <c r="L122" s="3">
        <f>SUM('BIZ kWh ENTRY'!L122,'BIZ kWh ENTRY'!AB122,'BIZ kWh ENTRY'!AR122,'BIZ kWh ENTRY'!BH122)</f>
        <v>8282.64</v>
      </c>
      <c r="M122" s="3">
        <f>SUM('BIZ kWh ENTRY'!M122,'BIZ kWh ENTRY'!AC122,'BIZ kWh ENTRY'!AS122,'BIZ kWh ENTRY'!BI122)</f>
        <v>0</v>
      </c>
      <c r="N122" s="3">
        <f>SUM('BIZ kWh ENTRY'!N122,'BIZ kWh ENTRY'!AD122,'BIZ kWh ENTRY'!AT122,'BIZ kWh ENTRY'!BJ122)</f>
        <v>0</v>
      </c>
      <c r="O122" s="74">
        <f t="shared" si="21"/>
        <v>79747.92</v>
      </c>
      <c r="Q122" s="177"/>
      <c r="R122" s="177"/>
      <c r="S122" s="177"/>
      <c r="T122" s="177"/>
      <c r="U122" s="177"/>
      <c r="V122" s="177"/>
      <c r="W122" s="177"/>
      <c r="X122" s="305"/>
    </row>
    <row r="123" spans="1:24" x14ac:dyDescent="0.35">
      <c r="A123" s="636"/>
      <c r="B123" s="11" t="s">
        <v>55</v>
      </c>
      <c r="C123" s="3">
        <f>SUM('BIZ kWh ENTRY'!C123,'BIZ kWh ENTRY'!S123,'BIZ kWh ENTRY'!AI123,'BIZ kWh ENTRY'!AY123)</f>
        <v>0</v>
      </c>
      <c r="D123" s="3">
        <f>SUM('BIZ kWh ENTRY'!D123,'BIZ kWh ENTRY'!T123,'BIZ kWh ENTRY'!AJ123,'BIZ kWh ENTRY'!AZ123)</f>
        <v>0</v>
      </c>
      <c r="E123" s="3">
        <f>SUM('BIZ kWh ENTRY'!E123,'BIZ kWh ENTRY'!U123,'BIZ kWh ENTRY'!AK123,'BIZ kWh ENTRY'!BA123)</f>
        <v>102574.59</v>
      </c>
      <c r="F123" s="3">
        <f>SUM('BIZ kWh ENTRY'!F123,'BIZ kWh ENTRY'!V123,'BIZ kWh ENTRY'!AL123,'BIZ kWh ENTRY'!BB123)</f>
        <v>79429.94</v>
      </c>
      <c r="G123" s="3">
        <f>SUM('BIZ kWh ENTRY'!G123,'BIZ kWh ENTRY'!W123,'BIZ kWh ENTRY'!AM123,'BIZ kWh ENTRY'!BC123)</f>
        <v>0</v>
      </c>
      <c r="H123" s="3">
        <f>SUM('BIZ kWh ENTRY'!H123,'BIZ kWh ENTRY'!X123,'BIZ kWh ENTRY'!AN123,'BIZ kWh ENTRY'!BD123)</f>
        <v>0</v>
      </c>
      <c r="I123" s="3">
        <f>SUM('BIZ kWh ENTRY'!I123,'BIZ kWh ENTRY'!Y123,'BIZ kWh ENTRY'!AO123,'BIZ kWh ENTRY'!BE123)</f>
        <v>17459.97</v>
      </c>
      <c r="J123" s="3">
        <f>SUM('BIZ kWh ENTRY'!J123,'BIZ kWh ENTRY'!Z123,'BIZ kWh ENTRY'!AP123,'BIZ kWh ENTRY'!BF123)</f>
        <v>42673.279999999999</v>
      </c>
      <c r="K123" s="3">
        <f>SUM('BIZ kWh ENTRY'!K123,'BIZ kWh ENTRY'!AA123,'BIZ kWh ENTRY'!AQ123,'BIZ kWh ENTRY'!BG123)</f>
        <v>0</v>
      </c>
      <c r="L123" s="3">
        <f>SUM('BIZ kWh ENTRY'!L123,'BIZ kWh ENTRY'!AB123,'BIZ kWh ENTRY'!AR123,'BIZ kWh ENTRY'!BH123)</f>
        <v>0</v>
      </c>
      <c r="M123" s="3">
        <f>SUM('BIZ kWh ENTRY'!M123,'BIZ kWh ENTRY'!AC123,'BIZ kWh ENTRY'!AS123,'BIZ kWh ENTRY'!BI123)</f>
        <v>34005.237907994</v>
      </c>
      <c r="N123" s="3">
        <f>SUM('BIZ kWh ENTRY'!N123,'BIZ kWh ENTRY'!AD123,'BIZ kWh ENTRY'!AT123,'BIZ kWh ENTRY'!BJ123)</f>
        <v>115896.8566239576</v>
      </c>
      <c r="O123" s="74">
        <f t="shared" si="21"/>
        <v>392039.87453195162</v>
      </c>
      <c r="Q123" s="177"/>
      <c r="R123" s="177"/>
      <c r="S123" s="177"/>
      <c r="T123" s="177"/>
      <c r="U123" s="177"/>
      <c r="V123" s="177"/>
      <c r="W123" s="177"/>
      <c r="X123" s="305"/>
    </row>
    <row r="124" spans="1:24" x14ac:dyDescent="0.35">
      <c r="A124" s="636"/>
      <c r="B124" s="11" t="s">
        <v>54</v>
      </c>
      <c r="C124" s="3">
        <f>SUM('BIZ kWh ENTRY'!C124,'BIZ kWh ENTRY'!S124,'BIZ kWh ENTRY'!AI124,'BIZ kWh ENTRY'!AY124)</f>
        <v>0</v>
      </c>
      <c r="D124" s="3">
        <f>SUM('BIZ kWh ENTRY'!D124,'BIZ kWh ENTRY'!T124,'BIZ kWh ENTRY'!AJ124,'BIZ kWh ENTRY'!AZ124)</f>
        <v>0</v>
      </c>
      <c r="E124" s="3">
        <f>SUM('BIZ kWh ENTRY'!E124,'BIZ kWh ENTRY'!U124,'BIZ kWh ENTRY'!AK124,'BIZ kWh ENTRY'!BA124)</f>
        <v>0</v>
      </c>
      <c r="F124" s="3">
        <f>SUM('BIZ kWh ENTRY'!F124,'BIZ kWh ENTRY'!V124,'BIZ kWh ENTRY'!AL124,'BIZ kWh ENTRY'!BB124)</f>
        <v>0</v>
      </c>
      <c r="G124" s="3">
        <f>SUM('BIZ kWh ENTRY'!G124,'BIZ kWh ENTRY'!W124,'BIZ kWh ENTRY'!AM124,'BIZ kWh ENTRY'!BC124)</f>
        <v>151.96</v>
      </c>
      <c r="H124" s="3">
        <f>SUM('BIZ kWh ENTRY'!H124,'BIZ kWh ENTRY'!X124,'BIZ kWh ENTRY'!AN124,'BIZ kWh ENTRY'!BD124)</f>
        <v>0</v>
      </c>
      <c r="I124" s="3">
        <f>SUM('BIZ kWh ENTRY'!I124,'BIZ kWh ENTRY'!Y124,'BIZ kWh ENTRY'!AO124,'BIZ kWh ENTRY'!BE124)</f>
        <v>0</v>
      </c>
      <c r="J124" s="3">
        <f>SUM('BIZ kWh ENTRY'!J124,'BIZ kWh ENTRY'!Z124,'BIZ kWh ENTRY'!AP124,'BIZ kWh ENTRY'!BF124)</f>
        <v>0</v>
      </c>
      <c r="K124" s="3">
        <f>SUM('BIZ kWh ENTRY'!K124,'BIZ kWh ENTRY'!AA124,'BIZ kWh ENTRY'!AQ124,'BIZ kWh ENTRY'!BG124)</f>
        <v>0</v>
      </c>
      <c r="L124" s="3">
        <f>SUM('BIZ kWh ENTRY'!L124,'BIZ kWh ENTRY'!AB124,'BIZ kWh ENTRY'!AR124,'BIZ kWh ENTRY'!BH124)</f>
        <v>0</v>
      </c>
      <c r="M124" s="3">
        <f>SUM('BIZ kWh ENTRY'!M124,'BIZ kWh ENTRY'!AC124,'BIZ kWh ENTRY'!AS124,'BIZ kWh ENTRY'!BI124)</f>
        <v>0</v>
      </c>
      <c r="N124" s="3">
        <f>SUM('BIZ kWh ENTRY'!N124,'BIZ kWh ENTRY'!AD124,'BIZ kWh ENTRY'!AT124,'BIZ kWh ENTRY'!BJ124)</f>
        <v>0</v>
      </c>
      <c r="O124" s="74">
        <f t="shared" si="21"/>
        <v>151.96</v>
      </c>
      <c r="Q124" s="177"/>
      <c r="R124" s="177"/>
      <c r="S124" s="177"/>
      <c r="T124" s="177"/>
      <c r="U124" s="177"/>
      <c r="V124" s="177"/>
      <c r="W124" s="177"/>
      <c r="X124" s="305"/>
    </row>
    <row r="125" spans="1:24" x14ac:dyDescent="0.35">
      <c r="A125" s="636"/>
      <c r="B125" s="11" t="s">
        <v>53</v>
      </c>
      <c r="C125" s="3">
        <f>SUM('BIZ kWh ENTRY'!C125,'BIZ kWh ENTRY'!S125,'BIZ kWh ENTRY'!AI125,'BIZ kWh ENTRY'!AY125)</f>
        <v>0</v>
      </c>
      <c r="D125" s="3">
        <f>SUM('BIZ kWh ENTRY'!D125,'BIZ kWh ENTRY'!T125,'BIZ kWh ENTRY'!AJ125,'BIZ kWh ENTRY'!AZ125)</f>
        <v>0</v>
      </c>
      <c r="E125" s="3">
        <f>SUM('BIZ kWh ENTRY'!E125,'BIZ kWh ENTRY'!U125,'BIZ kWh ENTRY'!AK125,'BIZ kWh ENTRY'!BA125)</f>
        <v>0</v>
      </c>
      <c r="F125" s="3">
        <f>SUM('BIZ kWh ENTRY'!F125,'BIZ kWh ENTRY'!V125,'BIZ kWh ENTRY'!AL125,'BIZ kWh ENTRY'!BB125)</f>
        <v>0</v>
      </c>
      <c r="G125" s="3">
        <f>SUM('BIZ kWh ENTRY'!G125,'BIZ kWh ENTRY'!W125,'BIZ kWh ENTRY'!AM125,'BIZ kWh ENTRY'!BC125)</f>
        <v>0</v>
      </c>
      <c r="H125" s="3">
        <f>SUM('BIZ kWh ENTRY'!H125,'BIZ kWh ENTRY'!X125,'BIZ kWh ENTRY'!AN125,'BIZ kWh ENTRY'!BD125)</f>
        <v>0</v>
      </c>
      <c r="I125" s="3">
        <f>SUM('BIZ kWh ENTRY'!I125,'BIZ kWh ENTRY'!Y125,'BIZ kWh ENTRY'!AO125,'BIZ kWh ENTRY'!BE125)</f>
        <v>0</v>
      </c>
      <c r="J125" s="3">
        <f>SUM('BIZ kWh ENTRY'!J125,'BIZ kWh ENTRY'!Z125,'BIZ kWh ENTRY'!AP125,'BIZ kWh ENTRY'!BF125)</f>
        <v>0</v>
      </c>
      <c r="K125" s="3">
        <f>SUM('BIZ kWh ENTRY'!K125,'BIZ kWh ENTRY'!AA125,'BIZ kWh ENTRY'!AQ125,'BIZ kWh ENTRY'!BG125)</f>
        <v>0</v>
      </c>
      <c r="L125" s="3">
        <f>SUM('BIZ kWh ENTRY'!L125,'BIZ kWh ENTRY'!AB125,'BIZ kWh ENTRY'!AR125,'BIZ kWh ENTRY'!BH125)</f>
        <v>0</v>
      </c>
      <c r="M125" s="3">
        <f>SUM('BIZ kWh ENTRY'!M125,'BIZ kWh ENTRY'!AC125,'BIZ kWh ENTRY'!AS125,'BIZ kWh ENTRY'!BI125)</f>
        <v>244.10169503097475</v>
      </c>
      <c r="N125" s="3">
        <f>SUM('BIZ kWh ENTRY'!N125,'BIZ kWh ENTRY'!AD125,'BIZ kWh ENTRY'!AT125,'BIZ kWh ENTRY'!BJ125)</f>
        <v>831.94886703084376</v>
      </c>
      <c r="O125" s="74">
        <f t="shared" si="21"/>
        <v>1076.0505620618185</v>
      </c>
      <c r="Q125" s="177"/>
      <c r="R125" s="177"/>
      <c r="S125" s="177"/>
      <c r="T125" s="177"/>
      <c r="U125" s="177"/>
      <c r="V125" s="177"/>
      <c r="W125" s="177"/>
      <c r="X125" s="305"/>
    </row>
    <row r="126" spans="1:24" x14ac:dyDescent="0.35">
      <c r="A126" s="636"/>
      <c r="B126" s="11" t="s">
        <v>52</v>
      </c>
      <c r="C126" s="3">
        <f>SUM('BIZ kWh ENTRY'!C126,'BIZ kWh ENTRY'!S126,'BIZ kWh ENTRY'!AI126,'BIZ kWh ENTRY'!AY126)</f>
        <v>0</v>
      </c>
      <c r="D126" s="3">
        <f>SUM('BIZ kWh ENTRY'!D126,'BIZ kWh ENTRY'!T126,'BIZ kWh ENTRY'!AJ126,'BIZ kWh ENTRY'!AZ126)</f>
        <v>0</v>
      </c>
      <c r="E126" s="3">
        <f>SUM('BIZ kWh ENTRY'!E126,'BIZ kWh ENTRY'!U126,'BIZ kWh ENTRY'!AK126,'BIZ kWh ENTRY'!BA126)</f>
        <v>0</v>
      </c>
      <c r="F126" s="3">
        <f>SUM('BIZ kWh ENTRY'!F126,'BIZ kWh ENTRY'!V126,'BIZ kWh ENTRY'!AL126,'BIZ kWh ENTRY'!BB126)</f>
        <v>0</v>
      </c>
      <c r="G126" s="3">
        <f>SUM('BIZ kWh ENTRY'!G126,'BIZ kWh ENTRY'!W126,'BIZ kWh ENTRY'!AM126,'BIZ kWh ENTRY'!BC126)</f>
        <v>0</v>
      </c>
      <c r="H126" s="3">
        <f>SUM('BIZ kWh ENTRY'!H126,'BIZ kWh ENTRY'!X126,'BIZ kWh ENTRY'!AN126,'BIZ kWh ENTRY'!BD126)</f>
        <v>0</v>
      </c>
      <c r="I126" s="3">
        <f>SUM('BIZ kWh ENTRY'!I126,'BIZ kWh ENTRY'!Y126,'BIZ kWh ENTRY'!AO126,'BIZ kWh ENTRY'!BE126)</f>
        <v>0</v>
      </c>
      <c r="J126" s="3">
        <f>SUM('BIZ kWh ENTRY'!J126,'BIZ kWh ENTRY'!Z126,'BIZ kWh ENTRY'!AP126,'BIZ kWh ENTRY'!BF126)</f>
        <v>0</v>
      </c>
      <c r="K126" s="3">
        <f>SUM('BIZ kWh ENTRY'!K126,'BIZ kWh ENTRY'!AA126,'BIZ kWh ENTRY'!AQ126,'BIZ kWh ENTRY'!BG126)</f>
        <v>0</v>
      </c>
      <c r="L126" s="3">
        <f>SUM('BIZ kWh ENTRY'!L126,'BIZ kWh ENTRY'!AB126,'BIZ kWh ENTRY'!AR126,'BIZ kWh ENTRY'!BH126)</f>
        <v>0</v>
      </c>
      <c r="M126" s="3">
        <f>SUM('BIZ kWh ENTRY'!M126,'BIZ kWh ENTRY'!AC126,'BIZ kWh ENTRY'!AS126,'BIZ kWh ENTRY'!BI126)</f>
        <v>0</v>
      </c>
      <c r="N126" s="3">
        <f>SUM('BIZ kWh ENTRY'!N126,'BIZ kWh ENTRY'!AD126,'BIZ kWh ENTRY'!AT126,'BIZ kWh ENTRY'!BJ126)</f>
        <v>0</v>
      </c>
      <c r="O126" s="74">
        <f t="shared" si="21"/>
        <v>0</v>
      </c>
      <c r="Q126" s="177"/>
      <c r="R126" s="177"/>
      <c r="S126" s="177"/>
      <c r="T126" s="177"/>
      <c r="U126" s="177"/>
      <c r="V126" s="177"/>
      <c r="W126" s="177"/>
      <c r="X126" s="305"/>
    </row>
    <row r="127" spans="1:24" x14ac:dyDescent="0.35">
      <c r="A127" s="636"/>
      <c r="B127" s="11" t="s">
        <v>51</v>
      </c>
      <c r="C127" s="3">
        <f>SUM('BIZ kWh ENTRY'!C127,'BIZ kWh ENTRY'!S127,'BIZ kWh ENTRY'!AI127,'BIZ kWh ENTRY'!AY127)</f>
        <v>0</v>
      </c>
      <c r="D127" s="3">
        <f>SUM('BIZ kWh ENTRY'!D127,'BIZ kWh ENTRY'!T127,'BIZ kWh ENTRY'!AJ127,'BIZ kWh ENTRY'!AZ127)</f>
        <v>0</v>
      </c>
      <c r="E127" s="3">
        <f>SUM('BIZ kWh ENTRY'!E127,'BIZ kWh ENTRY'!U127,'BIZ kWh ENTRY'!AK127,'BIZ kWh ENTRY'!BA127)</f>
        <v>0</v>
      </c>
      <c r="F127" s="3">
        <f>SUM('BIZ kWh ENTRY'!F127,'BIZ kWh ENTRY'!V127,'BIZ kWh ENTRY'!AL127,'BIZ kWh ENTRY'!BB127)</f>
        <v>0</v>
      </c>
      <c r="G127" s="3">
        <f>SUM('BIZ kWh ENTRY'!G127,'BIZ kWh ENTRY'!W127,'BIZ kWh ENTRY'!AM127,'BIZ kWh ENTRY'!BC127)</f>
        <v>0</v>
      </c>
      <c r="H127" s="3">
        <f>SUM('BIZ kWh ENTRY'!H127,'BIZ kWh ENTRY'!X127,'BIZ kWh ENTRY'!AN127,'BIZ kWh ENTRY'!BD127)</f>
        <v>0</v>
      </c>
      <c r="I127" s="3">
        <f>SUM('BIZ kWh ENTRY'!I127,'BIZ kWh ENTRY'!Y127,'BIZ kWh ENTRY'!AO127,'BIZ kWh ENTRY'!BE127)</f>
        <v>0</v>
      </c>
      <c r="J127" s="3">
        <f>SUM('BIZ kWh ENTRY'!J127,'BIZ kWh ENTRY'!Z127,'BIZ kWh ENTRY'!AP127,'BIZ kWh ENTRY'!BF127)</f>
        <v>0</v>
      </c>
      <c r="K127" s="3">
        <f>SUM('BIZ kWh ENTRY'!K127,'BIZ kWh ENTRY'!AA127,'BIZ kWh ENTRY'!AQ127,'BIZ kWh ENTRY'!BG127)</f>
        <v>0</v>
      </c>
      <c r="L127" s="3">
        <f>SUM('BIZ kWh ENTRY'!L127,'BIZ kWh ENTRY'!AB127,'BIZ kWh ENTRY'!AR127,'BIZ kWh ENTRY'!BH127)</f>
        <v>0</v>
      </c>
      <c r="M127" s="3">
        <f>SUM('BIZ kWh ENTRY'!M127,'BIZ kWh ENTRY'!AC127,'BIZ kWh ENTRY'!AS127,'BIZ kWh ENTRY'!BI127)</f>
        <v>0</v>
      </c>
      <c r="N127" s="3">
        <f>SUM('BIZ kWh ENTRY'!N127,'BIZ kWh ENTRY'!AD127,'BIZ kWh ENTRY'!AT127,'BIZ kWh ENTRY'!BJ127)</f>
        <v>0</v>
      </c>
      <c r="O127" s="74">
        <f t="shared" si="21"/>
        <v>0</v>
      </c>
      <c r="Q127" s="177"/>
      <c r="R127" s="177"/>
      <c r="S127" s="177"/>
      <c r="T127" s="177"/>
      <c r="U127" s="177"/>
      <c r="V127" s="177"/>
      <c r="W127" s="177"/>
      <c r="X127" s="305"/>
    </row>
    <row r="128" spans="1:24" ht="15" thickBot="1" x14ac:dyDescent="0.4">
      <c r="A128" s="637"/>
      <c r="B128" s="11" t="s">
        <v>50</v>
      </c>
      <c r="C128" s="3">
        <f>SUM('BIZ kWh ENTRY'!C128,'BIZ kWh ENTRY'!S128,'BIZ kWh ENTRY'!AI128,'BIZ kWh ENTRY'!AY128)</f>
        <v>0</v>
      </c>
      <c r="D128" s="3">
        <f>SUM('BIZ kWh ENTRY'!D128,'BIZ kWh ENTRY'!T128,'BIZ kWh ENTRY'!AJ128,'BIZ kWh ENTRY'!AZ128)</f>
        <v>0</v>
      </c>
      <c r="E128" s="3">
        <f>SUM('BIZ kWh ENTRY'!E128,'BIZ kWh ENTRY'!U128,'BIZ kWh ENTRY'!AK128,'BIZ kWh ENTRY'!BA128)</f>
        <v>0</v>
      </c>
      <c r="F128" s="3">
        <f>SUM('BIZ kWh ENTRY'!F128,'BIZ kWh ENTRY'!V128,'BIZ kWh ENTRY'!AL128,'BIZ kWh ENTRY'!BB128)</f>
        <v>0</v>
      </c>
      <c r="G128" s="3">
        <f>SUM('BIZ kWh ENTRY'!G128,'BIZ kWh ENTRY'!W128,'BIZ kWh ENTRY'!AM128,'BIZ kWh ENTRY'!BC128)</f>
        <v>0</v>
      </c>
      <c r="H128" s="3">
        <f>SUM('BIZ kWh ENTRY'!H128,'BIZ kWh ENTRY'!X128,'BIZ kWh ENTRY'!AN128,'BIZ kWh ENTRY'!BD128)</f>
        <v>0</v>
      </c>
      <c r="I128" s="3">
        <f>SUM('BIZ kWh ENTRY'!I128,'BIZ kWh ENTRY'!Y128,'BIZ kWh ENTRY'!AO128,'BIZ kWh ENTRY'!BE128)</f>
        <v>0</v>
      </c>
      <c r="J128" s="3">
        <f>SUM('BIZ kWh ENTRY'!J128,'BIZ kWh ENTRY'!Z128,'BIZ kWh ENTRY'!AP128,'BIZ kWh ENTRY'!BF128)</f>
        <v>0</v>
      </c>
      <c r="K128" s="3">
        <f>SUM('BIZ kWh ENTRY'!K128,'BIZ kWh ENTRY'!AA128,'BIZ kWh ENTRY'!AQ128,'BIZ kWh ENTRY'!BG128)</f>
        <v>0</v>
      </c>
      <c r="L128" s="3">
        <f>SUM('BIZ kWh ENTRY'!L128,'BIZ kWh ENTRY'!AB128,'BIZ kWh ENTRY'!AR128,'BIZ kWh ENTRY'!BH128)</f>
        <v>0</v>
      </c>
      <c r="M128" s="3">
        <f>SUM('BIZ kWh ENTRY'!M128,'BIZ kWh ENTRY'!AC128,'BIZ kWh ENTRY'!AS128,'BIZ kWh ENTRY'!BI128)</f>
        <v>0</v>
      </c>
      <c r="N128" s="3">
        <f>SUM('BIZ kWh ENTRY'!N128,'BIZ kWh ENTRY'!AD128,'BIZ kWh ENTRY'!AT128,'BIZ kWh ENTRY'!BJ128)</f>
        <v>0</v>
      </c>
      <c r="O128" s="74">
        <f t="shared" si="21"/>
        <v>0</v>
      </c>
      <c r="Q128" s="177"/>
      <c r="R128" s="177"/>
      <c r="S128" s="177"/>
      <c r="T128" s="177"/>
      <c r="U128" s="177"/>
      <c r="V128" s="177"/>
      <c r="W128" s="177"/>
      <c r="X128" s="305"/>
    </row>
    <row r="129" spans="1:24" ht="15" thickBot="1" x14ac:dyDescent="0.4">
      <c r="A129" s="78"/>
      <c r="B129" s="188" t="s">
        <v>43</v>
      </c>
      <c r="C129" s="189">
        <f t="shared" ref="C129:N129" si="22">SUM(C116:C128)</f>
        <v>0</v>
      </c>
      <c r="D129" s="189">
        <f t="shared" si="22"/>
        <v>0</v>
      </c>
      <c r="E129" s="189">
        <f t="shared" si="22"/>
        <v>102574.59</v>
      </c>
      <c r="F129" s="189">
        <f t="shared" si="22"/>
        <v>79429.94</v>
      </c>
      <c r="G129" s="189">
        <f t="shared" si="22"/>
        <v>250949.53999999995</v>
      </c>
      <c r="H129" s="189">
        <f t="shared" si="22"/>
        <v>17392.760000000002</v>
      </c>
      <c r="I129" s="189">
        <f t="shared" si="22"/>
        <v>227279</v>
      </c>
      <c r="J129" s="189">
        <f t="shared" si="22"/>
        <v>262698</v>
      </c>
      <c r="K129" s="189">
        <f t="shared" si="22"/>
        <v>503075.88</v>
      </c>
      <c r="L129" s="189">
        <f t="shared" si="22"/>
        <v>8282.64</v>
      </c>
      <c r="M129" s="189">
        <f t="shared" si="22"/>
        <v>42848.116605332521</v>
      </c>
      <c r="N129" s="189">
        <f t="shared" si="22"/>
        <v>146035.2090537039</v>
      </c>
      <c r="O129" s="77">
        <f t="shared" si="21"/>
        <v>1640565.6756590363</v>
      </c>
      <c r="Q129" s="177"/>
      <c r="R129" s="177"/>
      <c r="S129" s="177"/>
      <c r="T129" s="177"/>
      <c r="U129" s="177"/>
      <c r="V129" s="177"/>
      <c r="W129" s="177"/>
      <c r="X129" s="305"/>
    </row>
    <row r="130" spans="1:24" ht="21.5" thickBot="1" x14ac:dyDescent="0.4">
      <c r="A130" s="79"/>
    </row>
    <row r="131" spans="1:24" ht="21.5" thickBot="1" x14ac:dyDescent="0.4">
      <c r="A131" s="79"/>
      <c r="B131" s="184" t="s">
        <v>36</v>
      </c>
      <c r="C131" s="185">
        <f>C$3</f>
        <v>44927</v>
      </c>
      <c r="D131" s="185">
        <f t="shared" ref="D131:N131" si="23">D$3</f>
        <v>44958</v>
      </c>
      <c r="E131" s="185">
        <f t="shared" si="23"/>
        <v>44986</v>
      </c>
      <c r="F131" s="185">
        <f t="shared" si="23"/>
        <v>45017</v>
      </c>
      <c r="G131" s="185">
        <f t="shared" si="23"/>
        <v>45047</v>
      </c>
      <c r="H131" s="185">
        <f t="shared" si="23"/>
        <v>45078</v>
      </c>
      <c r="I131" s="185">
        <f t="shared" si="23"/>
        <v>45108</v>
      </c>
      <c r="J131" s="185">
        <f t="shared" si="23"/>
        <v>45139</v>
      </c>
      <c r="K131" s="185">
        <f t="shared" si="23"/>
        <v>45170</v>
      </c>
      <c r="L131" s="185">
        <f t="shared" si="23"/>
        <v>45200</v>
      </c>
      <c r="M131" s="185">
        <f t="shared" si="23"/>
        <v>45231</v>
      </c>
      <c r="N131" s="185" t="str">
        <f t="shared" si="23"/>
        <v>Dec-23 +</v>
      </c>
      <c r="O131" s="186" t="s">
        <v>34</v>
      </c>
      <c r="Q131" s="40"/>
      <c r="R131" s="40"/>
      <c r="S131" s="40"/>
      <c r="T131" s="40"/>
      <c r="U131" s="40"/>
      <c r="V131" s="40"/>
      <c r="W131" s="40"/>
      <c r="X131" s="169"/>
    </row>
    <row r="132" spans="1:24" ht="15" customHeight="1" x14ac:dyDescent="0.35">
      <c r="A132" s="632" t="s">
        <v>71</v>
      </c>
      <c r="B132" s="11" t="s">
        <v>62</v>
      </c>
      <c r="C132" s="3">
        <f>SUM('BIZ kWh ENTRY'!C132,'BIZ kWh ENTRY'!S132,'BIZ kWh ENTRY'!AI132,'BIZ kWh ENTRY'!AY132)</f>
        <v>0</v>
      </c>
      <c r="D132" s="3">
        <f>SUM('BIZ kWh ENTRY'!D132,'BIZ kWh ENTRY'!T132,'BIZ kWh ENTRY'!AJ132,'BIZ kWh ENTRY'!AZ132)</f>
        <v>0</v>
      </c>
      <c r="E132" s="3">
        <f>SUM('BIZ kWh ENTRY'!E132,'BIZ kWh ENTRY'!U132,'BIZ kWh ENTRY'!AK132,'BIZ kWh ENTRY'!BA132)</f>
        <v>0</v>
      </c>
      <c r="F132" s="3">
        <f>SUM('BIZ kWh ENTRY'!F132,'BIZ kWh ENTRY'!V132,'BIZ kWh ENTRY'!AL132,'BIZ kWh ENTRY'!BB132)</f>
        <v>0</v>
      </c>
      <c r="G132" s="3">
        <f>SUM('BIZ kWh ENTRY'!G132,'BIZ kWh ENTRY'!W132,'BIZ kWh ENTRY'!AM132,'BIZ kWh ENTRY'!BC132)</f>
        <v>0</v>
      </c>
      <c r="H132" s="3">
        <f>SUM('BIZ kWh ENTRY'!H132,'BIZ kWh ENTRY'!X132,'BIZ kWh ENTRY'!AN132,'BIZ kWh ENTRY'!BD132)</f>
        <v>0</v>
      </c>
      <c r="I132" s="3">
        <f>SUM('BIZ kWh ENTRY'!I132,'BIZ kWh ENTRY'!Y132,'BIZ kWh ENTRY'!AO132,'BIZ kWh ENTRY'!BE132)</f>
        <v>0</v>
      </c>
      <c r="J132" s="3">
        <f>SUM('BIZ kWh ENTRY'!J132,'BIZ kWh ENTRY'!Z132,'BIZ kWh ENTRY'!AP132,'BIZ kWh ENTRY'!BF132)</f>
        <v>0</v>
      </c>
      <c r="K132" s="3">
        <f>SUM('BIZ kWh ENTRY'!K132,'BIZ kWh ENTRY'!AA132,'BIZ kWh ENTRY'!AQ132,'BIZ kWh ENTRY'!BG132)</f>
        <v>0</v>
      </c>
      <c r="L132" s="3">
        <f>SUM('BIZ kWh ENTRY'!L132,'BIZ kWh ENTRY'!AB132,'BIZ kWh ENTRY'!AR132,'BIZ kWh ENTRY'!BH132)</f>
        <v>0</v>
      </c>
      <c r="M132" s="3">
        <f>SUM('BIZ kWh ENTRY'!M132,'BIZ kWh ENTRY'!AC132,'BIZ kWh ENTRY'!AS132,'BIZ kWh ENTRY'!BI132)</f>
        <v>0</v>
      </c>
      <c r="N132" s="3">
        <f>SUM('BIZ kWh ENTRY'!N132,'BIZ kWh ENTRY'!AD132,'BIZ kWh ENTRY'!AT132,'BIZ kWh ENTRY'!BJ132)</f>
        <v>0</v>
      </c>
      <c r="O132" s="74">
        <f t="shared" ref="O132:O145" si="24">SUM(C132:N132)</f>
        <v>0</v>
      </c>
      <c r="Q132" s="177"/>
      <c r="R132" s="177"/>
      <c r="S132" s="177"/>
      <c r="T132" s="177"/>
      <c r="U132" s="177"/>
      <c r="V132" s="177"/>
      <c r="W132" s="177"/>
      <c r="X132" s="305"/>
    </row>
    <row r="133" spans="1:24" x14ac:dyDescent="0.35">
      <c r="A133" s="633"/>
      <c r="B133" s="12" t="s">
        <v>61</v>
      </c>
      <c r="C133" s="3">
        <f>SUM('BIZ kWh ENTRY'!C133,'BIZ kWh ENTRY'!S133,'BIZ kWh ENTRY'!AI133,'BIZ kWh ENTRY'!AY133)</f>
        <v>0</v>
      </c>
      <c r="D133" s="3">
        <f>SUM('BIZ kWh ENTRY'!D133,'BIZ kWh ENTRY'!T133,'BIZ kWh ENTRY'!AJ133,'BIZ kWh ENTRY'!AZ133)</f>
        <v>0</v>
      </c>
      <c r="E133" s="3">
        <f>SUM('BIZ kWh ENTRY'!E133,'BIZ kWh ENTRY'!U133,'BIZ kWh ENTRY'!AK133,'BIZ kWh ENTRY'!BA133)</f>
        <v>0</v>
      </c>
      <c r="F133" s="3">
        <f>SUM('BIZ kWh ENTRY'!F133,'BIZ kWh ENTRY'!V133,'BIZ kWh ENTRY'!AL133,'BIZ kWh ENTRY'!BB133)</f>
        <v>329917.09000000003</v>
      </c>
      <c r="G133" s="3">
        <f>SUM('BIZ kWh ENTRY'!G133,'BIZ kWh ENTRY'!W133,'BIZ kWh ENTRY'!AM133,'BIZ kWh ENTRY'!BC133)</f>
        <v>0</v>
      </c>
      <c r="H133" s="3">
        <f>SUM('BIZ kWh ENTRY'!H133,'BIZ kWh ENTRY'!X133,'BIZ kWh ENTRY'!AN133,'BIZ kWh ENTRY'!BD133)</f>
        <v>126481.7</v>
      </c>
      <c r="I133" s="3">
        <f>SUM('BIZ kWh ENTRY'!I133,'BIZ kWh ENTRY'!Y133,'BIZ kWh ENTRY'!AO133,'BIZ kWh ENTRY'!BE133)</f>
        <v>106998.15</v>
      </c>
      <c r="J133" s="3">
        <f>SUM('BIZ kWh ENTRY'!J133,'BIZ kWh ENTRY'!Z133,'BIZ kWh ENTRY'!AP133,'BIZ kWh ENTRY'!BF133)</f>
        <v>44520</v>
      </c>
      <c r="K133" s="3">
        <f>SUM('BIZ kWh ENTRY'!K133,'BIZ kWh ENTRY'!AA133,'BIZ kWh ENTRY'!AQ133,'BIZ kWh ENTRY'!BG133)</f>
        <v>44822.61</v>
      </c>
      <c r="L133" s="3">
        <f>SUM('BIZ kWh ENTRY'!L133,'BIZ kWh ENTRY'!AB133,'BIZ kWh ENTRY'!AR133,'BIZ kWh ENTRY'!BH133)</f>
        <v>212157.16</v>
      </c>
      <c r="M133" s="3">
        <f>SUM('BIZ kWh ENTRY'!M133,'BIZ kWh ENTRY'!AC133,'BIZ kWh ENTRY'!AS133,'BIZ kWh ENTRY'!BI133)</f>
        <v>0</v>
      </c>
      <c r="N133" s="3">
        <f>SUM('BIZ kWh ENTRY'!N133,'BIZ kWh ENTRY'!AD133,'BIZ kWh ENTRY'!AT133,'BIZ kWh ENTRY'!BJ133)</f>
        <v>0</v>
      </c>
      <c r="O133" s="74">
        <f t="shared" si="24"/>
        <v>864896.71000000008</v>
      </c>
      <c r="Q133" s="177"/>
      <c r="R133" s="177"/>
      <c r="S133" s="177"/>
      <c r="T133" s="177"/>
      <c r="U133" s="177"/>
      <c r="V133" s="177"/>
      <c r="W133" s="177"/>
      <c r="X133" s="305"/>
    </row>
    <row r="134" spans="1:24" x14ac:dyDescent="0.35">
      <c r="A134" s="633"/>
      <c r="B134" s="11" t="s">
        <v>60</v>
      </c>
      <c r="C134" s="3">
        <f>SUM('BIZ kWh ENTRY'!C134,'BIZ kWh ENTRY'!S134,'BIZ kWh ENTRY'!AI134,'BIZ kWh ENTRY'!AY134)</f>
        <v>0</v>
      </c>
      <c r="D134" s="3">
        <f>SUM('BIZ kWh ENTRY'!D134,'BIZ kWh ENTRY'!T134,'BIZ kWh ENTRY'!AJ134,'BIZ kWh ENTRY'!AZ134)</f>
        <v>0</v>
      </c>
      <c r="E134" s="3">
        <f>SUM('BIZ kWh ENTRY'!E134,'BIZ kWh ENTRY'!U134,'BIZ kWh ENTRY'!AK134,'BIZ kWh ENTRY'!BA134)</f>
        <v>0</v>
      </c>
      <c r="F134" s="3">
        <f>SUM('BIZ kWh ENTRY'!F134,'BIZ kWh ENTRY'!V134,'BIZ kWh ENTRY'!AL134,'BIZ kWh ENTRY'!BB134)</f>
        <v>0</v>
      </c>
      <c r="G134" s="3">
        <f>SUM('BIZ kWh ENTRY'!G134,'BIZ kWh ENTRY'!W134,'BIZ kWh ENTRY'!AM134,'BIZ kWh ENTRY'!BC134)</f>
        <v>0</v>
      </c>
      <c r="H134" s="3">
        <f>SUM('BIZ kWh ENTRY'!H134,'BIZ kWh ENTRY'!X134,'BIZ kWh ENTRY'!AN134,'BIZ kWh ENTRY'!BD134)</f>
        <v>0</v>
      </c>
      <c r="I134" s="3">
        <f>SUM('BIZ kWh ENTRY'!I134,'BIZ kWh ENTRY'!Y134,'BIZ kWh ENTRY'!AO134,'BIZ kWh ENTRY'!BE134)</f>
        <v>0</v>
      </c>
      <c r="J134" s="3">
        <f>SUM('BIZ kWh ENTRY'!J134,'BIZ kWh ENTRY'!Z134,'BIZ kWh ENTRY'!AP134,'BIZ kWh ENTRY'!BF134)</f>
        <v>0</v>
      </c>
      <c r="K134" s="3">
        <f>SUM('BIZ kWh ENTRY'!K134,'BIZ kWh ENTRY'!AA134,'BIZ kWh ENTRY'!AQ134,'BIZ kWh ENTRY'!BG134)</f>
        <v>0</v>
      </c>
      <c r="L134" s="3">
        <f>SUM('BIZ kWh ENTRY'!L134,'BIZ kWh ENTRY'!AB134,'BIZ kWh ENTRY'!AR134,'BIZ kWh ENTRY'!BH134)</f>
        <v>0</v>
      </c>
      <c r="M134" s="3">
        <f>SUM('BIZ kWh ENTRY'!M134,'BIZ kWh ENTRY'!AC134,'BIZ kWh ENTRY'!AS134,'BIZ kWh ENTRY'!BI134)</f>
        <v>0</v>
      </c>
      <c r="N134" s="3">
        <f>SUM('BIZ kWh ENTRY'!N134,'BIZ kWh ENTRY'!AD134,'BIZ kWh ENTRY'!AT134,'BIZ kWh ENTRY'!BJ134)</f>
        <v>0</v>
      </c>
      <c r="O134" s="74">
        <f t="shared" si="24"/>
        <v>0</v>
      </c>
      <c r="Q134" s="177"/>
      <c r="R134" s="177"/>
      <c r="S134" s="177"/>
      <c r="T134" s="177"/>
      <c r="U134" s="177"/>
      <c r="V134" s="177"/>
      <c r="W134" s="177"/>
      <c r="X134" s="305"/>
    </row>
    <row r="135" spans="1:24" x14ac:dyDescent="0.35">
      <c r="A135" s="633"/>
      <c r="B135" s="11" t="s">
        <v>59</v>
      </c>
      <c r="C135" s="3">
        <f>SUM('BIZ kWh ENTRY'!C135,'BIZ kWh ENTRY'!S135,'BIZ kWh ENTRY'!AI135,'BIZ kWh ENTRY'!AY135)</f>
        <v>0</v>
      </c>
      <c r="D135" s="3">
        <f>SUM('BIZ kWh ENTRY'!D135,'BIZ kWh ENTRY'!T135,'BIZ kWh ENTRY'!AJ135,'BIZ kWh ENTRY'!AZ135)</f>
        <v>0</v>
      </c>
      <c r="E135" s="3">
        <f>SUM('BIZ kWh ENTRY'!E135,'BIZ kWh ENTRY'!U135,'BIZ kWh ENTRY'!AK135,'BIZ kWh ENTRY'!BA135)</f>
        <v>0</v>
      </c>
      <c r="F135" s="3">
        <f>SUM('BIZ kWh ENTRY'!F135,'BIZ kWh ENTRY'!V135,'BIZ kWh ENTRY'!AL135,'BIZ kWh ENTRY'!BB135)</f>
        <v>0</v>
      </c>
      <c r="G135" s="3">
        <f>SUM('BIZ kWh ENTRY'!G135,'BIZ kWh ENTRY'!W135,'BIZ kWh ENTRY'!AM135,'BIZ kWh ENTRY'!BC135)</f>
        <v>0</v>
      </c>
      <c r="H135" s="3">
        <f>SUM('BIZ kWh ENTRY'!H135,'BIZ kWh ENTRY'!X135,'BIZ kWh ENTRY'!AN135,'BIZ kWh ENTRY'!BD135)</f>
        <v>0</v>
      </c>
      <c r="I135" s="3">
        <f>SUM('BIZ kWh ENTRY'!I135,'BIZ kWh ENTRY'!Y135,'BIZ kWh ENTRY'!AO135,'BIZ kWh ENTRY'!BE135)</f>
        <v>0</v>
      </c>
      <c r="J135" s="3">
        <f>SUM('BIZ kWh ENTRY'!J135,'BIZ kWh ENTRY'!Z135,'BIZ kWh ENTRY'!AP135,'BIZ kWh ENTRY'!BF135)</f>
        <v>0</v>
      </c>
      <c r="K135" s="3">
        <f>SUM('BIZ kWh ENTRY'!K135,'BIZ kWh ENTRY'!AA135,'BIZ kWh ENTRY'!AQ135,'BIZ kWh ENTRY'!BG135)</f>
        <v>0</v>
      </c>
      <c r="L135" s="3">
        <f>SUM('BIZ kWh ENTRY'!L135,'BIZ kWh ENTRY'!AB135,'BIZ kWh ENTRY'!AR135,'BIZ kWh ENTRY'!BH135)</f>
        <v>0</v>
      </c>
      <c r="M135" s="3">
        <f>SUM('BIZ kWh ENTRY'!M135,'BIZ kWh ENTRY'!AC135,'BIZ kWh ENTRY'!AS135,'BIZ kWh ENTRY'!BI135)</f>
        <v>0</v>
      </c>
      <c r="N135" s="3">
        <f>SUM('BIZ kWh ENTRY'!N135,'BIZ kWh ENTRY'!AD135,'BIZ kWh ENTRY'!AT135,'BIZ kWh ENTRY'!BJ135)</f>
        <v>0</v>
      </c>
      <c r="O135" s="74">
        <f t="shared" si="24"/>
        <v>0</v>
      </c>
      <c r="Q135" s="177"/>
      <c r="R135" s="177"/>
      <c r="S135" s="177"/>
      <c r="T135" s="177"/>
      <c r="U135" s="177"/>
      <c r="V135" s="177"/>
      <c r="W135" s="177"/>
      <c r="X135" s="305"/>
    </row>
    <row r="136" spans="1:24" x14ac:dyDescent="0.35">
      <c r="A136" s="633"/>
      <c r="B136" s="12" t="s">
        <v>58</v>
      </c>
      <c r="C136" s="3">
        <f>SUM('BIZ kWh ENTRY'!C136,'BIZ kWh ENTRY'!S136,'BIZ kWh ENTRY'!AI136,'BIZ kWh ENTRY'!AY136)</f>
        <v>0</v>
      </c>
      <c r="D136" s="3">
        <f>SUM('BIZ kWh ENTRY'!D136,'BIZ kWh ENTRY'!T136,'BIZ kWh ENTRY'!AJ136,'BIZ kWh ENTRY'!AZ136)</f>
        <v>0</v>
      </c>
      <c r="E136" s="3">
        <f>SUM('BIZ kWh ENTRY'!E136,'BIZ kWh ENTRY'!U136,'BIZ kWh ENTRY'!AK136,'BIZ kWh ENTRY'!BA136)</f>
        <v>0</v>
      </c>
      <c r="F136" s="3">
        <f>SUM('BIZ kWh ENTRY'!F136,'BIZ kWh ENTRY'!V136,'BIZ kWh ENTRY'!AL136,'BIZ kWh ENTRY'!BB136)</f>
        <v>0</v>
      </c>
      <c r="G136" s="3">
        <f>SUM('BIZ kWh ENTRY'!G136,'BIZ kWh ENTRY'!W136,'BIZ kWh ENTRY'!AM136,'BIZ kWh ENTRY'!BC136)</f>
        <v>0</v>
      </c>
      <c r="H136" s="3">
        <f>SUM('BIZ kWh ENTRY'!H136,'BIZ kWh ENTRY'!X136,'BIZ kWh ENTRY'!AN136,'BIZ kWh ENTRY'!BD136)</f>
        <v>5577.6200000000008</v>
      </c>
      <c r="I136" s="3">
        <f>SUM('BIZ kWh ENTRY'!I136,'BIZ kWh ENTRY'!Y136,'BIZ kWh ENTRY'!AO136,'BIZ kWh ENTRY'!BE136)</f>
        <v>0</v>
      </c>
      <c r="J136" s="3">
        <f>SUM('BIZ kWh ENTRY'!J136,'BIZ kWh ENTRY'!Z136,'BIZ kWh ENTRY'!AP136,'BIZ kWh ENTRY'!BF136)</f>
        <v>0</v>
      </c>
      <c r="K136" s="3">
        <f>SUM('BIZ kWh ENTRY'!K136,'BIZ kWh ENTRY'!AA136,'BIZ kWh ENTRY'!AQ136,'BIZ kWh ENTRY'!BG136)</f>
        <v>0</v>
      </c>
      <c r="L136" s="3">
        <f>SUM('BIZ kWh ENTRY'!L136,'BIZ kWh ENTRY'!AB136,'BIZ kWh ENTRY'!AR136,'BIZ kWh ENTRY'!BH136)</f>
        <v>0</v>
      </c>
      <c r="M136" s="3">
        <f>SUM('BIZ kWh ENTRY'!M136,'BIZ kWh ENTRY'!AC136,'BIZ kWh ENTRY'!AS136,'BIZ kWh ENTRY'!BI136)</f>
        <v>3157.9876247033058</v>
      </c>
      <c r="N136" s="3">
        <f>SUM('BIZ kWh ENTRY'!N136,'BIZ kWh ENTRY'!AD136,'BIZ kWh ENTRY'!AT136,'BIZ kWh ENTRY'!BJ136)</f>
        <v>28574.521483721299</v>
      </c>
      <c r="O136" s="74">
        <f t="shared" si="24"/>
        <v>37310.129108424604</v>
      </c>
      <c r="Q136" s="177"/>
      <c r="R136" s="177"/>
      <c r="S136" s="177"/>
      <c r="T136" s="177"/>
      <c r="U136" s="177"/>
      <c r="V136" s="177"/>
      <c r="W136" s="177"/>
      <c r="X136" s="305"/>
    </row>
    <row r="137" spans="1:24" x14ac:dyDescent="0.35">
      <c r="A137" s="633"/>
      <c r="B137" s="11" t="s">
        <v>57</v>
      </c>
      <c r="C137" s="3">
        <f>SUM('BIZ kWh ENTRY'!C137,'BIZ kWh ENTRY'!S137,'BIZ kWh ENTRY'!AI137,'BIZ kWh ENTRY'!AY137)</f>
        <v>0</v>
      </c>
      <c r="D137" s="3">
        <f>SUM('BIZ kWh ENTRY'!D137,'BIZ kWh ENTRY'!T137,'BIZ kWh ENTRY'!AJ137,'BIZ kWh ENTRY'!AZ137)</f>
        <v>0</v>
      </c>
      <c r="E137" s="3">
        <f>SUM('BIZ kWh ENTRY'!E137,'BIZ kWh ENTRY'!U137,'BIZ kWh ENTRY'!AK137,'BIZ kWh ENTRY'!BA137)</f>
        <v>0</v>
      </c>
      <c r="F137" s="3">
        <f>SUM('BIZ kWh ENTRY'!F137,'BIZ kWh ENTRY'!V137,'BIZ kWh ENTRY'!AL137,'BIZ kWh ENTRY'!BB137)</f>
        <v>0</v>
      </c>
      <c r="G137" s="3">
        <f>SUM('BIZ kWh ENTRY'!G137,'BIZ kWh ENTRY'!W137,'BIZ kWh ENTRY'!AM137,'BIZ kWh ENTRY'!BC137)</f>
        <v>0</v>
      </c>
      <c r="H137" s="3">
        <f>SUM('BIZ kWh ENTRY'!H137,'BIZ kWh ENTRY'!X137,'BIZ kWh ENTRY'!AN137,'BIZ kWh ENTRY'!BD137)</f>
        <v>0</v>
      </c>
      <c r="I137" s="3">
        <f>SUM('BIZ kWh ENTRY'!I137,'BIZ kWh ENTRY'!Y137,'BIZ kWh ENTRY'!AO137,'BIZ kWh ENTRY'!BE137)</f>
        <v>0</v>
      </c>
      <c r="J137" s="3">
        <f>SUM('BIZ kWh ENTRY'!J137,'BIZ kWh ENTRY'!Z137,'BIZ kWh ENTRY'!AP137,'BIZ kWh ENTRY'!BF137)</f>
        <v>0</v>
      </c>
      <c r="K137" s="3">
        <f>SUM('BIZ kWh ENTRY'!K137,'BIZ kWh ENTRY'!AA137,'BIZ kWh ENTRY'!AQ137,'BIZ kWh ENTRY'!BG137)</f>
        <v>0</v>
      </c>
      <c r="L137" s="3">
        <f>SUM('BIZ kWh ENTRY'!L137,'BIZ kWh ENTRY'!AB137,'BIZ kWh ENTRY'!AR137,'BIZ kWh ENTRY'!BH137)</f>
        <v>0</v>
      </c>
      <c r="M137" s="3">
        <f>SUM('BIZ kWh ENTRY'!M137,'BIZ kWh ENTRY'!AC137,'BIZ kWh ENTRY'!AS137,'BIZ kWh ENTRY'!BI137)</f>
        <v>0</v>
      </c>
      <c r="N137" s="3">
        <f>SUM('BIZ kWh ENTRY'!N137,'BIZ kWh ENTRY'!AD137,'BIZ kWh ENTRY'!AT137,'BIZ kWh ENTRY'!BJ137)</f>
        <v>0</v>
      </c>
      <c r="O137" s="74">
        <f t="shared" si="24"/>
        <v>0</v>
      </c>
      <c r="Q137" s="177"/>
      <c r="R137" s="177"/>
      <c r="S137" s="177"/>
      <c r="T137" s="177"/>
      <c r="U137" s="177"/>
      <c r="V137" s="177"/>
      <c r="W137" s="177"/>
      <c r="X137" s="305"/>
    </row>
    <row r="138" spans="1:24" x14ac:dyDescent="0.35">
      <c r="A138" s="633"/>
      <c r="B138" s="11" t="s">
        <v>56</v>
      </c>
      <c r="C138" s="3">
        <f>SUM('BIZ kWh ENTRY'!C138,'BIZ kWh ENTRY'!S138,'BIZ kWh ENTRY'!AI138,'BIZ kWh ENTRY'!AY138)</f>
        <v>0</v>
      </c>
      <c r="D138" s="3">
        <f>SUM('BIZ kWh ENTRY'!D138,'BIZ kWh ENTRY'!T138,'BIZ kWh ENTRY'!AJ138,'BIZ kWh ENTRY'!AZ138)</f>
        <v>0</v>
      </c>
      <c r="E138" s="3">
        <f>SUM('BIZ kWh ENTRY'!E138,'BIZ kWh ENTRY'!U138,'BIZ kWh ENTRY'!AK138,'BIZ kWh ENTRY'!BA138)</f>
        <v>0</v>
      </c>
      <c r="F138" s="3">
        <f>SUM('BIZ kWh ENTRY'!F138,'BIZ kWh ENTRY'!V138,'BIZ kWh ENTRY'!AL138,'BIZ kWh ENTRY'!BB138)</f>
        <v>0</v>
      </c>
      <c r="G138" s="3">
        <f>SUM('BIZ kWh ENTRY'!G138,'BIZ kWh ENTRY'!W138,'BIZ kWh ENTRY'!AM138,'BIZ kWh ENTRY'!BC138)</f>
        <v>0</v>
      </c>
      <c r="H138" s="3">
        <f>SUM('BIZ kWh ENTRY'!H138,'BIZ kWh ENTRY'!X138,'BIZ kWh ENTRY'!AN138,'BIZ kWh ENTRY'!BD138)</f>
        <v>0</v>
      </c>
      <c r="I138" s="3">
        <f>SUM('BIZ kWh ENTRY'!I138,'BIZ kWh ENTRY'!Y138,'BIZ kWh ENTRY'!AO138,'BIZ kWh ENTRY'!BE138)</f>
        <v>0</v>
      </c>
      <c r="J138" s="3">
        <f>SUM('BIZ kWh ENTRY'!J138,'BIZ kWh ENTRY'!Z138,'BIZ kWh ENTRY'!AP138,'BIZ kWh ENTRY'!BF138)</f>
        <v>0</v>
      </c>
      <c r="K138" s="3">
        <f>SUM('BIZ kWh ENTRY'!K138,'BIZ kWh ENTRY'!AA138,'BIZ kWh ENTRY'!AQ138,'BIZ kWh ENTRY'!BG138)</f>
        <v>0</v>
      </c>
      <c r="L138" s="3">
        <f>SUM('BIZ kWh ENTRY'!L138,'BIZ kWh ENTRY'!AB138,'BIZ kWh ENTRY'!AR138,'BIZ kWh ENTRY'!BH138)</f>
        <v>0</v>
      </c>
      <c r="M138" s="3">
        <f>SUM('BIZ kWh ENTRY'!M138,'BIZ kWh ENTRY'!AC138,'BIZ kWh ENTRY'!AS138,'BIZ kWh ENTRY'!BI138)</f>
        <v>16673.577956668876</v>
      </c>
      <c r="N138" s="3">
        <f>SUM('BIZ kWh ENTRY'!N138,'BIZ kWh ENTRY'!AD138,'BIZ kWh ENTRY'!AT138,'BIZ kWh ENTRY'!BJ138)</f>
        <v>150868.07427818797</v>
      </c>
      <c r="O138" s="74">
        <f t="shared" si="24"/>
        <v>167541.65223485685</v>
      </c>
      <c r="Q138" s="177"/>
      <c r="R138" s="177"/>
      <c r="S138" s="177"/>
      <c r="T138" s="177"/>
      <c r="U138" s="177"/>
      <c r="V138" s="177"/>
      <c r="W138" s="177"/>
      <c r="X138" s="305"/>
    </row>
    <row r="139" spans="1:24" x14ac:dyDescent="0.35">
      <c r="A139" s="633"/>
      <c r="B139" s="11" t="s">
        <v>55</v>
      </c>
      <c r="C139" s="3">
        <f>SUM('BIZ kWh ENTRY'!C139,'BIZ kWh ENTRY'!S139,'BIZ kWh ENTRY'!AI139,'BIZ kWh ENTRY'!AY139)</f>
        <v>0</v>
      </c>
      <c r="D139" s="3">
        <f>SUM('BIZ kWh ENTRY'!D139,'BIZ kWh ENTRY'!T139,'BIZ kWh ENTRY'!AJ139,'BIZ kWh ENTRY'!AZ139)</f>
        <v>0</v>
      </c>
      <c r="E139" s="3">
        <f>SUM('BIZ kWh ENTRY'!E139,'BIZ kWh ENTRY'!U139,'BIZ kWh ENTRY'!AK139,'BIZ kWh ENTRY'!BA139)</f>
        <v>363045.74</v>
      </c>
      <c r="F139" s="3">
        <f>SUM('BIZ kWh ENTRY'!F139,'BIZ kWh ENTRY'!V139,'BIZ kWh ENTRY'!AL139,'BIZ kWh ENTRY'!BB139)</f>
        <v>0</v>
      </c>
      <c r="G139" s="3">
        <f>SUM('BIZ kWh ENTRY'!G139,'BIZ kWh ENTRY'!W139,'BIZ kWh ENTRY'!AM139,'BIZ kWh ENTRY'!BC139)</f>
        <v>0</v>
      </c>
      <c r="H139" s="3">
        <f>SUM('BIZ kWh ENTRY'!H139,'BIZ kWh ENTRY'!X139,'BIZ kWh ENTRY'!AN139,'BIZ kWh ENTRY'!BD139)</f>
        <v>0</v>
      </c>
      <c r="I139" s="3">
        <f>SUM('BIZ kWh ENTRY'!I139,'BIZ kWh ENTRY'!Y139,'BIZ kWh ENTRY'!AO139,'BIZ kWh ENTRY'!BE139)</f>
        <v>0</v>
      </c>
      <c r="J139" s="3">
        <f>SUM('BIZ kWh ENTRY'!J139,'BIZ kWh ENTRY'!Z139,'BIZ kWh ENTRY'!AP139,'BIZ kWh ENTRY'!BF139)</f>
        <v>0</v>
      </c>
      <c r="K139" s="3">
        <f>SUM('BIZ kWh ENTRY'!K139,'BIZ kWh ENTRY'!AA139,'BIZ kWh ENTRY'!AQ139,'BIZ kWh ENTRY'!BG139)</f>
        <v>0</v>
      </c>
      <c r="L139" s="3">
        <f>SUM('BIZ kWh ENTRY'!L139,'BIZ kWh ENTRY'!AB139,'BIZ kWh ENTRY'!AR139,'BIZ kWh ENTRY'!BH139)</f>
        <v>0</v>
      </c>
      <c r="M139" s="3">
        <f>SUM('BIZ kWh ENTRY'!M139,'BIZ kWh ENTRY'!AC139,'BIZ kWh ENTRY'!AS139,'BIZ kWh ENTRY'!BI139)</f>
        <v>32629.284342298852</v>
      </c>
      <c r="N139" s="3">
        <f>SUM('BIZ kWh ENTRY'!N139,'BIZ kWh ENTRY'!AD139,'BIZ kWh ENTRY'!AT139,'BIZ kWh ENTRY'!BJ139)</f>
        <v>295240.60802013613</v>
      </c>
      <c r="O139" s="74">
        <f t="shared" si="24"/>
        <v>690915.63236243499</v>
      </c>
      <c r="Q139" s="177"/>
      <c r="R139" s="177"/>
      <c r="S139" s="177"/>
      <c r="T139" s="177"/>
      <c r="U139" s="177"/>
      <c r="V139" s="177"/>
      <c r="W139" s="177"/>
      <c r="X139" s="305"/>
    </row>
    <row r="140" spans="1:24" x14ac:dyDescent="0.35">
      <c r="A140" s="633"/>
      <c r="B140" s="11" t="s">
        <v>54</v>
      </c>
      <c r="C140" s="3">
        <f>SUM('BIZ kWh ENTRY'!C140,'BIZ kWh ENTRY'!S140,'BIZ kWh ENTRY'!AI140,'BIZ kWh ENTRY'!AY140)</f>
        <v>0</v>
      </c>
      <c r="D140" s="3">
        <f>SUM('BIZ kWh ENTRY'!D140,'BIZ kWh ENTRY'!T140,'BIZ kWh ENTRY'!AJ140,'BIZ kWh ENTRY'!AZ140)</f>
        <v>0</v>
      </c>
      <c r="E140" s="3">
        <f>SUM('BIZ kWh ENTRY'!E140,'BIZ kWh ENTRY'!U140,'BIZ kWh ENTRY'!AK140,'BIZ kWh ENTRY'!BA140)</f>
        <v>0</v>
      </c>
      <c r="F140" s="3">
        <f>SUM('BIZ kWh ENTRY'!F140,'BIZ kWh ENTRY'!V140,'BIZ kWh ENTRY'!AL140,'BIZ kWh ENTRY'!BB140)</f>
        <v>0</v>
      </c>
      <c r="G140" s="3">
        <f>SUM('BIZ kWh ENTRY'!G140,'BIZ kWh ENTRY'!W140,'BIZ kWh ENTRY'!AM140,'BIZ kWh ENTRY'!BC140)</f>
        <v>0</v>
      </c>
      <c r="H140" s="3">
        <f>SUM('BIZ kWh ENTRY'!H140,'BIZ kWh ENTRY'!X140,'BIZ kWh ENTRY'!AN140,'BIZ kWh ENTRY'!BD140)</f>
        <v>0</v>
      </c>
      <c r="I140" s="3">
        <f>SUM('BIZ kWh ENTRY'!I140,'BIZ kWh ENTRY'!Y140,'BIZ kWh ENTRY'!AO140,'BIZ kWh ENTRY'!BE140)</f>
        <v>0</v>
      </c>
      <c r="J140" s="3">
        <f>SUM('BIZ kWh ENTRY'!J140,'BIZ kWh ENTRY'!Z140,'BIZ kWh ENTRY'!AP140,'BIZ kWh ENTRY'!BF140)</f>
        <v>0</v>
      </c>
      <c r="K140" s="3">
        <f>SUM('BIZ kWh ENTRY'!K140,'BIZ kWh ENTRY'!AA140,'BIZ kWh ENTRY'!AQ140,'BIZ kWh ENTRY'!BG140)</f>
        <v>0</v>
      </c>
      <c r="L140" s="3">
        <f>SUM('BIZ kWh ENTRY'!L140,'BIZ kWh ENTRY'!AB140,'BIZ kWh ENTRY'!AR140,'BIZ kWh ENTRY'!BH140)</f>
        <v>0</v>
      </c>
      <c r="M140" s="3">
        <f>SUM('BIZ kWh ENTRY'!M140,'BIZ kWh ENTRY'!AC140,'BIZ kWh ENTRY'!AS140,'BIZ kWh ENTRY'!BI140)</f>
        <v>0</v>
      </c>
      <c r="N140" s="3">
        <f>SUM('BIZ kWh ENTRY'!N140,'BIZ kWh ENTRY'!AD140,'BIZ kWh ENTRY'!AT140,'BIZ kWh ENTRY'!BJ140)</f>
        <v>0</v>
      </c>
      <c r="O140" s="74">
        <f t="shared" si="24"/>
        <v>0</v>
      </c>
      <c r="Q140" s="177"/>
      <c r="R140" s="177"/>
      <c r="S140" s="177"/>
      <c r="T140" s="177"/>
      <c r="U140" s="177"/>
      <c r="V140" s="177"/>
      <c r="W140" s="177"/>
      <c r="X140" s="305"/>
    </row>
    <row r="141" spans="1:24" x14ac:dyDescent="0.35">
      <c r="A141" s="633"/>
      <c r="B141" s="11" t="s">
        <v>53</v>
      </c>
      <c r="C141" s="3">
        <f>SUM('BIZ kWh ENTRY'!C141,'BIZ kWh ENTRY'!S141,'BIZ kWh ENTRY'!AI141,'BIZ kWh ENTRY'!AY141)</f>
        <v>0</v>
      </c>
      <c r="D141" s="3">
        <f>SUM('BIZ kWh ENTRY'!D141,'BIZ kWh ENTRY'!T141,'BIZ kWh ENTRY'!AJ141,'BIZ kWh ENTRY'!AZ141)</f>
        <v>0</v>
      </c>
      <c r="E141" s="3">
        <f>SUM('BIZ kWh ENTRY'!E141,'BIZ kWh ENTRY'!U141,'BIZ kWh ENTRY'!AK141,'BIZ kWh ENTRY'!BA141)</f>
        <v>0</v>
      </c>
      <c r="F141" s="3">
        <f>SUM('BIZ kWh ENTRY'!F141,'BIZ kWh ENTRY'!V141,'BIZ kWh ENTRY'!AL141,'BIZ kWh ENTRY'!BB141)</f>
        <v>0</v>
      </c>
      <c r="G141" s="3">
        <f>SUM('BIZ kWh ENTRY'!G141,'BIZ kWh ENTRY'!W141,'BIZ kWh ENTRY'!AM141,'BIZ kWh ENTRY'!BC141)</f>
        <v>0</v>
      </c>
      <c r="H141" s="3">
        <f>SUM('BIZ kWh ENTRY'!H141,'BIZ kWh ENTRY'!X141,'BIZ kWh ENTRY'!AN141,'BIZ kWh ENTRY'!BD141)</f>
        <v>0</v>
      </c>
      <c r="I141" s="3">
        <f>SUM('BIZ kWh ENTRY'!I141,'BIZ kWh ENTRY'!Y141,'BIZ kWh ENTRY'!AO141,'BIZ kWh ENTRY'!BE141)</f>
        <v>0</v>
      </c>
      <c r="J141" s="3">
        <f>SUM('BIZ kWh ENTRY'!J141,'BIZ kWh ENTRY'!Z141,'BIZ kWh ENTRY'!AP141,'BIZ kWh ENTRY'!BF141)</f>
        <v>0</v>
      </c>
      <c r="K141" s="3">
        <f>SUM('BIZ kWh ENTRY'!K141,'BIZ kWh ENTRY'!AA141,'BIZ kWh ENTRY'!AQ141,'BIZ kWh ENTRY'!BG141)</f>
        <v>0</v>
      </c>
      <c r="L141" s="3">
        <f>SUM('BIZ kWh ENTRY'!L141,'BIZ kWh ENTRY'!AB141,'BIZ kWh ENTRY'!AR141,'BIZ kWh ENTRY'!BH141)</f>
        <v>0</v>
      </c>
      <c r="M141" s="3">
        <f>SUM('BIZ kWh ENTRY'!M141,'BIZ kWh ENTRY'!AC141,'BIZ kWh ENTRY'!AS141,'BIZ kWh ENTRY'!BI141)</f>
        <v>3145.8352414038532</v>
      </c>
      <c r="N141" s="3">
        <f>SUM('BIZ kWh ENTRY'!N141,'BIZ kWh ENTRY'!AD141,'BIZ kWh ENTRY'!AT141,'BIZ kWh ENTRY'!BJ141)</f>
        <v>28464.562681174932</v>
      </c>
      <c r="O141" s="74">
        <f t="shared" si="24"/>
        <v>31610.397922578784</v>
      </c>
      <c r="Q141" s="177"/>
      <c r="R141" s="177"/>
      <c r="S141" s="177"/>
      <c r="T141" s="177"/>
      <c r="U141" s="177"/>
      <c r="V141" s="177"/>
      <c r="W141" s="177"/>
      <c r="X141" s="305"/>
    </row>
    <row r="142" spans="1:24" x14ac:dyDescent="0.35">
      <c r="A142" s="633"/>
      <c r="B142" s="11" t="s">
        <v>52</v>
      </c>
      <c r="C142" s="3">
        <f>SUM('BIZ kWh ENTRY'!C142,'BIZ kWh ENTRY'!S142,'BIZ kWh ENTRY'!AI142,'BIZ kWh ENTRY'!AY142)</f>
        <v>0</v>
      </c>
      <c r="D142" s="3">
        <f>SUM('BIZ kWh ENTRY'!D142,'BIZ kWh ENTRY'!T142,'BIZ kWh ENTRY'!AJ142,'BIZ kWh ENTRY'!AZ142)</f>
        <v>0</v>
      </c>
      <c r="E142" s="3">
        <f>SUM('BIZ kWh ENTRY'!E142,'BIZ kWh ENTRY'!U142,'BIZ kWh ENTRY'!AK142,'BIZ kWh ENTRY'!BA142)</f>
        <v>0</v>
      </c>
      <c r="F142" s="3">
        <f>SUM('BIZ kWh ENTRY'!F142,'BIZ kWh ENTRY'!V142,'BIZ kWh ENTRY'!AL142,'BIZ kWh ENTRY'!BB142)</f>
        <v>0</v>
      </c>
      <c r="G142" s="3">
        <f>SUM('BIZ kWh ENTRY'!G142,'BIZ kWh ENTRY'!W142,'BIZ kWh ENTRY'!AM142,'BIZ kWh ENTRY'!BC142)</f>
        <v>0</v>
      </c>
      <c r="H142" s="3">
        <f>SUM('BIZ kWh ENTRY'!H142,'BIZ kWh ENTRY'!X142,'BIZ kWh ENTRY'!AN142,'BIZ kWh ENTRY'!BD142)</f>
        <v>0</v>
      </c>
      <c r="I142" s="3">
        <f>SUM('BIZ kWh ENTRY'!I142,'BIZ kWh ENTRY'!Y142,'BIZ kWh ENTRY'!AO142,'BIZ kWh ENTRY'!BE142)</f>
        <v>0</v>
      </c>
      <c r="J142" s="3">
        <f>SUM('BIZ kWh ENTRY'!J142,'BIZ kWh ENTRY'!Z142,'BIZ kWh ENTRY'!AP142,'BIZ kWh ENTRY'!BF142)</f>
        <v>0</v>
      </c>
      <c r="K142" s="3">
        <f>SUM('BIZ kWh ENTRY'!K142,'BIZ kWh ENTRY'!AA142,'BIZ kWh ENTRY'!AQ142,'BIZ kWh ENTRY'!BG142)</f>
        <v>0</v>
      </c>
      <c r="L142" s="3">
        <f>SUM('BIZ kWh ENTRY'!L142,'BIZ kWh ENTRY'!AB142,'BIZ kWh ENTRY'!AR142,'BIZ kWh ENTRY'!BH142)</f>
        <v>0</v>
      </c>
      <c r="M142" s="3">
        <f>SUM('BIZ kWh ENTRY'!M142,'BIZ kWh ENTRY'!AC142,'BIZ kWh ENTRY'!AS142,'BIZ kWh ENTRY'!BI142)</f>
        <v>0</v>
      </c>
      <c r="N142" s="3">
        <f>SUM('BIZ kWh ENTRY'!N142,'BIZ kWh ENTRY'!AD142,'BIZ kWh ENTRY'!AT142,'BIZ kWh ENTRY'!BJ142)</f>
        <v>0</v>
      </c>
      <c r="O142" s="74">
        <f t="shared" si="24"/>
        <v>0</v>
      </c>
      <c r="Q142" s="177"/>
      <c r="R142" s="177"/>
      <c r="S142" s="177"/>
      <c r="T142" s="177"/>
      <c r="U142" s="177"/>
      <c r="V142" s="177"/>
      <c r="W142" s="177"/>
      <c r="X142" s="305"/>
    </row>
    <row r="143" spans="1:24" x14ac:dyDescent="0.35">
      <c r="A143" s="633"/>
      <c r="B143" s="11" t="s">
        <v>51</v>
      </c>
      <c r="C143" s="3">
        <f>SUM('BIZ kWh ENTRY'!C143,'BIZ kWh ENTRY'!S143,'BIZ kWh ENTRY'!AI143,'BIZ kWh ENTRY'!AY143)</f>
        <v>0</v>
      </c>
      <c r="D143" s="3">
        <f>SUM('BIZ kWh ENTRY'!D143,'BIZ kWh ENTRY'!T143,'BIZ kWh ENTRY'!AJ143,'BIZ kWh ENTRY'!AZ143)</f>
        <v>0</v>
      </c>
      <c r="E143" s="3">
        <f>SUM('BIZ kWh ENTRY'!E143,'BIZ kWh ENTRY'!U143,'BIZ kWh ENTRY'!AK143,'BIZ kWh ENTRY'!BA143)</f>
        <v>0</v>
      </c>
      <c r="F143" s="3">
        <f>SUM('BIZ kWh ENTRY'!F143,'BIZ kWh ENTRY'!V143,'BIZ kWh ENTRY'!AL143,'BIZ kWh ENTRY'!BB143)</f>
        <v>0</v>
      </c>
      <c r="G143" s="3">
        <f>SUM('BIZ kWh ENTRY'!G143,'BIZ kWh ENTRY'!W143,'BIZ kWh ENTRY'!AM143,'BIZ kWh ENTRY'!BC143)</f>
        <v>0</v>
      </c>
      <c r="H143" s="3">
        <f>SUM('BIZ kWh ENTRY'!H143,'BIZ kWh ENTRY'!X143,'BIZ kWh ENTRY'!AN143,'BIZ kWh ENTRY'!BD143)</f>
        <v>0</v>
      </c>
      <c r="I143" s="3">
        <f>SUM('BIZ kWh ENTRY'!I143,'BIZ kWh ENTRY'!Y143,'BIZ kWh ENTRY'!AO143,'BIZ kWh ENTRY'!BE143)</f>
        <v>0</v>
      </c>
      <c r="J143" s="3">
        <f>SUM('BIZ kWh ENTRY'!J143,'BIZ kWh ENTRY'!Z143,'BIZ kWh ENTRY'!AP143,'BIZ kWh ENTRY'!BF143)</f>
        <v>0</v>
      </c>
      <c r="K143" s="3">
        <f>SUM('BIZ kWh ENTRY'!K143,'BIZ kWh ENTRY'!AA143,'BIZ kWh ENTRY'!AQ143,'BIZ kWh ENTRY'!BG143)</f>
        <v>0</v>
      </c>
      <c r="L143" s="3">
        <f>SUM('BIZ kWh ENTRY'!L143,'BIZ kWh ENTRY'!AB143,'BIZ kWh ENTRY'!AR143,'BIZ kWh ENTRY'!BH143)</f>
        <v>0</v>
      </c>
      <c r="M143" s="3">
        <f>SUM('BIZ kWh ENTRY'!M143,'BIZ kWh ENTRY'!AC143,'BIZ kWh ENTRY'!AS143,'BIZ kWh ENTRY'!BI143)</f>
        <v>0</v>
      </c>
      <c r="N143" s="3">
        <f>SUM('BIZ kWh ENTRY'!N143,'BIZ kWh ENTRY'!AD143,'BIZ kWh ENTRY'!AT143,'BIZ kWh ENTRY'!BJ143)</f>
        <v>0</v>
      </c>
      <c r="O143" s="74">
        <f t="shared" si="24"/>
        <v>0</v>
      </c>
      <c r="Q143" s="177"/>
      <c r="R143" s="177"/>
      <c r="S143" s="177"/>
      <c r="T143" s="177"/>
      <c r="U143" s="177"/>
      <c r="V143" s="177"/>
      <c r="W143" s="177"/>
      <c r="X143" s="305"/>
    </row>
    <row r="144" spans="1:24" ht="15" thickBot="1" x14ac:dyDescent="0.4">
      <c r="A144" s="634"/>
      <c r="B144" s="11" t="s">
        <v>50</v>
      </c>
      <c r="C144" s="3">
        <f>SUM('BIZ kWh ENTRY'!C144,'BIZ kWh ENTRY'!S144,'BIZ kWh ENTRY'!AI144,'BIZ kWh ENTRY'!AY144)</f>
        <v>0</v>
      </c>
      <c r="D144" s="3">
        <f>SUM('BIZ kWh ENTRY'!D144,'BIZ kWh ENTRY'!T144,'BIZ kWh ENTRY'!AJ144,'BIZ kWh ENTRY'!AZ144)</f>
        <v>0</v>
      </c>
      <c r="E144" s="3">
        <f>SUM('BIZ kWh ENTRY'!E144,'BIZ kWh ENTRY'!U144,'BIZ kWh ENTRY'!AK144,'BIZ kWh ENTRY'!BA144)</f>
        <v>0</v>
      </c>
      <c r="F144" s="3">
        <f>SUM('BIZ kWh ENTRY'!F144,'BIZ kWh ENTRY'!V144,'BIZ kWh ENTRY'!AL144,'BIZ kWh ENTRY'!BB144)</f>
        <v>0</v>
      </c>
      <c r="G144" s="3">
        <f>SUM('BIZ kWh ENTRY'!G144,'BIZ kWh ENTRY'!W144,'BIZ kWh ENTRY'!AM144,'BIZ kWh ENTRY'!BC144)</f>
        <v>0</v>
      </c>
      <c r="H144" s="3">
        <f>SUM('BIZ kWh ENTRY'!H144,'BIZ kWh ENTRY'!X144,'BIZ kWh ENTRY'!AN144,'BIZ kWh ENTRY'!BD144)</f>
        <v>0</v>
      </c>
      <c r="I144" s="3">
        <f>SUM('BIZ kWh ENTRY'!I144,'BIZ kWh ENTRY'!Y144,'BIZ kWh ENTRY'!AO144,'BIZ kWh ENTRY'!BE144)</f>
        <v>0</v>
      </c>
      <c r="J144" s="3">
        <f>SUM('BIZ kWh ENTRY'!J144,'BIZ kWh ENTRY'!Z144,'BIZ kWh ENTRY'!AP144,'BIZ kWh ENTRY'!BF144)</f>
        <v>0</v>
      </c>
      <c r="K144" s="3">
        <f>SUM('BIZ kWh ENTRY'!K144,'BIZ kWh ENTRY'!AA144,'BIZ kWh ENTRY'!AQ144,'BIZ kWh ENTRY'!BG144)</f>
        <v>0</v>
      </c>
      <c r="L144" s="3">
        <f>SUM('BIZ kWh ENTRY'!L144,'BIZ kWh ENTRY'!AB144,'BIZ kWh ENTRY'!AR144,'BIZ kWh ENTRY'!BH144)</f>
        <v>0</v>
      </c>
      <c r="M144" s="3">
        <f>SUM('BIZ kWh ENTRY'!M144,'BIZ kWh ENTRY'!AC144,'BIZ kWh ENTRY'!AS144,'BIZ kWh ENTRY'!BI144)</f>
        <v>0</v>
      </c>
      <c r="N144" s="3">
        <f>SUM('BIZ kWh ENTRY'!N144,'BIZ kWh ENTRY'!AD144,'BIZ kWh ENTRY'!AT144,'BIZ kWh ENTRY'!BJ144)</f>
        <v>0</v>
      </c>
      <c r="O144" s="74">
        <f t="shared" si="24"/>
        <v>0</v>
      </c>
      <c r="Q144" s="177"/>
      <c r="R144" s="177"/>
      <c r="S144" s="177"/>
      <c r="T144" s="177"/>
      <c r="U144" s="177"/>
      <c r="V144" s="177"/>
      <c r="W144" s="177"/>
      <c r="X144" s="305"/>
    </row>
    <row r="145" spans="1:24" ht="15" thickBot="1" x14ac:dyDescent="0.4">
      <c r="A145" s="78"/>
      <c r="B145" s="188" t="s">
        <v>43</v>
      </c>
      <c r="C145" s="189">
        <f t="shared" ref="C145:N145" si="25">SUM(C132:C144)</f>
        <v>0</v>
      </c>
      <c r="D145" s="189">
        <f t="shared" si="25"/>
        <v>0</v>
      </c>
      <c r="E145" s="189">
        <f t="shared" si="25"/>
        <v>363045.74</v>
      </c>
      <c r="F145" s="189">
        <f t="shared" si="25"/>
        <v>329917.09000000003</v>
      </c>
      <c r="G145" s="189">
        <f t="shared" si="25"/>
        <v>0</v>
      </c>
      <c r="H145" s="189">
        <f t="shared" si="25"/>
        <v>132059.32</v>
      </c>
      <c r="I145" s="189">
        <f t="shared" si="25"/>
        <v>106998.15</v>
      </c>
      <c r="J145" s="189">
        <f t="shared" si="25"/>
        <v>44520</v>
      </c>
      <c r="K145" s="189">
        <f t="shared" si="25"/>
        <v>44822.61</v>
      </c>
      <c r="L145" s="189">
        <f t="shared" si="25"/>
        <v>212157.16</v>
      </c>
      <c r="M145" s="189">
        <f t="shared" si="25"/>
        <v>55606.685165074887</v>
      </c>
      <c r="N145" s="189">
        <f t="shared" si="25"/>
        <v>503147.76646322035</v>
      </c>
      <c r="O145" s="77">
        <f t="shared" si="24"/>
        <v>1792274.5216282953</v>
      </c>
      <c r="Q145" s="177"/>
      <c r="R145" s="177"/>
      <c r="S145" s="177"/>
      <c r="T145" s="177"/>
      <c r="U145" s="177"/>
      <c r="V145" s="177"/>
      <c r="W145" s="177"/>
      <c r="X145" s="305"/>
    </row>
    <row r="146" spans="1:24" ht="21.5" thickBot="1" x14ac:dyDescent="0.4">
      <c r="A146" s="79"/>
    </row>
    <row r="147" spans="1:24" ht="21.5" thickBot="1" x14ac:dyDescent="0.4">
      <c r="A147" s="79"/>
      <c r="B147" s="184" t="s">
        <v>36</v>
      </c>
      <c r="C147" s="185">
        <f>C$3</f>
        <v>44927</v>
      </c>
      <c r="D147" s="185">
        <f t="shared" ref="D147:N147" si="26">D$3</f>
        <v>44958</v>
      </c>
      <c r="E147" s="185">
        <f t="shared" si="26"/>
        <v>44986</v>
      </c>
      <c r="F147" s="185">
        <f t="shared" si="26"/>
        <v>45017</v>
      </c>
      <c r="G147" s="185">
        <f t="shared" si="26"/>
        <v>45047</v>
      </c>
      <c r="H147" s="185">
        <f t="shared" si="26"/>
        <v>45078</v>
      </c>
      <c r="I147" s="185">
        <f t="shared" si="26"/>
        <v>45108</v>
      </c>
      <c r="J147" s="185">
        <f t="shared" si="26"/>
        <v>45139</v>
      </c>
      <c r="K147" s="185">
        <f t="shared" si="26"/>
        <v>45170</v>
      </c>
      <c r="L147" s="185">
        <f t="shared" si="26"/>
        <v>45200</v>
      </c>
      <c r="M147" s="185">
        <f t="shared" si="26"/>
        <v>45231</v>
      </c>
      <c r="N147" s="185" t="str">
        <f t="shared" si="26"/>
        <v>Dec-23 +</v>
      </c>
      <c r="O147" s="186" t="s">
        <v>34</v>
      </c>
      <c r="Q147" s="40"/>
      <c r="R147" s="40"/>
      <c r="S147" s="40"/>
      <c r="T147" s="40"/>
      <c r="U147" s="40"/>
      <c r="V147" s="40"/>
      <c r="W147" s="40"/>
      <c r="X147" s="169"/>
    </row>
    <row r="148" spans="1:24" ht="15" customHeight="1" x14ac:dyDescent="0.35">
      <c r="A148" s="632" t="s">
        <v>63</v>
      </c>
      <c r="B148" s="11" t="s">
        <v>62</v>
      </c>
      <c r="C148" s="3">
        <f>SUM('BIZ kWh ENTRY'!C148,'BIZ kWh ENTRY'!S148,'BIZ kWh ENTRY'!AI148,'BIZ kWh ENTRY'!AY148)</f>
        <v>0</v>
      </c>
      <c r="D148" s="3">
        <f>SUM('BIZ kWh ENTRY'!D148,'BIZ kWh ENTRY'!T148,'BIZ kWh ENTRY'!AJ148,'BIZ kWh ENTRY'!AZ148)</f>
        <v>0</v>
      </c>
      <c r="E148" s="3">
        <f>SUM('BIZ kWh ENTRY'!E148,'BIZ kWh ENTRY'!U148,'BIZ kWh ENTRY'!AK148,'BIZ kWh ENTRY'!BA148)</f>
        <v>0</v>
      </c>
      <c r="F148" s="3">
        <f>SUM('BIZ kWh ENTRY'!F148,'BIZ kWh ENTRY'!V148,'BIZ kWh ENTRY'!AL148,'BIZ kWh ENTRY'!BB148)</f>
        <v>0</v>
      </c>
      <c r="G148" s="3">
        <f>SUM('BIZ kWh ENTRY'!G148,'BIZ kWh ENTRY'!W148,'BIZ kWh ENTRY'!AM148,'BIZ kWh ENTRY'!BC148)</f>
        <v>0</v>
      </c>
      <c r="H148" s="3">
        <f>SUM('BIZ kWh ENTRY'!H148,'BIZ kWh ENTRY'!X148,'BIZ kWh ENTRY'!AN148,'BIZ kWh ENTRY'!BD148)</f>
        <v>0</v>
      </c>
      <c r="I148" s="3">
        <f>SUM('BIZ kWh ENTRY'!I148,'BIZ kWh ENTRY'!Y148,'BIZ kWh ENTRY'!AO148,'BIZ kWh ENTRY'!BE148)</f>
        <v>0</v>
      </c>
      <c r="J148" s="3">
        <f>SUM('BIZ kWh ENTRY'!J148,'BIZ kWh ENTRY'!Z148,'BIZ kWh ENTRY'!AP148,'BIZ kWh ENTRY'!BF148)</f>
        <v>0</v>
      </c>
      <c r="K148" s="3">
        <f>SUM('BIZ kWh ENTRY'!K148,'BIZ kWh ENTRY'!AA148,'BIZ kWh ENTRY'!AQ148,'BIZ kWh ENTRY'!BG148)</f>
        <v>0</v>
      </c>
      <c r="L148" s="3">
        <f>SUM('BIZ kWh ENTRY'!L148,'BIZ kWh ENTRY'!AB148,'BIZ kWh ENTRY'!AR148,'BIZ kWh ENTRY'!BH148)</f>
        <v>0</v>
      </c>
      <c r="M148" s="3">
        <f>SUM('BIZ kWh ENTRY'!M148,'BIZ kWh ENTRY'!AC148,'BIZ kWh ENTRY'!AS148,'BIZ kWh ENTRY'!BI148)</f>
        <v>0</v>
      </c>
      <c r="N148" s="3">
        <f>SUM('BIZ kWh ENTRY'!N148,'BIZ kWh ENTRY'!AD148,'BIZ kWh ENTRY'!AT148,'BIZ kWh ENTRY'!BJ148)</f>
        <v>0</v>
      </c>
      <c r="O148" s="74">
        <f t="shared" ref="O148:O161" si="27">SUM(C148:N148)</f>
        <v>0</v>
      </c>
      <c r="Q148" s="177"/>
      <c r="R148" s="177"/>
      <c r="S148" s="177"/>
      <c r="T148" s="177"/>
      <c r="U148" s="177"/>
      <c r="V148" s="177"/>
      <c r="W148" s="177"/>
      <c r="X148" s="305"/>
    </row>
    <row r="149" spans="1:24" x14ac:dyDescent="0.35">
      <c r="A149" s="633"/>
      <c r="B149" s="12" t="s">
        <v>61</v>
      </c>
      <c r="C149" s="3">
        <f>SUM('BIZ kWh ENTRY'!C149,'BIZ kWh ENTRY'!S149,'BIZ kWh ENTRY'!AI149,'BIZ kWh ENTRY'!AY149)</f>
        <v>0</v>
      </c>
      <c r="D149" s="3">
        <f>SUM('BIZ kWh ENTRY'!D149,'BIZ kWh ENTRY'!T149,'BIZ kWh ENTRY'!AJ149,'BIZ kWh ENTRY'!AZ149)</f>
        <v>0</v>
      </c>
      <c r="E149" s="3">
        <f>SUM('BIZ kWh ENTRY'!E149,'BIZ kWh ENTRY'!U149,'BIZ kWh ENTRY'!AK149,'BIZ kWh ENTRY'!BA149)</f>
        <v>0</v>
      </c>
      <c r="F149" s="3">
        <f>SUM('BIZ kWh ENTRY'!F149,'BIZ kWh ENTRY'!V149,'BIZ kWh ENTRY'!AL149,'BIZ kWh ENTRY'!BB149)</f>
        <v>0</v>
      </c>
      <c r="G149" s="3">
        <f>SUM('BIZ kWh ENTRY'!G149,'BIZ kWh ENTRY'!W149,'BIZ kWh ENTRY'!AM149,'BIZ kWh ENTRY'!BC149)</f>
        <v>0</v>
      </c>
      <c r="H149" s="3">
        <f>SUM('BIZ kWh ENTRY'!H149,'BIZ kWh ENTRY'!X149,'BIZ kWh ENTRY'!AN149,'BIZ kWh ENTRY'!BD149)</f>
        <v>0</v>
      </c>
      <c r="I149" s="3">
        <f>SUM('BIZ kWh ENTRY'!I149,'BIZ kWh ENTRY'!Y149,'BIZ kWh ENTRY'!AO149,'BIZ kWh ENTRY'!BE149)</f>
        <v>0</v>
      </c>
      <c r="J149" s="3">
        <f>SUM('BIZ kWh ENTRY'!J149,'BIZ kWh ENTRY'!Z149,'BIZ kWh ENTRY'!AP149,'BIZ kWh ENTRY'!BF149)</f>
        <v>0</v>
      </c>
      <c r="K149" s="3">
        <f>SUM('BIZ kWh ENTRY'!K149,'BIZ kWh ENTRY'!AA149,'BIZ kWh ENTRY'!AQ149,'BIZ kWh ENTRY'!BG149)</f>
        <v>0</v>
      </c>
      <c r="L149" s="3">
        <f>SUM('BIZ kWh ENTRY'!L149,'BIZ kWh ENTRY'!AB149,'BIZ kWh ENTRY'!AR149,'BIZ kWh ENTRY'!BH149)</f>
        <v>0</v>
      </c>
      <c r="M149" s="3">
        <f>SUM('BIZ kWh ENTRY'!M149,'BIZ kWh ENTRY'!AC149,'BIZ kWh ENTRY'!AS149,'BIZ kWh ENTRY'!BI149)</f>
        <v>0</v>
      </c>
      <c r="N149" s="3">
        <f>SUM('BIZ kWh ENTRY'!N149,'BIZ kWh ENTRY'!AD149,'BIZ kWh ENTRY'!AT149,'BIZ kWh ENTRY'!BJ149)</f>
        <v>0</v>
      </c>
      <c r="O149" s="74">
        <f t="shared" si="27"/>
        <v>0</v>
      </c>
      <c r="Q149" s="177"/>
      <c r="R149" s="177"/>
      <c r="S149" s="177"/>
      <c r="T149" s="177"/>
      <c r="U149" s="177"/>
      <c r="V149" s="177"/>
      <c r="W149" s="177"/>
      <c r="X149" s="305"/>
    </row>
    <row r="150" spans="1:24" x14ac:dyDescent="0.35">
      <c r="A150" s="633"/>
      <c r="B150" s="11" t="s">
        <v>60</v>
      </c>
      <c r="C150" s="3">
        <f>SUM('BIZ kWh ENTRY'!C150,'BIZ kWh ENTRY'!S150,'BIZ kWh ENTRY'!AI150,'BIZ kWh ENTRY'!AY150)</f>
        <v>0</v>
      </c>
      <c r="D150" s="3">
        <f>SUM('BIZ kWh ENTRY'!D150,'BIZ kWh ENTRY'!T150,'BIZ kWh ENTRY'!AJ150,'BIZ kWh ENTRY'!AZ150)</f>
        <v>0</v>
      </c>
      <c r="E150" s="3">
        <f>SUM('BIZ kWh ENTRY'!E150,'BIZ kWh ENTRY'!U150,'BIZ kWh ENTRY'!AK150,'BIZ kWh ENTRY'!BA150)</f>
        <v>0</v>
      </c>
      <c r="F150" s="3">
        <f>SUM('BIZ kWh ENTRY'!F150,'BIZ kWh ENTRY'!V150,'BIZ kWh ENTRY'!AL150,'BIZ kWh ENTRY'!BB150)</f>
        <v>0</v>
      </c>
      <c r="G150" s="3">
        <f>SUM('BIZ kWh ENTRY'!G150,'BIZ kWh ENTRY'!W150,'BIZ kWh ENTRY'!AM150,'BIZ kWh ENTRY'!BC150)</f>
        <v>0</v>
      </c>
      <c r="H150" s="3">
        <f>SUM('BIZ kWh ENTRY'!H150,'BIZ kWh ENTRY'!X150,'BIZ kWh ENTRY'!AN150,'BIZ kWh ENTRY'!BD150)</f>
        <v>0</v>
      </c>
      <c r="I150" s="3">
        <f>SUM('BIZ kWh ENTRY'!I150,'BIZ kWh ENTRY'!Y150,'BIZ kWh ENTRY'!AO150,'BIZ kWh ENTRY'!BE150)</f>
        <v>0</v>
      </c>
      <c r="J150" s="3">
        <f>SUM('BIZ kWh ENTRY'!J150,'BIZ kWh ENTRY'!Z150,'BIZ kWh ENTRY'!AP150,'BIZ kWh ENTRY'!BF150)</f>
        <v>0</v>
      </c>
      <c r="K150" s="3">
        <f>SUM('BIZ kWh ENTRY'!K150,'BIZ kWh ENTRY'!AA150,'BIZ kWh ENTRY'!AQ150,'BIZ kWh ENTRY'!BG150)</f>
        <v>0</v>
      </c>
      <c r="L150" s="3">
        <f>SUM('BIZ kWh ENTRY'!L150,'BIZ kWh ENTRY'!AB150,'BIZ kWh ENTRY'!AR150,'BIZ kWh ENTRY'!BH150)</f>
        <v>0</v>
      </c>
      <c r="M150" s="3">
        <f>SUM('BIZ kWh ENTRY'!M150,'BIZ kWh ENTRY'!AC150,'BIZ kWh ENTRY'!AS150,'BIZ kWh ENTRY'!BI150)</f>
        <v>0</v>
      </c>
      <c r="N150" s="3">
        <f>SUM('BIZ kWh ENTRY'!N150,'BIZ kWh ENTRY'!AD150,'BIZ kWh ENTRY'!AT150,'BIZ kWh ENTRY'!BJ150)</f>
        <v>0</v>
      </c>
      <c r="O150" s="74">
        <f t="shared" si="27"/>
        <v>0</v>
      </c>
      <c r="Q150" s="177"/>
      <c r="R150" s="177"/>
      <c r="S150" s="177"/>
      <c r="T150" s="177"/>
      <c r="U150" s="177"/>
      <c r="V150" s="177"/>
      <c r="W150" s="177"/>
      <c r="X150" s="305"/>
    </row>
    <row r="151" spans="1:24" x14ac:dyDescent="0.35">
      <c r="A151" s="633"/>
      <c r="B151" s="11" t="s">
        <v>59</v>
      </c>
      <c r="C151" s="3">
        <f>SUM('BIZ kWh ENTRY'!C151,'BIZ kWh ENTRY'!S151,'BIZ kWh ENTRY'!AI151,'BIZ kWh ENTRY'!AY151)</f>
        <v>0</v>
      </c>
      <c r="D151" s="3">
        <f>SUM('BIZ kWh ENTRY'!D151,'BIZ kWh ENTRY'!T151,'BIZ kWh ENTRY'!AJ151,'BIZ kWh ENTRY'!AZ151)</f>
        <v>0</v>
      </c>
      <c r="E151" s="3">
        <f>SUM('BIZ kWh ENTRY'!E151,'BIZ kWh ENTRY'!U151,'BIZ kWh ENTRY'!AK151,'BIZ kWh ENTRY'!BA151)</f>
        <v>0</v>
      </c>
      <c r="F151" s="3">
        <f>SUM('BIZ kWh ENTRY'!F151,'BIZ kWh ENTRY'!V151,'BIZ kWh ENTRY'!AL151,'BIZ kWh ENTRY'!BB151)</f>
        <v>0</v>
      </c>
      <c r="G151" s="3">
        <f>SUM('BIZ kWh ENTRY'!G151,'BIZ kWh ENTRY'!W151,'BIZ kWh ENTRY'!AM151,'BIZ kWh ENTRY'!BC151)</f>
        <v>0</v>
      </c>
      <c r="H151" s="3">
        <f>SUM('BIZ kWh ENTRY'!H151,'BIZ kWh ENTRY'!X151,'BIZ kWh ENTRY'!AN151,'BIZ kWh ENTRY'!BD151)</f>
        <v>0</v>
      </c>
      <c r="I151" s="3">
        <f>SUM('BIZ kWh ENTRY'!I151,'BIZ kWh ENTRY'!Y151,'BIZ kWh ENTRY'!AO151,'BIZ kWh ENTRY'!BE151)</f>
        <v>0</v>
      </c>
      <c r="J151" s="3">
        <f>SUM('BIZ kWh ENTRY'!J151,'BIZ kWh ENTRY'!Z151,'BIZ kWh ENTRY'!AP151,'BIZ kWh ENTRY'!BF151)</f>
        <v>0</v>
      </c>
      <c r="K151" s="3">
        <f>SUM('BIZ kWh ENTRY'!K151,'BIZ kWh ENTRY'!AA151,'BIZ kWh ENTRY'!AQ151,'BIZ kWh ENTRY'!BG151)</f>
        <v>0</v>
      </c>
      <c r="L151" s="3">
        <f>SUM('BIZ kWh ENTRY'!L151,'BIZ kWh ENTRY'!AB151,'BIZ kWh ENTRY'!AR151,'BIZ kWh ENTRY'!BH151)</f>
        <v>0</v>
      </c>
      <c r="M151" s="3">
        <f>SUM('BIZ kWh ENTRY'!M151,'BIZ kWh ENTRY'!AC151,'BIZ kWh ENTRY'!AS151,'BIZ kWh ENTRY'!BI151)</f>
        <v>0</v>
      </c>
      <c r="N151" s="3">
        <f>SUM('BIZ kWh ENTRY'!N151,'BIZ kWh ENTRY'!AD151,'BIZ kWh ENTRY'!AT151,'BIZ kWh ENTRY'!BJ151)</f>
        <v>0</v>
      </c>
      <c r="O151" s="74">
        <f t="shared" si="27"/>
        <v>0</v>
      </c>
      <c r="Q151" s="177"/>
      <c r="R151" s="177"/>
      <c r="S151" s="177"/>
      <c r="T151" s="177"/>
      <c r="U151" s="177"/>
      <c r="V151" s="177"/>
      <c r="W151" s="177"/>
      <c r="X151" s="305"/>
    </row>
    <row r="152" spans="1:24" x14ac:dyDescent="0.35">
      <c r="A152" s="633"/>
      <c r="B152" s="12" t="s">
        <v>58</v>
      </c>
      <c r="C152" s="3">
        <f>SUM('BIZ kWh ENTRY'!C152,'BIZ kWh ENTRY'!S152,'BIZ kWh ENTRY'!AI152,'BIZ kWh ENTRY'!AY152)</f>
        <v>0</v>
      </c>
      <c r="D152" s="3">
        <f>SUM('BIZ kWh ENTRY'!D152,'BIZ kWh ENTRY'!T152,'BIZ kWh ENTRY'!AJ152,'BIZ kWh ENTRY'!AZ152)</f>
        <v>0</v>
      </c>
      <c r="E152" s="3">
        <f>SUM('BIZ kWh ENTRY'!E152,'BIZ kWh ENTRY'!U152,'BIZ kWh ENTRY'!AK152,'BIZ kWh ENTRY'!BA152)</f>
        <v>0</v>
      </c>
      <c r="F152" s="3">
        <f>SUM('BIZ kWh ENTRY'!F152,'BIZ kWh ENTRY'!V152,'BIZ kWh ENTRY'!AL152,'BIZ kWh ENTRY'!BB152)</f>
        <v>0</v>
      </c>
      <c r="G152" s="3">
        <f>SUM('BIZ kWh ENTRY'!G152,'BIZ kWh ENTRY'!W152,'BIZ kWh ENTRY'!AM152,'BIZ kWh ENTRY'!BC152)</f>
        <v>0</v>
      </c>
      <c r="H152" s="3">
        <f>SUM('BIZ kWh ENTRY'!H152,'BIZ kWh ENTRY'!X152,'BIZ kWh ENTRY'!AN152,'BIZ kWh ENTRY'!BD152)</f>
        <v>0</v>
      </c>
      <c r="I152" s="3">
        <f>SUM('BIZ kWh ENTRY'!I152,'BIZ kWh ENTRY'!Y152,'BIZ kWh ENTRY'!AO152,'BIZ kWh ENTRY'!BE152)</f>
        <v>0</v>
      </c>
      <c r="J152" s="3">
        <f>SUM('BIZ kWh ENTRY'!J152,'BIZ kWh ENTRY'!Z152,'BIZ kWh ENTRY'!AP152,'BIZ kWh ENTRY'!BF152)</f>
        <v>0</v>
      </c>
      <c r="K152" s="3">
        <f>SUM('BIZ kWh ENTRY'!K152,'BIZ kWh ENTRY'!AA152,'BIZ kWh ENTRY'!AQ152,'BIZ kWh ENTRY'!BG152)</f>
        <v>0</v>
      </c>
      <c r="L152" s="3">
        <f>SUM('BIZ kWh ENTRY'!L152,'BIZ kWh ENTRY'!AB152,'BIZ kWh ENTRY'!AR152,'BIZ kWh ENTRY'!BH152)</f>
        <v>0</v>
      </c>
      <c r="M152" s="3">
        <f>SUM('BIZ kWh ENTRY'!M152,'BIZ kWh ENTRY'!AC152,'BIZ kWh ENTRY'!AS152,'BIZ kWh ENTRY'!BI152)</f>
        <v>0</v>
      </c>
      <c r="N152" s="3">
        <f>SUM('BIZ kWh ENTRY'!N152,'BIZ kWh ENTRY'!AD152,'BIZ kWh ENTRY'!AT152,'BIZ kWh ENTRY'!BJ152)</f>
        <v>0</v>
      </c>
      <c r="O152" s="74">
        <f t="shared" si="27"/>
        <v>0</v>
      </c>
      <c r="Q152" s="177"/>
      <c r="R152" s="177"/>
      <c r="S152" s="177"/>
      <c r="T152" s="177"/>
      <c r="U152" s="177"/>
      <c r="V152" s="177"/>
      <c r="W152" s="177"/>
      <c r="X152" s="305"/>
    </row>
    <row r="153" spans="1:24" x14ac:dyDescent="0.35">
      <c r="A153" s="633"/>
      <c r="B153" s="11" t="s">
        <v>57</v>
      </c>
      <c r="C153" s="3">
        <f>SUM('BIZ kWh ENTRY'!C153,'BIZ kWh ENTRY'!S153,'BIZ kWh ENTRY'!AI153,'BIZ kWh ENTRY'!AY153)</f>
        <v>0</v>
      </c>
      <c r="D153" s="3">
        <f>SUM('BIZ kWh ENTRY'!D153,'BIZ kWh ENTRY'!T153,'BIZ kWh ENTRY'!AJ153,'BIZ kWh ENTRY'!AZ153)</f>
        <v>0</v>
      </c>
      <c r="E153" s="3">
        <f>SUM('BIZ kWh ENTRY'!E153,'BIZ kWh ENTRY'!U153,'BIZ kWh ENTRY'!AK153,'BIZ kWh ENTRY'!BA153)</f>
        <v>0</v>
      </c>
      <c r="F153" s="3">
        <f>SUM('BIZ kWh ENTRY'!F153,'BIZ kWh ENTRY'!V153,'BIZ kWh ENTRY'!AL153,'BIZ kWh ENTRY'!BB153)</f>
        <v>0</v>
      </c>
      <c r="G153" s="3">
        <f>SUM('BIZ kWh ENTRY'!G153,'BIZ kWh ENTRY'!W153,'BIZ kWh ENTRY'!AM153,'BIZ kWh ENTRY'!BC153)</f>
        <v>0</v>
      </c>
      <c r="H153" s="3">
        <f>SUM('BIZ kWh ENTRY'!H153,'BIZ kWh ENTRY'!X153,'BIZ kWh ENTRY'!AN153,'BIZ kWh ENTRY'!BD153)</f>
        <v>0</v>
      </c>
      <c r="I153" s="3">
        <f>SUM('BIZ kWh ENTRY'!I153,'BIZ kWh ENTRY'!Y153,'BIZ kWh ENTRY'!AO153,'BIZ kWh ENTRY'!BE153)</f>
        <v>0</v>
      </c>
      <c r="J153" s="3">
        <f>SUM('BIZ kWh ENTRY'!J153,'BIZ kWh ENTRY'!Z153,'BIZ kWh ENTRY'!AP153,'BIZ kWh ENTRY'!BF153)</f>
        <v>0</v>
      </c>
      <c r="K153" s="3">
        <f>SUM('BIZ kWh ENTRY'!K153,'BIZ kWh ENTRY'!AA153,'BIZ kWh ENTRY'!AQ153,'BIZ kWh ENTRY'!BG153)</f>
        <v>0</v>
      </c>
      <c r="L153" s="3">
        <f>SUM('BIZ kWh ENTRY'!L153,'BIZ kWh ENTRY'!AB153,'BIZ kWh ENTRY'!AR153,'BIZ kWh ENTRY'!BH153)</f>
        <v>0</v>
      </c>
      <c r="M153" s="3">
        <f>SUM('BIZ kWh ENTRY'!M153,'BIZ kWh ENTRY'!AC153,'BIZ kWh ENTRY'!AS153,'BIZ kWh ENTRY'!BI153)</f>
        <v>0</v>
      </c>
      <c r="N153" s="3">
        <f>SUM('BIZ kWh ENTRY'!N153,'BIZ kWh ENTRY'!AD153,'BIZ kWh ENTRY'!AT153,'BIZ kWh ENTRY'!BJ153)</f>
        <v>0</v>
      </c>
      <c r="O153" s="74">
        <f t="shared" si="27"/>
        <v>0</v>
      </c>
      <c r="Q153" s="177"/>
      <c r="R153" s="177"/>
      <c r="S153" s="177"/>
      <c r="T153" s="177"/>
      <c r="U153" s="177"/>
      <c r="V153" s="177"/>
      <c r="W153" s="177"/>
      <c r="X153" s="305"/>
    </row>
    <row r="154" spans="1:24" x14ac:dyDescent="0.35">
      <c r="A154" s="633"/>
      <c r="B154" s="11" t="s">
        <v>56</v>
      </c>
      <c r="C154" s="3">
        <f>SUM('BIZ kWh ENTRY'!C154,'BIZ kWh ENTRY'!S154,'BIZ kWh ENTRY'!AI154,'BIZ kWh ENTRY'!AY154)</f>
        <v>0</v>
      </c>
      <c r="D154" s="3">
        <f>SUM('BIZ kWh ENTRY'!D154,'BIZ kWh ENTRY'!T154,'BIZ kWh ENTRY'!AJ154,'BIZ kWh ENTRY'!AZ154)</f>
        <v>0</v>
      </c>
      <c r="E154" s="3">
        <f>SUM('BIZ kWh ENTRY'!E154,'BIZ kWh ENTRY'!U154,'BIZ kWh ENTRY'!AK154,'BIZ kWh ENTRY'!BA154)</f>
        <v>0</v>
      </c>
      <c r="F154" s="3">
        <f>SUM('BIZ kWh ENTRY'!F154,'BIZ kWh ENTRY'!V154,'BIZ kWh ENTRY'!AL154,'BIZ kWh ENTRY'!BB154)</f>
        <v>0</v>
      </c>
      <c r="G154" s="3">
        <f>SUM('BIZ kWh ENTRY'!G154,'BIZ kWh ENTRY'!W154,'BIZ kWh ENTRY'!AM154,'BIZ kWh ENTRY'!BC154)</f>
        <v>0</v>
      </c>
      <c r="H154" s="3">
        <f>SUM('BIZ kWh ENTRY'!H154,'BIZ kWh ENTRY'!X154,'BIZ kWh ENTRY'!AN154,'BIZ kWh ENTRY'!BD154)</f>
        <v>0</v>
      </c>
      <c r="I154" s="3">
        <f>SUM('BIZ kWh ENTRY'!I154,'BIZ kWh ENTRY'!Y154,'BIZ kWh ENTRY'!AO154,'BIZ kWh ENTRY'!BE154)</f>
        <v>0</v>
      </c>
      <c r="J154" s="3">
        <f>SUM('BIZ kWh ENTRY'!J154,'BIZ kWh ENTRY'!Z154,'BIZ kWh ENTRY'!AP154,'BIZ kWh ENTRY'!BF154)</f>
        <v>0</v>
      </c>
      <c r="K154" s="3">
        <f>SUM('BIZ kWh ENTRY'!K154,'BIZ kWh ENTRY'!AA154,'BIZ kWh ENTRY'!AQ154,'BIZ kWh ENTRY'!BG154)</f>
        <v>0</v>
      </c>
      <c r="L154" s="3">
        <f>SUM('BIZ kWh ENTRY'!L154,'BIZ kWh ENTRY'!AB154,'BIZ kWh ENTRY'!AR154,'BIZ kWh ENTRY'!BH154)</f>
        <v>0</v>
      </c>
      <c r="M154" s="3">
        <f>SUM('BIZ kWh ENTRY'!M154,'BIZ kWh ENTRY'!AC154,'BIZ kWh ENTRY'!AS154,'BIZ kWh ENTRY'!BI154)</f>
        <v>0</v>
      </c>
      <c r="N154" s="3">
        <f>SUM('BIZ kWh ENTRY'!N154,'BIZ kWh ENTRY'!AD154,'BIZ kWh ENTRY'!AT154,'BIZ kWh ENTRY'!BJ154)</f>
        <v>0</v>
      </c>
      <c r="O154" s="74">
        <f t="shared" si="27"/>
        <v>0</v>
      </c>
      <c r="Q154" s="177"/>
      <c r="R154" s="177"/>
      <c r="S154" s="177"/>
      <c r="T154" s="177"/>
      <c r="U154" s="177"/>
      <c r="V154" s="177"/>
      <c r="W154" s="177"/>
      <c r="X154" s="305"/>
    </row>
    <row r="155" spans="1:24" x14ac:dyDescent="0.35">
      <c r="A155" s="633"/>
      <c r="B155" s="11" t="s">
        <v>55</v>
      </c>
      <c r="C155" s="3">
        <f>SUM('BIZ kWh ENTRY'!C155,'BIZ kWh ENTRY'!S155,'BIZ kWh ENTRY'!AI155,'BIZ kWh ENTRY'!AY155)</f>
        <v>0</v>
      </c>
      <c r="D155" s="3">
        <f>SUM('BIZ kWh ENTRY'!D155,'BIZ kWh ENTRY'!T155,'BIZ kWh ENTRY'!AJ155,'BIZ kWh ENTRY'!AZ155)</f>
        <v>0</v>
      </c>
      <c r="E155" s="3">
        <f>SUM('BIZ kWh ENTRY'!E155,'BIZ kWh ENTRY'!U155,'BIZ kWh ENTRY'!AK155,'BIZ kWh ENTRY'!BA155)</f>
        <v>0</v>
      </c>
      <c r="F155" s="3">
        <f>SUM('BIZ kWh ENTRY'!F155,'BIZ kWh ENTRY'!V155,'BIZ kWh ENTRY'!AL155,'BIZ kWh ENTRY'!BB155)</f>
        <v>0</v>
      </c>
      <c r="G155" s="3">
        <f>SUM('BIZ kWh ENTRY'!G155,'BIZ kWh ENTRY'!W155,'BIZ kWh ENTRY'!AM155,'BIZ kWh ENTRY'!BC155)</f>
        <v>0</v>
      </c>
      <c r="H155" s="3">
        <f>SUM('BIZ kWh ENTRY'!H155,'BIZ kWh ENTRY'!X155,'BIZ kWh ENTRY'!AN155,'BIZ kWh ENTRY'!BD155)</f>
        <v>0</v>
      </c>
      <c r="I155" s="3">
        <f>SUM('BIZ kWh ENTRY'!I155,'BIZ kWh ENTRY'!Y155,'BIZ kWh ENTRY'!AO155,'BIZ kWh ENTRY'!BE155)</f>
        <v>0</v>
      </c>
      <c r="J155" s="3">
        <f>SUM('BIZ kWh ENTRY'!J155,'BIZ kWh ENTRY'!Z155,'BIZ kWh ENTRY'!AP155,'BIZ kWh ENTRY'!BF155)</f>
        <v>0</v>
      </c>
      <c r="K155" s="3">
        <f>SUM('BIZ kWh ENTRY'!K155,'BIZ kWh ENTRY'!AA155,'BIZ kWh ENTRY'!AQ155,'BIZ kWh ENTRY'!BG155)</f>
        <v>0</v>
      </c>
      <c r="L155" s="3">
        <f>SUM('BIZ kWh ENTRY'!L155,'BIZ kWh ENTRY'!AB155,'BIZ kWh ENTRY'!AR155,'BIZ kWh ENTRY'!BH155)</f>
        <v>0</v>
      </c>
      <c r="M155" s="3">
        <f>SUM('BIZ kWh ENTRY'!M155,'BIZ kWh ENTRY'!AC155,'BIZ kWh ENTRY'!AS155,'BIZ kWh ENTRY'!BI155)</f>
        <v>0</v>
      </c>
      <c r="N155" s="3">
        <f>SUM('BIZ kWh ENTRY'!N155,'BIZ kWh ENTRY'!AD155,'BIZ kWh ENTRY'!AT155,'BIZ kWh ENTRY'!BJ155)</f>
        <v>0</v>
      </c>
      <c r="O155" s="74">
        <f t="shared" si="27"/>
        <v>0</v>
      </c>
      <c r="Q155" s="177"/>
      <c r="R155" s="177"/>
      <c r="S155" s="177"/>
      <c r="T155" s="177"/>
      <c r="U155" s="177"/>
      <c r="V155" s="177"/>
      <c r="W155" s="177"/>
      <c r="X155" s="305"/>
    </row>
    <row r="156" spans="1:24" x14ac:dyDescent="0.35">
      <c r="A156" s="633"/>
      <c r="B156" s="11" t="s">
        <v>54</v>
      </c>
      <c r="C156" s="3">
        <f>SUM('BIZ kWh ENTRY'!C156,'BIZ kWh ENTRY'!S156,'BIZ kWh ENTRY'!AI156,'BIZ kWh ENTRY'!AY156)</f>
        <v>0</v>
      </c>
      <c r="D156" s="3">
        <f>SUM('BIZ kWh ENTRY'!D156,'BIZ kWh ENTRY'!T156,'BIZ kWh ENTRY'!AJ156,'BIZ kWh ENTRY'!AZ156)</f>
        <v>0</v>
      </c>
      <c r="E156" s="3">
        <f>SUM('BIZ kWh ENTRY'!E156,'BIZ kWh ENTRY'!U156,'BIZ kWh ENTRY'!AK156,'BIZ kWh ENTRY'!BA156)</f>
        <v>0</v>
      </c>
      <c r="F156" s="3">
        <f>SUM('BIZ kWh ENTRY'!F156,'BIZ kWh ENTRY'!V156,'BIZ kWh ENTRY'!AL156,'BIZ kWh ENTRY'!BB156)</f>
        <v>0</v>
      </c>
      <c r="G156" s="3">
        <f>SUM('BIZ kWh ENTRY'!G156,'BIZ kWh ENTRY'!W156,'BIZ kWh ENTRY'!AM156,'BIZ kWh ENTRY'!BC156)</f>
        <v>0</v>
      </c>
      <c r="H156" s="3">
        <f>SUM('BIZ kWh ENTRY'!H156,'BIZ kWh ENTRY'!X156,'BIZ kWh ENTRY'!AN156,'BIZ kWh ENTRY'!BD156)</f>
        <v>0</v>
      </c>
      <c r="I156" s="3">
        <f>SUM('BIZ kWh ENTRY'!I156,'BIZ kWh ENTRY'!Y156,'BIZ kWh ENTRY'!AO156,'BIZ kWh ENTRY'!BE156)</f>
        <v>0</v>
      </c>
      <c r="J156" s="3">
        <f>SUM('BIZ kWh ENTRY'!J156,'BIZ kWh ENTRY'!Z156,'BIZ kWh ENTRY'!AP156,'BIZ kWh ENTRY'!BF156)</f>
        <v>0</v>
      </c>
      <c r="K156" s="3">
        <f>SUM('BIZ kWh ENTRY'!K156,'BIZ kWh ENTRY'!AA156,'BIZ kWh ENTRY'!AQ156,'BIZ kWh ENTRY'!BG156)</f>
        <v>0</v>
      </c>
      <c r="L156" s="3">
        <f>SUM('BIZ kWh ENTRY'!L156,'BIZ kWh ENTRY'!AB156,'BIZ kWh ENTRY'!AR156,'BIZ kWh ENTRY'!BH156)</f>
        <v>0</v>
      </c>
      <c r="M156" s="3">
        <f>SUM('BIZ kWh ENTRY'!M156,'BIZ kWh ENTRY'!AC156,'BIZ kWh ENTRY'!AS156,'BIZ kWh ENTRY'!BI156)</f>
        <v>0</v>
      </c>
      <c r="N156" s="3">
        <f>SUM('BIZ kWh ENTRY'!N156,'BIZ kWh ENTRY'!AD156,'BIZ kWh ENTRY'!AT156,'BIZ kWh ENTRY'!BJ156)</f>
        <v>0</v>
      </c>
      <c r="O156" s="74">
        <f t="shared" si="27"/>
        <v>0</v>
      </c>
      <c r="Q156" s="177"/>
      <c r="R156" s="177"/>
      <c r="S156" s="177"/>
      <c r="T156" s="177"/>
      <c r="U156" s="177"/>
      <c r="V156" s="177"/>
      <c r="W156" s="177"/>
      <c r="X156" s="305"/>
    </row>
    <row r="157" spans="1:24" x14ac:dyDescent="0.35">
      <c r="A157" s="633"/>
      <c r="B157" s="11" t="s">
        <v>53</v>
      </c>
      <c r="C157" s="3">
        <f>SUM('BIZ kWh ENTRY'!C157,'BIZ kWh ENTRY'!S157,'BIZ kWh ENTRY'!AI157,'BIZ kWh ENTRY'!AY157)</f>
        <v>0</v>
      </c>
      <c r="D157" s="3">
        <f>SUM('BIZ kWh ENTRY'!D157,'BIZ kWh ENTRY'!T157,'BIZ kWh ENTRY'!AJ157,'BIZ kWh ENTRY'!AZ157)</f>
        <v>0</v>
      </c>
      <c r="E157" s="3">
        <f>SUM('BIZ kWh ENTRY'!E157,'BIZ kWh ENTRY'!U157,'BIZ kWh ENTRY'!AK157,'BIZ kWh ENTRY'!BA157)</f>
        <v>0</v>
      </c>
      <c r="F157" s="3">
        <f>SUM('BIZ kWh ENTRY'!F157,'BIZ kWh ENTRY'!V157,'BIZ kWh ENTRY'!AL157,'BIZ kWh ENTRY'!BB157)</f>
        <v>0</v>
      </c>
      <c r="G157" s="3">
        <f>SUM('BIZ kWh ENTRY'!G157,'BIZ kWh ENTRY'!W157,'BIZ kWh ENTRY'!AM157,'BIZ kWh ENTRY'!BC157)</f>
        <v>0</v>
      </c>
      <c r="H157" s="3">
        <f>SUM('BIZ kWh ENTRY'!H157,'BIZ kWh ENTRY'!X157,'BIZ kWh ENTRY'!AN157,'BIZ kWh ENTRY'!BD157)</f>
        <v>0</v>
      </c>
      <c r="I157" s="3">
        <f>SUM('BIZ kWh ENTRY'!I157,'BIZ kWh ENTRY'!Y157,'BIZ kWh ENTRY'!AO157,'BIZ kWh ENTRY'!BE157)</f>
        <v>0</v>
      </c>
      <c r="J157" s="3">
        <f>SUM('BIZ kWh ENTRY'!J157,'BIZ kWh ENTRY'!Z157,'BIZ kWh ENTRY'!AP157,'BIZ kWh ENTRY'!BF157)</f>
        <v>0</v>
      </c>
      <c r="K157" s="3">
        <f>SUM('BIZ kWh ENTRY'!K157,'BIZ kWh ENTRY'!AA157,'BIZ kWh ENTRY'!AQ157,'BIZ kWh ENTRY'!BG157)</f>
        <v>0</v>
      </c>
      <c r="L157" s="3">
        <f>SUM('BIZ kWh ENTRY'!L157,'BIZ kWh ENTRY'!AB157,'BIZ kWh ENTRY'!AR157,'BIZ kWh ENTRY'!BH157)</f>
        <v>0</v>
      </c>
      <c r="M157" s="3">
        <f>SUM('BIZ kWh ENTRY'!M157,'BIZ kWh ENTRY'!AC157,'BIZ kWh ENTRY'!AS157,'BIZ kWh ENTRY'!BI157)</f>
        <v>0</v>
      </c>
      <c r="N157" s="3">
        <f>SUM('BIZ kWh ENTRY'!N157,'BIZ kWh ENTRY'!AD157,'BIZ kWh ENTRY'!AT157,'BIZ kWh ENTRY'!BJ157)</f>
        <v>0</v>
      </c>
      <c r="O157" s="74">
        <f t="shared" si="27"/>
        <v>0</v>
      </c>
      <c r="Q157" s="177"/>
      <c r="R157" s="177"/>
      <c r="S157" s="177"/>
      <c r="T157" s="177"/>
      <c r="U157" s="177"/>
      <c r="V157" s="177"/>
      <c r="W157" s="177"/>
      <c r="X157" s="305"/>
    </row>
    <row r="158" spans="1:24" x14ac:dyDescent="0.35">
      <c r="A158" s="633"/>
      <c r="B158" s="11" t="s">
        <v>52</v>
      </c>
      <c r="C158" s="3">
        <f>SUM('BIZ kWh ENTRY'!C158,'BIZ kWh ENTRY'!S158,'BIZ kWh ENTRY'!AI158,'BIZ kWh ENTRY'!AY158)</f>
        <v>0</v>
      </c>
      <c r="D158" s="3">
        <f>SUM('BIZ kWh ENTRY'!D158,'BIZ kWh ENTRY'!T158,'BIZ kWh ENTRY'!AJ158,'BIZ kWh ENTRY'!AZ158)</f>
        <v>0</v>
      </c>
      <c r="E158" s="3">
        <f>SUM('BIZ kWh ENTRY'!E158,'BIZ kWh ENTRY'!U158,'BIZ kWh ENTRY'!AK158,'BIZ kWh ENTRY'!BA158)</f>
        <v>0</v>
      </c>
      <c r="F158" s="3">
        <f>SUM('BIZ kWh ENTRY'!F158,'BIZ kWh ENTRY'!V158,'BIZ kWh ENTRY'!AL158,'BIZ kWh ENTRY'!BB158)</f>
        <v>0</v>
      </c>
      <c r="G158" s="3">
        <f>SUM('BIZ kWh ENTRY'!G158,'BIZ kWh ENTRY'!W158,'BIZ kWh ENTRY'!AM158,'BIZ kWh ENTRY'!BC158)</f>
        <v>0</v>
      </c>
      <c r="H158" s="3">
        <f>SUM('BIZ kWh ENTRY'!H158,'BIZ kWh ENTRY'!X158,'BIZ kWh ENTRY'!AN158,'BIZ kWh ENTRY'!BD158)</f>
        <v>0</v>
      </c>
      <c r="I158" s="3">
        <f>SUM('BIZ kWh ENTRY'!I158,'BIZ kWh ENTRY'!Y158,'BIZ kWh ENTRY'!AO158,'BIZ kWh ENTRY'!BE158)</f>
        <v>0</v>
      </c>
      <c r="J158" s="3">
        <f>SUM('BIZ kWh ENTRY'!J158,'BIZ kWh ENTRY'!Z158,'BIZ kWh ENTRY'!AP158,'BIZ kWh ENTRY'!BF158)</f>
        <v>0</v>
      </c>
      <c r="K158" s="3">
        <f>SUM('BIZ kWh ENTRY'!K158,'BIZ kWh ENTRY'!AA158,'BIZ kWh ENTRY'!AQ158,'BIZ kWh ENTRY'!BG158)</f>
        <v>0</v>
      </c>
      <c r="L158" s="3">
        <f>SUM('BIZ kWh ENTRY'!L158,'BIZ kWh ENTRY'!AB158,'BIZ kWh ENTRY'!AR158,'BIZ kWh ENTRY'!BH158)</f>
        <v>0</v>
      </c>
      <c r="M158" s="3">
        <f>SUM('BIZ kWh ENTRY'!M158,'BIZ kWh ENTRY'!AC158,'BIZ kWh ENTRY'!AS158,'BIZ kWh ENTRY'!BI158)</f>
        <v>0</v>
      </c>
      <c r="N158" s="3">
        <f>SUM('BIZ kWh ENTRY'!N158,'BIZ kWh ENTRY'!AD158,'BIZ kWh ENTRY'!AT158,'BIZ kWh ENTRY'!BJ158)</f>
        <v>0</v>
      </c>
      <c r="O158" s="74">
        <f t="shared" si="27"/>
        <v>0</v>
      </c>
      <c r="Q158" s="177"/>
      <c r="R158" s="177"/>
      <c r="S158" s="177"/>
      <c r="T158" s="177"/>
      <c r="U158" s="177"/>
      <c r="V158" s="177"/>
      <c r="W158" s="177"/>
      <c r="X158" s="305"/>
    </row>
    <row r="159" spans="1:24" x14ac:dyDescent="0.35">
      <c r="A159" s="633"/>
      <c r="B159" s="11" t="s">
        <v>51</v>
      </c>
      <c r="C159" s="3">
        <f>SUM('BIZ kWh ENTRY'!C159,'BIZ kWh ENTRY'!S159,'BIZ kWh ENTRY'!AI159,'BIZ kWh ENTRY'!AY159)</f>
        <v>0</v>
      </c>
      <c r="D159" s="3">
        <f>SUM('BIZ kWh ENTRY'!D159,'BIZ kWh ENTRY'!T159,'BIZ kWh ENTRY'!AJ159,'BIZ kWh ENTRY'!AZ159)</f>
        <v>0</v>
      </c>
      <c r="E159" s="3">
        <f>SUM('BIZ kWh ENTRY'!E159,'BIZ kWh ENTRY'!U159,'BIZ kWh ENTRY'!AK159,'BIZ kWh ENTRY'!BA159)</f>
        <v>0</v>
      </c>
      <c r="F159" s="3">
        <f>SUM('BIZ kWh ENTRY'!F159,'BIZ kWh ENTRY'!V159,'BIZ kWh ENTRY'!AL159,'BIZ kWh ENTRY'!BB159)</f>
        <v>0</v>
      </c>
      <c r="G159" s="3">
        <f>SUM('BIZ kWh ENTRY'!G159,'BIZ kWh ENTRY'!W159,'BIZ kWh ENTRY'!AM159,'BIZ kWh ENTRY'!BC159)</f>
        <v>0</v>
      </c>
      <c r="H159" s="3">
        <f>SUM('BIZ kWh ENTRY'!H159,'BIZ kWh ENTRY'!X159,'BIZ kWh ENTRY'!AN159,'BIZ kWh ENTRY'!BD159)</f>
        <v>0</v>
      </c>
      <c r="I159" s="3">
        <f>SUM('BIZ kWh ENTRY'!I159,'BIZ kWh ENTRY'!Y159,'BIZ kWh ENTRY'!AO159,'BIZ kWh ENTRY'!BE159)</f>
        <v>0</v>
      </c>
      <c r="J159" s="3">
        <f>SUM('BIZ kWh ENTRY'!J159,'BIZ kWh ENTRY'!Z159,'BIZ kWh ENTRY'!AP159,'BIZ kWh ENTRY'!BF159)</f>
        <v>0</v>
      </c>
      <c r="K159" s="3">
        <f>SUM('BIZ kWh ENTRY'!K159,'BIZ kWh ENTRY'!AA159,'BIZ kWh ENTRY'!AQ159,'BIZ kWh ENTRY'!BG159)</f>
        <v>0</v>
      </c>
      <c r="L159" s="3">
        <f>SUM('BIZ kWh ENTRY'!L159,'BIZ kWh ENTRY'!AB159,'BIZ kWh ENTRY'!AR159,'BIZ kWh ENTRY'!BH159)</f>
        <v>0</v>
      </c>
      <c r="M159" s="3">
        <f>SUM('BIZ kWh ENTRY'!M159,'BIZ kWh ENTRY'!AC159,'BIZ kWh ENTRY'!AS159,'BIZ kWh ENTRY'!BI159)</f>
        <v>0</v>
      </c>
      <c r="N159" s="3">
        <f>SUM('BIZ kWh ENTRY'!N159,'BIZ kWh ENTRY'!AD159,'BIZ kWh ENTRY'!AT159,'BIZ kWh ENTRY'!BJ159)</f>
        <v>0</v>
      </c>
      <c r="O159" s="74">
        <f t="shared" si="27"/>
        <v>0</v>
      </c>
      <c r="Q159" s="177"/>
      <c r="R159" s="177"/>
      <c r="S159" s="177"/>
      <c r="T159" s="177"/>
      <c r="U159" s="177"/>
      <c r="V159" s="177"/>
      <c r="W159" s="177"/>
      <c r="X159" s="305"/>
    </row>
    <row r="160" spans="1:24" ht="15" thickBot="1" x14ac:dyDescent="0.4">
      <c r="A160" s="634"/>
      <c r="B160" s="11" t="s">
        <v>50</v>
      </c>
      <c r="C160" s="3">
        <f>SUM('BIZ kWh ENTRY'!C160,'BIZ kWh ENTRY'!S160,'BIZ kWh ENTRY'!AI160,'BIZ kWh ENTRY'!AY160)</f>
        <v>0</v>
      </c>
      <c r="D160" s="3">
        <f>SUM('BIZ kWh ENTRY'!D160,'BIZ kWh ENTRY'!T160,'BIZ kWh ENTRY'!AJ160,'BIZ kWh ENTRY'!AZ160)</f>
        <v>0</v>
      </c>
      <c r="E160" s="3">
        <f>SUM('BIZ kWh ENTRY'!E160,'BIZ kWh ENTRY'!U160,'BIZ kWh ENTRY'!AK160,'BIZ kWh ENTRY'!BA160)</f>
        <v>0</v>
      </c>
      <c r="F160" s="3">
        <f>SUM('BIZ kWh ENTRY'!F160,'BIZ kWh ENTRY'!V160,'BIZ kWh ENTRY'!AL160,'BIZ kWh ENTRY'!BB160)</f>
        <v>0</v>
      </c>
      <c r="G160" s="3">
        <f>SUM('BIZ kWh ENTRY'!G160,'BIZ kWh ENTRY'!W160,'BIZ kWh ENTRY'!AM160,'BIZ kWh ENTRY'!BC160)</f>
        <v>0</v>
      </c>
      <c r="H160" s="3">
        <f>SUM('BIZ kWh ENTRY'!H160,'BIZ kWh ENTRY'!X160,'BIZ kWh ENTRY'!AN160,'BIZ kWh ENTRY'!BD160)</f>
        <v>0</v>
      </c>
      <c r="I160" s="3">
        <f>SUM('BIZ kWh ENTRY'!I160,'BIZ kWh ENTRY'!Y160,'BIZ kWh ENTRY'!AO160,'BIZ kWh ENTRY'!BE160)</f>
        <v>0</v>
      </c>
      <c r="J160" s="3">
        <f>SUM('BIZ kWh ENTRY'!J160,'BIZ kWh ENTRY'!Z160,'BIZ kWh ENTRY'!AP160,'BIZ kWh ENTRY'!BF160)</f>
        <v>0</v>
      </c>
      <c r="K160" s="3">
        <f>SUM('BIZ kWh ENTRY'!K160,'BIZ kWh ENTRY'!AA160,'BIZ kWh ENTRY'!AQ160,'BIZ kWh ENTRY'!BG160)</f>
        <v>0</v>
      </c>
      <c r="L160" s="3">
        <f>SUM('BIZ kWh ENTRY'!L160,'BIZ kWh ENTRY'!AB160,'BIZ kWh ENTRY'!AR160,'BIZ kWh ENTRY'!BH160)</f>
        <v>0</v>
      </c>
      <c r="M160" s="3">
        <f>SUM('BIZ kWh ENTRY'!M160,'BIZ kWh ENTRY'!AC160,'BIZ kWh ENTRY'!AS160,'BIZ kWh ENTRY'!BI160)</f>
        <v>0</v>
      </c>
      <c r="N160" s="3">
        <f>SUM('BIZ kWh ENTRY'!N160,'BIZ kWh ENTRY'!AD160,'BIZ kWh ENTRY'!AT160,'BIZ kWh ENTRY'!BJ160)</f>
        <v>0</v>
      </c>
      <c r="O160" s="74">
        <f t="shared" si="27"/>
        <v>0</v>
      </c>
      <c r="Q160" s="177"/>
      <c r="R160" s="177"/>
      <c r="S160" s="177"/>
      <c r="T160" s="177"/>
      <c r="U160" s="177"/>
      <c r="V160" s="177"/>
      <c r="W160" s="177"/>
      <c r="X160" s="305"/>
    </row>
    <row r="161" spans="1:24" ht="15" thickBot="1" x14ac:dyDescent="0.4">
      <c r="A161" s="78"/>
      <c r="B161" s="188" t="s">
        <v>43</v>
      </c>
      <c r="C161" s="189">
        <f t="shared" ref="C161:N161" si="28">SUM(C148:C160)</f>
        <v>0</v>
      </c>
      <c r="D161" s="189">
        <f t="shared" si="28"/>
        <v>0</v>
      </c>
      <c r="E161" s="189">
        <f t="shared" si="28"/>
        <v>0</v>
      </c>
      <c r="F161" s="189">
        <f t="shared" si="28"/>
        <v>0</v>
      </c>
      <c r="G161" s="189">
        <f t="shared" si="28"/>
        <v>0</v>
      </c>
      <c r="H161" s="189">
        <f t="shared" si="28"/>
        <v>0</v>
      </c>
      <c r="I161" s="189">
        <f t="shared" si="28"/>
        <v>0</v>
      </c>
      <c r="J161" s="189">
        <f t="shared" si="28"/>
        <v>0</v>
      </c>
      <c r="K161" s="189">
        <f t="shared" si="28"/>
        <v>0</v>
      </c>
      <c r="L161" s="189">
        <f t="shared" si="28"/>
        <v>0</v>
      </c>
      <c r="M161" s="189">
        <f t="shared" si="28"/>
        <v>0</v>
      </c>
      <c r="N161" s="189">
        <f t="shared" si="28"/>
        <v>0</v>
      </c>
      <c r="O161" s="77">
        <f t="shared" si="27"/>
        <v>0</v>
      </c>
      <c r="Q161" s="177"/>
      <c r="R161" s="177"/>
      <c r="S161" s="177"/>
      <c r="T161" s="177"/>
      <c r="U161" s="177"/>
      <c r="V161" s="177"/>
      <c r="W161" s="177"/>
      <c r="X161" s="305"/>
    </row>
    <row r="162" spans="1:24" ht="15" thickBot="1" x14ac:dyDescent="0.4"/>
    <row r="163" spans="1:24" ht="15" thickBot="1" x14ac:dyDescent="0.4">
      <c r="A163" s="78"/>
      <c r="B163" s="184" t="s">
        <v>36</v>
      </c>
      <c r="C163" s="185">
        <f>C$3</f>
        <v>44927</v>
      </c>
      <c r="D163" s="185">
        <f t="shared" ref="D163:N163" si="29">D$3</f>
        <v>44958</v>
      </c>
      <c r="E163" s="185">
        <f t="shared" si="29"/>
        <v>44986</v>
      </c>
      <c r="F163" s="185">
        <f t="shared" si="29"/>
        <v>45017</v>
      </c>
      <c r="G163" s="185">
        <f t="shared" si="29"/>
        <v>45047</v>
      </c>
      <c r="H163" s="185">
        <f t="shared" si="29"/>
        <v>45078</v>
      </c>
      <c r="I163" s="185">
        <f t="shared" si="29"/>
        <v>45108</v>
      </c>
      <c r="J163" s="185">
        <f t="shared" si="29"/>
        <v>45139</v>
      </c>
      <c r="K163" s="185">
        <f t="shared" si="29"/>
        <v>45170</v>
      </c>
      <c r="L163" s="185">
        <f t="shared" si="29"/>
        <v>45200</v>
      </c>
      <c r="M163" s="185">
        <f t="shared" si="29"/>
        <v>45231</v>
      </c>
      <c r="N163" s="185" t="str">
        <f t="shared" si="29"/>
        <v>Dec-23 +</v>
      </c>
      <c r="O163" s="186" t="s">
        <v>34</v>
      </c>
    </row>
    <row r="164" spans="1:24" ht="15" customHeight="1" x14ac:dyDescent="0.35">
      <c r="A164" s="650" t="s">
        <v>174</v>
      </c>
      <c r="B164" s="11" t="s">
        <v>62</v>
      </c>
      <c r="C164" s="3">
        <f>C20+C36+C52+C68+C84+C132+C148</f>
        <v>0</v>
      </c>
      <c r="D164" s="3">
        <f t="shared" ref="D164:N164" si="30">D20+D36+D52+D68+D84+D132+D148</f>
        <v>555792</v>
      </c>
      <c r="E164" s="3">
        <f t="shared" si="30"/>
        <v>460826</v>
      </c>
      <c r="F164" s="3">
        <f t="shared" si="30"/>
        <v>593627</v>
      </c>
      <c r="G164" s="3">
        <f t="shared" si="30"/>
        <v>404208</v>
      </c>
      <c r="H164" s="3">
        <f t="shared" si="30"/>
        <v>164256</v>
      </c>
      <c r="I164" s="3">
        <f t="shared" si="30"/>
        <v>0</v>
      </c>
      <c r="J164" s="3">
        <f t="shared" si="30"/>
        <v>208734</v>
      </c>
      <c r="K164" s="3">
        <f t="shared" si="30"/>
        <v>138351</v>
      </c>
      <c r="L164" s="3">
        <f t="shared" si="30"/>
        <v>0</v>
      </c>
      <c r="M164" s="3">
        <f t="shared" si="30"/>
        <v>460486.38562961627</v>
      </c>
      <c r="N164" s="3">
        <f t="shared" si="30"/>
        <v>1601732.2080394509</v>
      </c>
      <c r="O164" s="74">
        <f t="shared" ref="O164:O177" si="31">SUM(C164:N164)</f>
        <v>4588012.5936690671</v>
      </c>
    </row>
    <row r="165" spans="1:24" x14ac:dyDescent="0.35">
      <c r="A165" s="651"/>
      <c r="B165" s="12" t="s">
        <v>61</v>
      </c>
      <c r="C165" s="3">
        <f t="shared" ref="C165:N165" si="32">C21+C37+C53+C69+C85+C133+C149</f>
        <v>0</v>
      </c>
      <c r="D165" s="3">
        <f t="shared" si="32"/>
        <v>0</v>
      </c>
      <c r="E165" s="3">
        <f t="shared" si="32"/>
        <v>0</v>
      </c>
      <c r="F165" s="3">
        <f t="shared" si="32"/>
        <v>329917.09000000003</v>
      </c>
      <c r="G165" s="3">
        <f t="shared" si="32"/>
        <v>33119</v>
      </c>
      <c r="H165" s="3">
        <f t="shared" si="32"/>
        <v>126481.7</v>
      </c>
      <c r="I165" s="3">
        <f t="shared" si="32"/>
        <v>106998.15</v>
      </c>
      <c r="J165" s="3">
        <f t="shared" si="32"/>
        <v>44520</v>
      </c>
      <c r="K165" s="3">
        <f t="shared" si="32"/>
        <v>44822.61</v>
      </c>
      <c r="L165" s="3">
        <f t="shared" si="32"/>
        <v>301632.16000000003</v>
      </c>
      <c r="M165" s="3">
        <f t="shared" si="32"/>
        <v>22248.120782827806</v>
      </c>
      <c r="N165" s="3">
        <f t="shared" si="32"/>
        <v>45097.046650415417</v>
      </c>
      <c r="O165" s="74">
        <f t="shared" si="31"/>
        <v>1054835.8774332434</v>
      </c>
    </row>
    <row r="166" spans="1:24" x14ac:dyDescent="0.35">
      <c r="A166" s="651"/>
      <c r="B166" s="11" t="s">
        <v>60</v>
      </c>
      <c r="C166" s="3">
        <f t="shared" ref="C166:N166" si="33">C22+C38+C54+C70+C86+C134+C150</f>
        <v>0</v>
      </c>
      <c r="D166" s="3">
        <f t="shared" si="33"/>
        <v>0</v>
      </c>
      <c r="E166" s="3">
        <f t="shared" si="33"/>
        <v>0</v>
      </c>
      <c r="F166" s="3">
        <f t="shared" si="33"/>
        <v>0</v>
      </c>
      <c r="G166" s="3">
        <f t="shared" si="33"/>
        <v>0</v>
      </c>
      <c r="H166" s="3">
        <f t="shared" si="33"/>
        <v>0</v>
      </c>
      <c r="I166" s="3">
        <f t="shared" si="33"/>
        <v>0</v>
      </c>
      <c r="J166" s="3">
        <f t="shared" si="33"/>
        <v>0</v>
      </c>
      <c r="K166" s="3">
        <f t="shared" si="33"/>
        <v>0</v>
      </c>
      <c r="L166" s="3">
        <f t="shared" si="33"/>
        <v>62085</v>
      </c>
      <c r="M166" s="3">
        <f t="shared" si="33"/>
        <v>1645.3570145788287</v>
      </c>
      <c r="N166" s="3">
        <f t="shared" si="33"/>
        <v>7945.8875238614946</v>
      </c>
      <c r="O166" s="74">
        <f t="shared" si="31"/>
        <v>71676.244538440325</v>
      </c>
    </row>
    <row r="167" spans="1:24" x14ac:dyDescent="0.35">
      <c r="A167" s="651"/>
      <c r="B167" s="11" t="s">
        <v>59</v>
      </c>
      <c r="C167" s="3">
        <f t="shared" ref="C167:N167" si="34">C23+C39+C55+C71+C87+C135+C151</f>
        <v>0</v>
      </c>
      <c r="D167" s="3">
        <f t="shared" si="34"/>
        <v>3648</v>
      </c>
      <c r="E167" s="3">
        <f t="shared" si="34"/>
        <v>235404</v>
      </c>
      <c r="F167" s="3">
        <f t="shared" si="34"/>
        <v>708348</v>
      </c>
      <c r="G167" s="3">
        <f t="shared" si="34"/>
        <v>821108</v>
      </c>
      <c r="H167" s="3">
        <f t="shared" si="34"/>
        <v>1370510</v>
      </c>
      <c r="I167" s="3">
        <f t="shared" si="34"/>
        <v>753959</v>
      </c>
      <c r="J167" s="3">
        <f t="shared" si="34"/>
        <v>640609</v>
      </c>
      <c r="K167" s="3">
        <f t="shared" si="34"/>
        <v>510144</v>
      </c>
      <c r="L167" s="3">
        <f t="shared" si="34"/>
        <v>970898</v>
      </c>
      <c r="M167" s="3">
        <f t="shared" si="34"/>
        <v>1764062.7308708264</v>
      </c>
      <c r="N167" s="3">
        <f t="shared" si="34"/>
        <v>5091850.9727152633</v>
      </c>
      <c r="O167" s="74">
        <f t="shared" si="31"/>
        <v>12870541.70358609</v>
      </c>
    </row>
    <row r="168" spans="1:24" x14ac:dyDescent="0.35">
      <c r="A168" s="651"/>
      <c r="B168" s="12" t="s">
        <v>58</v>
      </c>
      <c r="C168" s="3">
        <f t="shared" ref="C168:N168" si="35">C24+C40+C56+C72+C88+C136+C152</f>
        <v>0</v>
      </c>
      <c r="D168" s="3">
        <f t="shared" si="35"/>
        <v>0</v>
      </c>
      <c r="E168" s="3">
        <f t="shared" si="35"/>
        <v>0</v>
      </c>
      <c r="F168" s="3">
        <f t="shared" si="35"/>
        <v>0</v>
      </c>
      <c r="G168" s="3">
        <f t="shared" si="35"/>
        <v>0</v>
      </c>
      <c r="H168" s="3">
        <f t="shared" si="35"/>
        <v>5577.6200000000008</v>
      </c>
      <c r="I168" s="3">
        <f t="shared" si="35"/>
        <v>0</v>
      </c>
      <c r="J168" s="3">
        <f t="shared" si="35"/>
        <v>0</v>
      </c>
      <c r="K168" s="3">
        <f t="shared" si="35"/>
        <v>0</v>
      </c>
      <c r="L168" s="3">
        <f t="shared" si="35"/>
        <v>0</v>
      </c>
      <c r="M168" s="3">
        <f t="shared" si="35"/>
        <v>13470.000882365233</v>
      </c>
      <c r="N168" s="3">
        <f t="shared" si="35"/>
        <v>78374.107083643146</v>
      </c>
      <c r="O168" s="74">
        <f t="shared" si="31"/>
        <v>97421.727966008388</v>
      </c>
    </row>
    <row r="169" spans="1:24" x14ac:dyDescent="0.35">
      <c r="A169" s="651"/>
      <c r="B169" s="11" t="s">
        <v>57</v>
      </c>
      <c r="C169" s="3">
        <f t="shared" ref="C169:N169" si="36">C25+C41+C57+C73+C89+C137+C153</f>
        <v>0</v>
      </c>
      <c r="D169" s="3">
        <f t="shared" si="36"/>
        <v>0</v>
      </c>
      <c r="E169" s="3">
        <f t="shared" si="36"/>
        <v>0</v>
      </c>
      <c r="F169" s="3">
        <f t="shared" si="36"/>
        <v>0</v>
      </c>
      <c r="G169" s="3">
        <f t="shared" si="36"/>
        <v>0</v>
      </c>
      <c r="H169" s="3">
        <f t="shared" si="36"/>
        <v>0</v>
      </c>
      <c r="I169" s="3">
        <f t="shared" si="36"/>
        <v>0</v>
      </c>
      <c r="J169" s="3">
        <f t="shared" si="36"/>
        <v>0</v>
      </c>
      <c r="K169" s="3">
        <f t="shared" si="36"/>
        <v>0</v>
      </c>
      <c r="L169" s="3">
        <f t="shared" si="36"/>
        <v>0</v>
      </c>
      <c r="M169" s="3">
        <f t="shared" si="36"/>
        <v>0</v>
      </c>
      <c r="N169" s="3">
        <f t="shared" si="36"/>
        <v>0</v>
      </c>
      <c r="O169" s="74">
        <f t="shared" si="31"/>
        <v>0</v>
      </c>
    </row>
    <row r="170" spans="1:24" x14ac:dyDescent="0.35">
      <c r="A170" s="651"/>
      <c r="B170" s="11" t="s">
        <v>56</v>
      </c>
      <c r="C170" s="3">
        <f t="shared" ref="C170:N170" si="37">C26+C42+C58+C74+C90+C138+C154</f>
        <v>0</v>
      </c>
      <c r="D170" s="3">
        <f t="shared" si="37"/>
        <v>0</v>
      </c>
      <c r="E170" s="3">
        <f t="shared" si="37"/>
        <v>153904</v>
      </c>
      <c r="F170" s="3">
        <f t="shared" si="37"/>
        <v>370183</v>
      </c>
      <c r="G170" s="3">
        <f t="shared" si="37"/>
        <v>691555</v>
      </c>
      <c r="H170" s="3">
        <f t="shared" si="37"/>
        <v>886951</v>
      </c>
      <c r="I170" s="3">
        <f t="shared" si="37"/>
        <v>405263</v>
      </c>
      <c r="J170" s="3">
        <f t="shared" si="37"/>
        <v>546694</v>
      </c>
      <c r="K170" s="3">
        <f t="shared" si="37"/>
        <v>2457957</v>
      </c>
      <c r="L170" s="3">
        <f t="shared" si="37"/>
        <v>3740289</v>
      </c>
      <c r="M170" s="3">
        <f t="shared" si="37"/>
        <v>3433280.3274622522</v>
      </c>
      <c r="N170" s="3">
        <f t="shared" si="37"/>
        <v>8957171.9550507758</v>
      </c>
      <c r="O170" s="74">
        <f t="shared" si="31"/>
        <v>21643248.28251303</v>
      </c>
    </row>
    <row r="171" spans="1:24" x14ac:dyDescent="0.35">
      <c r="A171" s="651"/>
      <c r="B171" s="11" t="s">
        <v>55</v>
      </c>
      <c r="C171" s="3">
        <f t="shared" ref="C171:N171" si="38">C27+C43+C59+C75+C91+C139+C155</f>
        <v>0</v>
      </c>
      <c r="D171" s="3">
        <f t="shared" si="38"/>
        <v>792234</v>
      </c>
      <c r="E171" s="3">
        <f t="shared" si="38"/>
        <v>4341064.74</v>
      </c>
      <c r="F171" s="3">
        <f t="shared" si="38"/>
        <v>3930983</v>
      </c>
      <c r="G171" s="3">
        <f t="shared" si="38"/>
        <v>6669615</v>
      </c>
      <c r="H171" s="3">
        <f t="shared" si="38"/>
        <v>3949588</v>
      </c>
      <c r="I171" s="3">
        <f t="shared" si="38"/>
        <v>2848510</v>
      </c>
      <c r="J171" s="3">
        <f t="shared" si="38"/>
        <v>3240217</v>
      </c>
      <c r="K171" s="3">
        <f t="shared" si="38"/>
        <v>4048260</v>
      </c>
      <c r="L171" s="3">
        <f t="shared" si="38"/>
        <v>6022451</v>
      </c>
      <c r="M171" s="3">
        <f t="shared" si="38"/>
        <v>5414964.4154309845</v>
      </c>
      <c r="N171" s="3">
        <f t="shared" si="38"/>
        <v>21636748.290758759</v>
      </c>
      <c r="O171" s="74">
        <f t="shared" si="31"/>
        <v>62894635.446189746</v>
      </c>
    </row>
    <row r="172" spans="1:24" x14ac:dyDescent="0.35">
      <c r="A172" s="651"/>
      <c r="B172" s="11" t="s">
        <v>54</v>
      </c>
      <c r="C172" s="3">
        <f t="shared" ref="C172:N172" si="39">C28+C44+C60+C76+C92+C140+C156</f>
        <v>0</v>
      </c>
      <c r="D172" s="3">
        <f t="shared" si="39"/>
        <v>99952</v>
      </c>
      <c r="E172" s="3">
        <f t="shared" si="39"/>
        <v>98703</v>
      </c>
      <c r="F172" s="3">
        <f t="shared" si="39"/>
        <v>8375</v>
      </c>
      <c r="G172" s="3">
        <f t="shared" si="39"/>
        <v>0</v>
      </c>
      <c r="H172" s="3">
        <f t="shared" si="39"/>
        <v>0</v>
      </c>
      <c r="I172" s="3">
        <f t="shared" si="39"/>
        <v>36634</v>
      </c>
      <c r="J172" s="3">
        <f t="shared" si="39"/>
        <v>0</v>
      </c>
      <c r="K172" s="3">
        <f t="shared" si="39"/>
        <v>0</v>
      </c>
      <c r="L172" s="3">
        <f t="shared" si="39"/>
        <v>5636</v>
      </c>
      <c r="M172" s="3">
        <f t="shared" si="39"/>
        <v>787702.06932095368</v>
      </c>
      <c r="N172" s="3">
        <f t="shared" si="39"/>
        <v>2534060.3013333245</v>
      </c>
      <c r="O172" s="74">
        <f t="shared" si="31"/>
        <v>3571062.3706542784</v>
      </c>
    </row>
    <row r="173" spans="1:24" x14ac:dyDescent="0.35">
      <c r="A173" s="651"/>
      <c r="B173" s="11" t="s">
        <v>53</v>
      </c>
      <c r="C173" s="3">
        <f t="shared" ref="C173:N173" si="40">C29+C45+C61+C77+C93+C141+C157</f>
        <v>0</v>
      </c>
      <c r="D173" s="3">
        <f t="shared" si="40"/>
        <v>0</v>
      </c>
      <c r="E173" s="3">
        <f t="shared" si="40"/>
        <v>0</v>
      </c>
      <c r="F173" s="3">
        <f t="shared" si="40"/>
        <v>0</v>
      </c>
      <c r="G173" s="3">
        <f t="shared" si="40"/>
        <v>3437780</v>
      </c>
      <c r="H173" s="3">
        <f t="shared" si="40"/>
        <v>17173</v>
      </c>
      <c r="I173" s="3">
        <f t="shared" si="40"/>
        <v>25781</v>
      </c>
      <c r="J173" s="3">
        <f t="shared" si="40"/>
        <v>0</v>
      </c>
      <c r="K173" s="3">
        <f t="shared" si="40"/>
        <v>0</v>
      </c>
      <c r="L173" s="3">
        <f t="shared" si="40"/>
        <v>69557</v>
      </c>
      <c r="M173" s="3">
        <f t="shared" si="40"/>
        <v>81245.807446359133</v>
      </c>
      <c r="N173" s="3">
        <f t="shared" si="40"/>
        <v>186773.57782467097</v>
      </c>
      <c r="O173" s="74">
        <f t="shared" si="31"/>
        <v>3818310.38527103</v>
      </c>
    </row>
    <row r="174" spans="1:24" x14ac:dyDescent="0.35">
      <c r="A174" s="651"/>
      <c r="B174" s="11" t="s">
        <v>52</v>
      </c>
      <c r="C174" s="3">
        <f t="shared" ref="C174:N174" si="41">C30+C46+C62+C78+C94+C142+C158</f>
        <v>0</v>
      </c>
      <c r="D174" s="3">
        <f t="shared" si="41"/>
        <v>0</v>
      </c>
      <c r="E174" s="3">
        <f t="shared" si="41"/>
        <v>0</v>
      </c>
      <c r="F174" s="3">
        <f t="shared" si="41"/>
        <v>0</v>
      </c>
      <c r="G174" s="3">
        <f t="shared" si="41"/>
        <v>0</v>
      </c>
      <c r="H174" s="3">
        <f t="shared" si="41"/>
        <v>0</v>
      </c>
      <c r="I174" s="3">
        <f t="shared" si="41"/>
        <v>0</v>
      </c>
      <c r="J174" s="3">
        <f t="shared" si="41"/>
        <v>344686</v>
      </c>
      <c r="K174" s="3">
        <f t="shared" si="41"/>
        <v>1190012</v>
      </c>
      <c r="L174" s="3">
        <f t="shared" si="41"/>
        <v>0</v>
      </c>
      <c r="M174" s="3">
        <f t="shared" si="41"/>
        <v>58846.882407317324</v>
      </c>
      <c r="N174" s="3">
        <f t="shared" si="41"/>
        <v>119282.91054598414</v>
      </c>
      <c r="O174" s="74">
        <f t="shared" si="31"/>
        <v>1712827.7929533015</v>
      </c>
    </row>
    <row r="175" spans="1:24" x14ac:dyDescent="0.35">
      <c r="A175" s="651"/>
      <c r="B175" s="11" t="s">
        <v>51</v>
      </c>
      <c r="C175" s="3">
        <f t="shared" ref="C175:N175" si="42">C31+C47+C63+C79+C95+C143+C159</f>
        <v>0</v>
      </c>
      <c r="D175" s="3">
        <f t="shared" si="42"/>
        <v>0</v>
      </c>
      <c r="E175" s="3">
        <f t="shared" si="42"/>
        <v>65156</v>
      </c>
      <c r="F175" s="3">
        <f t="shared" si="42"/>
        <v>0</v>
      </c>
      <c r="G175" s="3">
        <f t="shared" si="42"/>
        <v>1220</v>
      </c>
      <c r="H175" s="3">
        <f t="shared" si="42"/>
        <v>12871</v>
      </c>
      <c r="I175" s="3">
        <f t="shared" si="42"/>
        <v>63896</v>
      </c>
      <c r="J175" s="3">
        <f t="shared" si="42"/>
        <v>0</v>
      </c>
      <c r="K175" s="3">
        <f t="shared" si="42"/>
        <v>130007</v>
      </c>
      <c r="L175" s="3">
        <f t="shared" si="42"/>
        <v>253075</v>
      </c>
      <c r="M175" s="3">
        <f t="shared" si="42"/>
        <v>71170.669807058817</v>
      </c>
      <c r="N175" s="3">
        <f t="shared" si="42"/>
        <v>161733.88592475292</v>
      </c>
      <c r="O175" s="74">
        <f t="shared" si="31"/>
        <v>759129.55573181168</v>
      </c>
    </row>
    <row r="176" spans="1:24" ht="15" thickBot="1" x14ac:dyDescent="0.4">
      <c r="A176" s="652"/>
      <c r="B176" s="11" t="s">
        <v>50</v>
      </c>
      <c r="C176" s="3">
        <f t="shared" ref="C176:N176" si="43">C32+C48+C64+C80+C96+C144+C160</f>
        <v>0</v>
      </c>
      <c r="D176" s="3">
        <f t="shared" si="43"/>
        <v>0</v>
      </c>
      <c r="E176" s="3">
        <f t="shared" si="43"/>
        <v>0</v>
      </c>
      <c r="F176" s="3">
        <f t="shared" si="43"/>
        <v>0</v>
      </c>
      <c r="G176" s="3">
        <f t="shared" si="43"/>
        <v>0</v>
      </c>
      <c r="H176" s="3">
        <f t="shared" si="43"/>
        <v>0</v>
      </c>
      <c r="I176" s="3">
        <f t="shared" si="43"/>
        <v>21156</v>
      </c>
      <c r="J176" s="3">
        <f t="shared" si="43"/>
        <v>0</v>
      </c>
      <c r="K176" s="3">
        <f t="shared" si="43"/>
        <v>0</v>
      </c>
      <c r="L176" s="3">
        <f t="shared" si="43"/>
        <v>0</v>
      </c>
      <c r="M176" s="3">
        <f t="shared" si="43"/>
        <v>0</v>
      </c>
      <c r="N176" s="3">
        <f t="shared" si="43"/>
        <v>0</v>
      </c>
      <c r="O176" s="74">
        <f t="shared" si="31"/>
        <v>21156</v>
      </c>
    </row>
    <row r="177" spans="1:17" ht="15" thickBot="1" x14ac:dyDescent="0.4">
      <c r="A177" s="78"/>
      <c r="B177" s="188" t="s">
        <v>43</v>
      </c>
      <c r="C177" s="189">
        <f t="shared" ref="C177:N177" si="44">SUM(C164:C176)</f>
        <v>0</v>
      </c>
      <c r="D177" s="189">
        <f t="shared" si="44"/>
        <v>1451626</v>
      </c>
      <c r="E177" s="189">
        <f t="shared" si="44"/>
        <v>5355057.74</v>
      </c>
      <c r="F177" s="189">
        <f t="shared" si="44"/>
        <v>5941433.0899999999</v>
      </c>
      <c r="G177" s="189">
        <f t="shared" si="44"/>
        <v>12058605</v>
      </c>
      <c r="H177" s="189">
        <f t="shared" si="44"/>
        <v>6533408.3200000003</v>
      </c>
      <c r="I177" s="189">
        <f t="shared" si="44"/>
        <v>4262197.1500000004</v>
      </c>
      <c r="J177" s="189">
        <f t="shared" si="44"/>
        <v>5025460</v>
      </c>
      <c r="K177" s="189">
        <f t="shared" si="44"/>
        <v>8519553.6099999994</v>
      </c>
      <c r="L177" s="189">
        <f t="shared" si="44"/>
        <v>11425623.16</v>
      </c>
      <c r="M177" s="189">
        <f t="shared" si="44"/>
        <v>12109122.767055141</v>
      </c>
      <c r="N177" s="189">
        <f t="shared" si="44"/>
        <v>40420771.143450901</v>
      </c>
      <c r="O177" s="199">
        <f t="shared" si="31"/>
        <v>113102857.98050603</v>
      </c>
      <c r="P177" s="306">
        <f>SUM(C20:N32,C36:N48,C52:N64,C68:N80,C84:N96,C132:N144,C148:N160)</f>
        <v>113102857.98050608</v>
      </c>
      <c r="Q177" s="302"/>
    </row>
    <row r="178" spans="1:17" ht="15" thickBot="1" x14ac:dyDescent="0.4">
      <c r="A178" s="78"/>
    </row>
    <row r="179" spans="1:17" ht="15" thickBot="1" x14ac:dyDescent="0.4">
      <c r="A179" s="78"/>
      <c r="B179" s="184" t="s">
        <v>36</v>
      </c>
      <c r="C179" s="185">
        <f>C$3</f>
        <v>44927</v>
      </c>
      <c r="D179" s="185">
        <f t="shared" ref="D179:N179" si="45">D$3</f>
        <v>44958</v>
      </c>
      <c r="E179" s="185">
        <f t="shared" si="45"/>
        <v>44986</v>
      </c>
      <c r="F179" s="185">
        <f t="shared" si="45"/>
        <v>45017</v>
      </c>
      <c r="G179" s="185">
        <f t="shared" si="45"/>
        <v>45047</v>
      </c>
      <c r="H179" s="185">
        <f t="shared" si="45"/>
        <v>45078</v>
      </c>
      <c r="I179" s="185">
        <f t="shared" si="45"/>
        <v>45108</v>
      </c>
      <c r="J179" s="185">
        <f t="shared" si="45"/>
        <v>45139</v>
      </c>
      <c r="K179" s="185">
        <f t="shared" si="45"/>
        <v>45170</v>
      </c>
      <c r="L179" s="185">
        <f t="shared" si="45"/>
        <v>45200</v>
      </c>
      <c r="M179" s="185">
        <f t="shared" si="45"/>
        <v>45231</v>
      </c>
      <c r="N179" s="185" t="str">
        <f t="shared" si="45"/>
        <v>Dec-23 +</v>
      </c>
      <c r="O179" s="186" t="s">
        <v>34</v>
      </c>
    </row>
    <row r="180" spans="1:17" ht="15" customHeight="1" x14ac:dyDescent="0.35">
      <c r="A180" s="635" t="s">
        <v>175</v>
      </c>
      <c r="B180" s="196" t="s">
        <v>62</v>
      </c>
      <c r="C180" s="3">
        <f>C4+C116</f>
        <v>0</v>
      </c>
      <c r="D180" s="3">
        <f t="shared" ref="D180:N180" si="46">D4+D116</f>
        <v>0</v>
      </c>
      <c r="E180" s="3">
        <f t="shared" si="46"/>
        <v>0</v>
      </c>
      <c r="F180" s="3">
        <f t="shared" si="46"/>
        <v>0</v>
      </c>
      <c r="G180" s="3">
        <f t="shared" si="46"/>
        <v>0</v>
      </c>
      <c r="H180" s="3">
        <f t="shared" si="46"/>
        <v>0</v>
      </c>
      <c r="I180" s="3">
        <f t="shared" si="46"/>
        <v>0</v>
      </c>
      <c r="J180" s="3">
        <f t="shared" si="46"/>
        <v>0</v>
      </c>
      <c r="K180" s="3">
        <f t="shared" si="46"/>
        <v>0</v>
      </c>
      <c r="L180" s="3">
        <f t="shared" si="46"/>
        <v>0</v>
      </c>
      <c r="M180" s="3">
        <f t="shared" si="46"/>
        <v>0</v>
      </c>
      <c r="N180" s="3">
        <f t="shared" si="46"/>
        <v>0</v>
      </c>
      <c r="O180" s="74">
        <f t="shared" ref="O180:O193" si="47">SUM(C180:N180)</f>
        <v>0</v>
      </c>
    </row>
    <row r="181" spans="1:17" x14ac:dyDescent="0.35">
      <c r="A181" s="636"/>
      <c r="B181" s="196" t="s">
        <v>61</v>
      </c>
      <c r="C181" s="3">
        <f t="shared" ref="C181:N181" si="48">C5+C117</f>
        <v>0</v>
      </c>
      <c r="D181" s="3">
        <f t="shared" si="48"/>
        <v>0</v>
      </c>
      <c r="E181" s="3">
        <f t="shared" si="48"/>
        <v>0</v>
      </c>
      <c r="F181" s="3">
        <f t="shared" si="48"/>
        <v>0</v>
      </c>
      <c r="G181" s="3">
        <f t="shared" si="48"/>
        <v>248820.09999999998</v>
      </c>
      <c r="H181" s="3">
        <f t="shared" si="48"/>
        <v>17392.760000000002</v>
      </c>
      <c r="I181" s="3">
        <f t="shared" si="48"/>
        <v>177548.91</v>
      </c>
      <c r="J181" s="3">
        <f t="shared" si="48"/>
        <v>0</v>
      </c>
      <c r="K181" s="3">
        <f t="shared" si="48"/>
        <v>403244.76</v>
      </c>
      <c r="L181" s="3">
        <f t="shared" si="48"/>
        <v>0</v>
      </c>
      <c r="M181" s="3">
        <f t="shared" si="48"/>
        <v>0</v>
      </c>
      <c r="N181" s="3">
        <f t="shared" si="48"/>
        <v>0</v>
      </c>
      <c r="O181" s="74">
        <f t="shared" si="47"/>
        <v>847006.53</v>
      </c>
    </row>
    <row r="182" spans="1:17" x14ac:dyDescent="0.35">
      <c r="A182" s="636"/>
      <c r="B182" s="196" t="s">
        <v>60</v>
      </c>
      <c r="C182" s="3">
        <f t="shared" ref="C182:N182" si="49">C6+C118</f>
        <v>0</v>
      </c>
      <c r="D182" s="3">
        <f t="shared" si="49"/>
        <v>0</v>
      </c>
      <c r="E182" s="3">
        <f t="shared" si="49"/>
        <v>0</v>
      </c>
      <c r="F182" s="3">
        <f t="shared" si="49"/>
        <v>0</v>
      </c>
      <c r="G182" s="3">
        <f t="shared" si="49"/>
        <v>0</v>
      </c>
      <c r="H182" s="3">
        <f t="shared" si="49"/>
        <v>0</v>
      </c>
      <c r="I182" s="3">
        <f t="shared" si="49"/>
        <v>0</v>
      </c>
      <c r="J182" s="3">
        <f t="shared" si="49"/>
        <v>0</v>
      </c>
      <c r="K182" s="3">
        <f t="shared" si="49"/>
        <v>385.04</v>
      </c>
      <c r="L182" s="3">
        <f t="shared" si="49"/>
        <v>0</v>
      </c>
      <c r="M182" s="3">
        <f t="shared" si="49"/>
        <v>0</v>
      </c>
      <c r="N182" s="3">
        <f t="shared" si="49"/>
        <v>0</v>
      </c>
      <c r="O182" s="74">
        <f t="shared" si="47"/>
        <v>385.04</v>
      </c>
    </row>
    <row r="183" spans="1:17" x14ac:dyDescent="0.35">
      <c r="A183" s="636"/>
      <c r="B183" s="196" t="s">
        <v>59</v>
      </c>
      <c r="C183" s="3">
        <f t="shared" ref="C183:N183" si="50">C7+C119</f>
        <v>0</v>
      </c>
      <c r="D183" s="3">
        <f t="shared" si="50"/>
        <v>0</v>
      </c>
      <c r="E183" s="3">
        <f t="shared" si="50"/>
        <v>0</v>
      </c>
      <c r="F183" s="3">
        <f t="shared" si="50"/>
        <v>9034</v>
      </c>
      <c r="G183" s="3">
        <f t="shared" si="50"/>
        <v>13229.68</v>
      </c>
      <c r="H183" s="3">
        <f t="shared" si="50"/>
        <v>0</v>
      </c>
      <c r="I183" s="3">
        <f t="shared" si="50"/>
        <v>27915.4</v>
      </c>
      <c r="J183" s="3">
        <f t="shared" si="50"/>
        <v>130528.56</v>
      </c>
      <c r="K183" s="3">
        <f t="shared" si="50"/>
        <v>0</v>
      </c>
      <c r="L183" s="3">
        <f t="shared" si="50"/>
        <v>8212</v>
      </c>
      <c r="M183" s="3">
        <f t="shared" si="50"/>
        <v>0</v>
      </c>
      <c r="N183" s="3">
        <f t="shared" si="50"/>
        <v>0</v>
      </c>
      <c r="O183" s="74">
        <f t="shared" si="47"/>
        <v>188919.64</v>
      </c>
    </row>
    <row r="184" spans="1:17" x14ac:dyDescent="0.35">
      <c r="A184" s="636"/>
      <c r="B184" s="196" t="s">
        <v>58</v>
      </c>
      <c r="C184" s="3">
        <f t="shared" ref="C184:N184" si="51">C8+C120</f>
        <v>0</v>
      </c>
      <c r="D184" s="3">
        <f t="shared" si="51"/>
        <v>0</v>
      </c>
      <c r="E184" s="3">
        <f t="shared" si="51"/>
        <v>0</v>
      </c>
      <c r="F184" s="3">
        <f t="shared" si="51"/>
        <v>0</v>
      </c>
      <c r="G184" s="3">
        <f t="shared" si="51"/>
        <v>0</v>
      </c>
      <c r="H184" s="3">
        <f t="shared" si="51"/>
        <v>0</v>
      </c>
      <c r="I184" s="3">
        <f t="shared" si="51"/>
        <v>0</v>
      </c>
      <c r="J184" s="3">
        <f t="shared" si="51"/>
        <v>0</v>
      </c>
      <c r="K184" s="3">
        <f t="shared" si="51"/>
        <v>54.4</v>
      </c>
      <c r="L184" s="3">
        <f t="shared" si="51"/>
        <v>0</v>
      </c>
      <c r="M184" s="3">
        <f t="shared" si="51"/>
        <v>8598.7770023075482</v>
      </c>
      <c r="N184" s="3">
        <f t="shared" si="51"/>
        <v>29306.403562715452</v>
      </c>
      <c r="O184" s="74">
        <f t="shared" si="47"/>
        <v>37959.580565023003</v>
      </c>
    </row>
    <row r="185" spans="1:17" x14ac:dyDescent="0.35">
      <c r="A185" s="636"/>
      <c r="B185" s="196" t="s">
        <v>57</v>
      </c>
      <c r="C185" s="3">
        <f t="shared" ref="C185:N185" si="52">C9+C121</f>
        <v>0</v>
      </c>
      <c r="D185" s="3">
        <f t="shared" si="52"/>
        <v>0</v>
      </c>
      <c r="E185" s="3">
        <f t="shared" si="52"/>
        <v>0</v>
      </c>
      <c r="F185" s="3">
        <f t="shared" si="52"/>
        <v>0</v>
      </c>
      <c r="G185" s="3">
        <f t="shared" si="52"/>
        <v>244.8</v>
      </c>
      <c r="H185" s="3">
        <f t="shared" si="52"/>
        <v>0</v>
      </c>
      <c r="I185" s="3">
        <f t="shared" si="52"/>
        <v>3944</v>
      </c>
      <c r="J185" s="3">
        <f t="shared" si="52"/>
        <v>18441.599999999999</v>
      </c>
      <c r="K185" s="3">
        <f t="shared" si="52"/>
        <v>99391.679999999993</v>
      </c>
      <c r="L185" s="3">
        <f t="shared" si="52"/>
        <v>0</v>
      </c>
      <c r="M185" s="3">
        <f t="shared" si="52"/>
        <v>0</v>
      </c>
      <c r="N185" s="3">
        <f t="shared" si="52"/>
        <v>0</v>
      </c>
      <c r="O185" s="74">
        <f t="shared" si="47"/>
        <v>122022.07999999999</v>
      </c>
    </row>
    <row r="186" spans="1:17" x14ac:dyDescent="0.35">
      <c r="A186" s="636"/>
      <c r="B186" s="196" t="s">
        <v>56</v>
      </c>
      <c r="C186" s="3">
        <f t="shared" ref="C186:N186" si="53">C10+C122</f>
        <v>0</v>
      </c>
      <c r="D186" s="3">
        <f t="shared" si="53"/>
        <v>0</v>
      </c>
      <c r="E186" s="3">
        <f t="shared" si="53"/>
        <v>0</v>
      </c>
      <c r="F186" s="3">
        <f t="shared" si="53"/>
        <v>0</v>
      </c>
      <c r="G186" s="3">
        <f t="shared" si="53"/>
        <v>0</v>
      </c>
      <c r="H186" s="3">
        <f t="shared" si="53"/>
        <v>0</v>
      </c>
      <c r="I186" s="3">
        <f t="shared" si="53"/>
        <v>410.72</v>
      </c>
      <c r="J186" s="3">
        <f t="shared" si="53"/>
        <v>71054.559999999998</v>
      </c>
      <c r="K186" s="3">
        <f t="shared" si="53"/>
        <v>0</v>
      </c>
      <c r="L186" s="3">
        <f t="shared" si="53"/>
        <v>8282.64</v>
      </c>
      <c r="M186" s="3">
        <f t="shared" si="53"/>
        <v>0</v>
      </c>
      <c r="N186" s="3">
        <f t="shared" si="53"/>
        <v>0</v>
      </c>
      <c r="O186" s="74">
        <f t="shared" si="47"/>
        <v>79747.92</v>
      </c>
    </row>
    <row r="187" spans="1:17" x14ac:dyDescent="0.35">
      <c r="A187" s="636"/>
      <c r="B187" s="196" t="s">
        <v>55</v>
      </c>
      <c r="C187" s="3">
        <f t="shared" ref="C187:N187" si="54">C11+C123</f>
        <v>0</v>
      </c>
      <c r="D187" s="3">
        <f t="shared" si="54"/>
        <v>0</v>
      </c>
      <c r="E187" s="3">
        <f t="shared" si="54"/>
        <v>199944.59</v>
      </c>
      <c r="F187" s="3">
        <f t="shared" si="54"/>
        <v>183758.94</v>
      </c>
      <c r="G187" s="3">
        <f t="shared" si="54"/>
        <v>308138</v>
      </c>
      <c r="H187" s="3">
        <f t="shared" si="54"/>
        <v>207173</v>
      </c>
      <c r="I187" s="3">
        <f t="shared" si="54"/>
        <v>78370.97</v>
      </c>
      <c r="J187" s="3">
        <f t="shared" si="54"/>
        <v>181674.28</v>
      </c>
      <c r="K187" s="3">
        <f t="shared" si="54"/>
        <v>285457</v>
      </c>
      <c r="L187" s="3">
        <f t="shared" si="54"/>
        <v>170816</v>
      </c>
      <c r="M187" s="3">
        <f t="shared" si="54"/>
        <v>290932.83276732953</v>
      </c>
      <c r="N187" s="3">
        <f t="shared" si="54"/>
        <v>1023088.0023681627</v>
      </c>
      <c r="O187" s="74">
        <f t="shared" si="47"/>
        <v>2929353.6151354923</v>
      </c>
    </row>
    <row r="188" spans="1:17" x14ac:dyDescent="0.35">
      <c r="A188" s="636"/>
      <c r="B188" s="196" t="s">
        <v>54</v>
      </c>
      <c r="C188" s="3">
        <f t="shared" ref="C188:N188" si="55">C12+C124</f>
        <v>0</v>
      </c>
      <c r="D188" s="3">
        <f t="shared" si="55"/>
        <v>0</v>
      </c>
      <c r="E188" s="3">
        <f t="shared" si="55"/>
        <v>0</v>
      </c>
      <c r="F188" s="3">
        <f t="shared" si="55"/>
        <v>0</v>
      </c>
      <c r="G188" s="3">
        <f t="shared" si="55"/>
        <v>151.96</v>
      </c>
      <c r="H188" s="3">
        <f t="shared" si="55"/>
        <v>0</v>
      </c>
      <c r="I188" s="3">
        <f t="shared" si="55"/>
        <v>0</v>
      </c>
      <c r="J188" s="3">
        <f t="shared" si="55"/>
        <v>0</v>
      </c>
      <c r="K188" s="3">
        <f t="shared" si="55"/>
        <v>0</v>
      </c>
      <c r="L188" s="3">
        <f t="shared" si="55"/>
        <v>0</v>
      </c>
      <c r="M188" s="3">
        <f t="shared" si="55"/>
        <v>7300.9871374037575</v>
      </c>
      <c r="N188" s="3">
        <f t="shared" si="55"/>
        <v>25779.21180428765</v>
      </c>
      <c r="O188" s="74">
        <f t="shared" si="47"/>
        <v>33232.158941691407</v>
      </c>
    </row>
    <row r="189" spans="1:17" x14ac:dyDescent="0.35">
      <c r="A189" s="636"/>
      <c r="B189" s="196" t="s">
        <v>53</v>
      </c>
      <c r="C189" s="3">
        <f t="shared" ref="C189:N189" si="56">C13+C125</f>
        <v>0</v>
      </c>
      <c r="D189" s="3">
        <f t="shared" si="56"/>
        <v>0</v>
      </c>
      <c r="E189" s="3">
        <f t="shared" si="56"/>
        <v>0</v>
      </c>
      <c r="F189" s="3">
        <f t="shared" si="56"/>
        <v>0</v>
      </c>
      <c r="G189" s="3">
        <f t="shared" si="56"/>
        <v>0</v>
      </c>
      <c r="H189" s="3">
        <f t="shared" si="56"/>
        <v>0</v>
      </c>
      <c r="I189" s="3">
        <f t="shared" si="56"/>
        <v>0</v>
      </c>
      <c r="J189" s="3">
        <f t="shared" si="56"/>
        <v>0</v>
      </c>
      <c r="K189" s="3">
        <f t="shared" si="56"/>
        <v>0</v>
      </c>
      <c r="L189" s="3">
        <f t="shared" si="56"/>
        <v>0</v>
      </c>
      <c r="M189" s="3">
        <f t="shared" si="56"/>
        <v>244.10169503097475</v>
      </c>
      <c r="N189" s="3">
        <f t="shared" si="56"/>
        <v>831.94886703084376</v>
      </c>
      <c r="O189" s="74">
        <f t="shared" si="47"/>
        <v>1076.0505620618185</v>
      </c>
    </row>
    <row r="190" spans="1:17" x14ac:dyDescent="0.35">
      <c r="A190" s="636"/>
      <c r="B190" s="196" t="s">
        <v>52</v>
      </c>
      <c r="C190" s="3">
        <f t="shared" ref="C190:N190" si="57">C14+C126</f>
        <v>0</v>
      </c>
      <c r="D190" s="3">
        <f t="shared" si="57"/>
        <v>0</v>
      </c>
      <c r="E190" s="3">
        <f t="shared" si="57"/>
        <v>0</v>
      </c>
      <c r="F190" s="3">
        <f t="shared" si="57"/>
        <v>0</v>
      </c>
      <c r="G190" s="3">
        <f t="shared" si="57"/>
        <v>0</v>
      </c>
      <c r="H190" s="3">
        <f t="shared" si="57"/>
        <v>0</v>
      </c>
      <c r="I190" s="3">
        <f t="shared" si="57"/>
        <v>0</v>
      </c>
      <c r="J190" s="3">
        <f t="shared" si="57"/>
        <v>0</v>
      </c>
      <c r="K190" s="3">
        <f t="shared" si="57"/>
        <v>0</v>
      </c>
      <c r="L190" s="3">
        <f t="shared" si="57"/>
        <v>0</v>
      </c>
      <c r="M190" s="3">
        <f t="shared" si="57"/>
        <v>0</v>
      </c>
      <c r="N190" s="3">
        <f t="shared" si="57"/>
        <v>0</v>
      </c>
      <c r="O190" s="74">
        <f t="shared" si="47"/>
        <v>0</v>
      </c>
    </row>
    <row r="191" spans="1:17" x14ac:dyDescent="0.35">
      <c r="A191" s="636"/>
      <c r="B191" s="196" t="s">
        <v>51</v>
      </c>
      <c r="C191" s="3">
        <f t="shared" ref="C191:N191" si="58">C15+C127</f>
        <v>0</v>
      </c>
      <c r="D191" s="3">
        <f t="shared" si="58"/>
        <v>0</v>
      </c>
      <c r="E191" s="3">
        <f t="shared" si="58"/>
        <v>0</v>
      </c>
      <c r="F191" s="3">
        <f t="shared" si="58"/>
        <v>2951</v>
      </c>
      <c r="G191" s="3">
        <f t="shared" si="58"/>
        <v>0</v>
      </c>
      <c r="H191" s="3">
        <f t="shared" si="58"/>
        <v>0</v>
      </c>
      <c r="I191" s="3">
        <f t="shared" si="58"/>
        <v>0</v>
      </c>
      <c r="J191" s="3">
        <f t="shared" si="58"/>
        <v>0</v>
      </c>
      <c r="K191" s="3">
        <f t="shared" si="58"/>
        <v>0</v>
      </c>
      <c r="L191" s="3">
        <f t="shared" si="58"/>
        <v>0</v>
      </c>
      <c r="M191" s="3">
        <f t="shared" si="58"/>
        <v>0</v>
      </c>
      <c r="N191" s="3">
        <f t="shared" si="58"/>
        <v>0</v>
      </c>
      <c r="O191" s="74">
        <f t="shared" si="47"/>
        <v>2951</v>
      </c>
    </row>
    <row r="192" spans="1:17" ht="15" thickBot="1" x14ac:dyDescent="0.4">
      <c r="A192" s="637"/>
      <c r="B192" s="196" t="s">
        <v>50</v>
      </c>
      <c r="C192" s="3">
        <f t="shared" ref="C192:N192" si="59">C16+C128</f>
        <v>0</v>
      </c>
      <c r="D192" s="3">
        <f t="shared" si="59"/>
        <v>0</v>
      </c>
      <c r="E192" s="3">
        <f t="shared" si="59"/>
        <v>0</v>
      </c>
      <c r="F192" s="3">
        <f t="shared" si="59"/>
        <v>0</v>
      </c>
      <c r="G192" s="3">
        <f t="shared" si="59"/>
        <v>0</v>
      </c>
      <c r="H192" s="3">
        <f t="shared" si="59"/>
        <v>0</v>
      </c>
      <c r="I192" s="3">
        <f t="shared" si="59"/>
        <v>0</v>
      </c>
      <c r="J192" s="3">
        <f t="shared" si="59"/>
        <v>0</v>
      </c>
      <c r="K192" s="3">
        <f t="shared" si="59"/>
        <v>0</v>
      </c>
      <c r="L192" s="3">
        <f t="shared" si="59"/>
        <v>0</v>
      </c>
      <c r="M192" s="3">
        <f t="shared" si="59"/>
        <v>0</v>
      </c>
      <c r="N192" s="3">
        <f t="shared" si="59"/>
        <v>0</v>
      </c>
      <c r="O192" s="74">
        <f t="shared" si="47"/>
        <v>0</v>
      </c>
    </row>
    <row r="193" spans="1:17" ht="15" thickBot="1" x14ac:dyDescent="0.4">
      <c r="A193" s="78"/>
      <c r="B193" s="197" t="s">
        <v>43</v>
      </c>
      <c r="C193" s="189">
        <f t="shared" ref="C193:N193" si="60">SUM(C180:C192)</f>
        <v>0</v>
      </c>
      <c r="D193" s="189">
        <f t="shared" si="60"/>
        <v>0</v>
      </c>
      <c r="E193" s="189">
        <f t="shared" si="60"/>
        <v>199944.59</v>
      </c>
      <c r="F193" s="189">
        <f t="shared" si="60"/>
        <v>195743.94</v>
      </c>
      <c r="G193" s="189">
        <f t="shared" si="60"/>
        <v>570584.53999999992</v>
      </c>
      <c r="H193" s="189">
        <f t="shared" si="60"/>
        <v>224565.76000000001</v>
      </c>
      <c r="I193" s="189">
        <f t="shared" si="60"/>
        <v>288190</v>
      </c>
      <c r="J193" s="189">
        <f t="shared" si="60"/>
        <v>401699</v>
      </c>
      <c r="K193" s="189">
        <f t="shared" si="60"/>
        <v>788532.88</v>
      </c>
      <c r="L193" s="189">
        <f t="shared" si="60"/>
        <v>187310.64</v>
      </c>
      <c r="M193" s="189">
        <f t="shared" si="60"/>
        <v>307076.69860207179</v>
      </c>
      <c r="N193" s="189">
        <f t="shared" si="60"/>
        <v>1079005.5666021968</v>
      </c>
      <c r="O193" s="263">
        <f t="shared" si="47"/>
        <v>4242653.6152042691</v>
      </c>
      <c r="P193" s="306">
        <f>SUM(C4:N16,C116:N128)</f>
        <v>4242653.6152042681</v>
      </c>
      <c r="Q193" s="302"/>
    </row>
    <row r="194" spans="1:17" ht="15" thickBot="1" x14ac:dyDescent="0.4">
      <c r="M194" s="653" t="s">
        <v>156</v>
      </c>
      <c r="N194" s="654"/>
      <c r="O194" s="131">
        <f>O177+O193+O113</f>
        <v>117418459.32356031</v>
      </c>
      <c r="P194" s="306">
        <f>P177+P193+P113</f>
        <v>117418459.32356036</v>
      </c>
      <c r="Q194" s="302"/>
    </row>
    <row r="198" spans="1:17" s="264" customFormat="1" x14ac:dyDescent="0.35">
      <c r="B198" s="264" t="s">
        <v>62</v>
      </c>
      <c r="C198" s="265">
        <f>C164+C180+C100</f>
        <v>0</v>
      </c>
      <c r="D198" s="265">
        <f t="shared" ref="D198:N198" si="61">D164+D180+D100</f>
        <v>555792</v>
      </c>
      <c r="E198" s="265">
        <f t="shared" si="61"/>
        <v>460826</v>
      </c>
      <c r="F198" s="265">
        <f t="shared" si="61"/>
        <v>593627</v>
      </c>
      <c r="G198" s="265">
        <f t="shared" si="61"/>
        <v>404208</v>
      </c>
      <c r="H198" s="265">
        <f t="shared" si="61"/>
        <v>164256</v>
      </c>
      <c r="I198" s="265">
        <f t="shared" si="61"/>
        <v>0</v>
      </c>
      <c r="J198" s="265">
        <f t="shared" si="61"/>
        <v>208734</v>
      </c>
      <c r="K198" s="265">
        <f t="shared" si="61"/>
        <v>138351</v>
      </c>
      <c r="L198" s="265">
        <f t="shared" si="61"/>
        <v>0</v>
      </c>
      <c r="M198" s="265">
        <f t="shared" si="61"/>
        <v>460486.38562961627</v>
      </c>
      <c r="N198" s="265">
        <f t="shared" si="61"/>
        <v>1601732.2080394509</v>
      </c>
      <c r="O198" s="265">
        <f t="shared" ref="O198" si="62">O4+O20+O36+O52+O68+O84+O100+O116+O132+O148</f>
        <v>4588012.5936690681</v>
      </c>
    </row>
    <row r="199" spans="1:17" s="264" customFormat="1" x14ac:dyDescent="0.35">
      <c r="B199" s="264" t="s">
        <v>61</v>
      </c>
      <c r="C199" s="265">
        <f t="shared" ref="C199:N199" si="63">C165+C181+C101</f>
        <v>0</v>
      </c>
      <c r="D199" s="265">
        <f t="shared" si="63"/>
        <v>0</v>
      </c>
      <c r="E199" s="265">
        <f t="shared" si="63"/>
        <v>0</v>
      </c>
      <c r="F199" s="265">
        <f t="shared" si="63"/>
        <v>329917.09000000003</v>
      </c>
      <c r="G199" s="265">
        <f t="shared" si="63"/>
        <v>281939.09999999998</v>
      </c>
      <c r="H199" s="265">
        <f t="shared" si="63"/>
        <v>143874.46</v>
      </c>
      <c r="I199" s="265">
        <f t="shared" si="63"/>
        <v>284547.06</v>
      </c>
      <c r="J199" s="265">
        <f t="shared" si="63"/>
        <v>44520</v>
      </c>
      <c r="K199" s="265">
        <f t="shared" si="63"/>
        <v>448067.37</v>
      </c>
      <c r="L199" s="265">
        <f t="shared" si="63"/>
        <v>301632.16000000003</v>
      </c>
      <c r="M199" s="265">
        <f t="shared" si="63"/>
        <v>22248.120782827806</v>
      </c>
      <c r="N199" s="265">
        <f t="shared" si="63"/>
        <v>45097.046650415417</v>
      </c>
      <c r="O199" s="265">
        <f t="shared" ref="O199" si="64">O5+O21+O37+O53+O69+O85+O101+O117+O133+O149</f>
        <v>1901842.4074332435</v>
      </c>
    </row>
    <row r="200" spans="1:17" s="264" customFormat="1" x14ac:dyDescent="0.35">
      <c r="B200" s="264" t="s">
        <v>60</v>
      </c>
      <c r="C200" s="265">
        <f t="shared" ref="C200:N200" si="65">C166+C182+C102</f>
        <v>0</v>
      </c>
      <c r="D200" s="265">
        <f t="shared" si="65"/>
        <v>0</v>
      </c>
      <c r="E200" s="265">
        <f t="shared" si="65"/>
        <v>0</v>
      </c>
      <c r="F200" s="265">
        <f t="shared" si="65"/>
        <v>0</v>
      </c>
      <c r="G200" s="265">
        <f t="shared" si="65"/>
        <v>0</v>
      </c>
      <c r="H200" s="265">
        <f t="shared" si="65"/>
        <v>0</v>
      </c>
      <c r="I200" s="265">
        <f t="shared" si="65"/>
        <v>0</v>
      </c>
      <c r="J200" s="265">
        <f t="shared" si="65"/>
        <v>0</v>
      </c>
      <c r="K200" s="265">
        <f t="shared" si="65"/>
        <v>385.04</v>
      </c>
      <c r="L200" s="265">
        <f t="shared" si="65"/>
        <v>62085</v>
      </c>
      <c r="M200" s="265">
        <f t="shared" si="65"/>
        <v>1645.3570145788287</v>
      </c>
      <c r="N200" s="265">
        <f t="shared" si="65"/>
        <v>7945.8875238614946</v>
      </c>
      <c r="O200" s="265">
        <f t="shared" ref="O200" si="66">O6+O22+O38+O54+O70+O86+O102+O118+O134+O150</f>
        <v>72061.284538440319</v>
      </c>
    </row>
    <row r="201" spans="1:17" s="264" customFormat="1" x14ac:dyDescent="0.35">
      <c r="B201" s="264" t="s">
        <v>59</v>
      </c>
      <c r="C201" s="265">
        <f t="shared" ref="C201:N201" si="67">C167+C183+C103</f>
        <v>0</v>
      </c>
      <c r="D201" s="265">
        <f t="shared" si="67"/>
        <v>3648</v>
      </c>
      <c r="E201" s="265">
        <f t="shared" si="67"/>
        <v>235404</v>
      </c>
      <c r="F201" s="265">
        <f t="shared" si="67"/>
        <v>717382</v>
      </c>
      <c r="G201" s="265">
        <f t="shared" si="67"/>
        <v>834337.68</v>
      </c>
      <c r="H201" s="265">
        <f t="shared" si="67"/>
        <v>1370510</v>
      </c>
      <c r="I201" s="265">
        <f t="shared" si="67"/>
        <v>781874.4</v>
      </c>
      <c r="J201" s="265">
        <f t="shared" si="67"/>
        <v>771137.56</v>
      </c>
      <c r="K201" s="265">
        <f t="shared" si="67"/>
        <v>510144</v>
      </c>
      <c r="L201" s="265">
        <f t="shared" si="67"/>
        <v>979110</v>
      </c>
      <c r="M201" s="265">
        <f t="shared" si="67"/>
        <v>1764062.7308708264</v>
      </c>
      <c r="N201" s="265">
        <f t="shared" si="67"/>
        <v>5091850.9727152633</v>
      </c>
      <c r="O201" s="265">
        <f t="shared" ref="O201" si="68">O7+O23+O39+O55+O71+O87+O103+O119+O135+O151</f>
        <v>13059461.343586091</v>
      </c>
    </row>
    <row r="202" spans="1:17" s="264" customFormat="1" x14ac:dyDescent="0.35">
      <c r="B202" s="264" t="s">
        <v>58</v>
      </c>
      <c r="C202" s="265">
        <f t="shared" ref="C202:N202" si="69">C168+C184+C104</f>
        <v>0</v>
      </c>
      <c r="D202" s="265">
        <f t="shared" si="69"/>
        <v>0</v>
      </c>
      <c r="E202" s="265">
        <f t="shared" si="69"/>
        <v>0</v>
      </c>
      <c r="F202" s="265">
        <f t="shared" si="69"/>
        <v>0</v>
      </c>
      <c r="G202" s="265">
        <f t="shared" si="69"/>
        <v>0</v>
      </c>
      <c r="H202" s="265">
        <f t="shared" si="69"/>
        <v>5577.6200000000008</v>
      </c>
      <c r="I202" s="265">
        <f t="shared" si="69"/>
        <v>0</v>
      </c>
      <c r="J202" s="265">
        <f t="shared" si="69"/>
        <v>0</v>
      </c>
      <c r="K202" s="265">
        <f t="shared" si="69"/>
        <v>54.4</v>
      </c>
      <c r="L202" s="265">
        <f t="shared" si="69"/>
        <v>0</v>
      </c>
      <c r="M202" s="265">
        <f t="shared" si="69"/>
        <v>22068.777884672782</v>
      </c>
      <c r="N202" s="265">
        <f t="shared" si="69"/>
        <v>107680.5106463586</v>
      </c>
      <c r="O202" s="265">
        <f t="shared" ref="O202" si="70">O8+O24+O40+O56+O72+O88+O104+O120+O136+O152</f>
        <v>135381.30853103136</v>
      </c>
    </row>
    <row r="203" spans="1:17" s="264" customFormat="1" x14ac:dyDescent="0.35">
      <c r="B203" s="264" t="s">
        <v>57</v>
      </c>
      <c r="C203" s="265">
        <f t="shared" ref="C203:N203" si="71">C169+C185+C105</f>
        <v>0</v>
      </c>
      <c r="D203" s="265">
        <f t="shared" si="71"/>
        <v>0</v>
      </c>
      <c r="E203" s="265">
        <f t="shared" si="71"/>
        <v>0</v>
      </c>
      <c r="F203" s="265">
        <f t="shared" si="71"/>
        <v>0</v>
      </c>
      <c r="G203" s="265">
        <f t="shared" si="71"/>
        <v>244.8</v>
      </c>
      <c r="H203" s="265">
        <f t="shared" si="71"/>
        <v>0</v>
      </c>
      <c r="I203" s="265">
        <f t="shared" si="71"/>
        <v>3944</v>
      </c>
      <c r="J203" s="265">
        <f t="shared" si="71"/>
        <v>18441.599999999999</v>
      </c>
      <c r="K203" s="265">
        <f t="shared" si="71"/>
        <v>99391.679999999993</v>
      </c>
      <c r="L203" s="265">
        <f t="shared" si="71"/>
        <v>0</v>
      </c>
      <c r="M203" s="265">
        <f t="shared" si="71"/>
        <v>0</v>
      </c>
      <c r="N203" s="265">
        <f t="shared" si="71"/>
        <v>0</v>
      </c>
      <c r="O203" s="265">
        <f t="shared" ref="O203" si="72">O9+O25+O41+O57+O73+O89+O105+O121+O137+O153</f>
        <v>122022.07999999999</v>
      </c>
    </row>
    <row r="204" spans="1:17" s="264" customFormat="1" x14ac:dyDescent="0.35">
      <c r="B204" s="264" t="s">
        <v>56</v>
      </c>
      <c r="C204" s="265">
        <f t="shared" ref="C204:N204" si="73">C170+C186+C106</f>
        <v>0</v>
      </c>
      <c r="D204" s="265">
        <f t="shared" si="73"/>
        <v>0</v>
      </c>
      <c r="E204" s="265">
        <f t="shared" si="73"/>
        <v>153904</v>
      </c>
      <c r="F204" s="265">
        <f t="shared" si="73"/>
        <v>370183</v>
      </c>
      <c r="G204" s="265">
        <f t="shared" si="73"/>
        <v>691555</v>
      </c>
      <c r="H204" s="265">
        <f t="shared" si="73"/>
        <v>886951</v>
      </c>
      <c r="I204" s="265">
        <f t="shared" si="73"/>
        <v>405673.72</v>
      </c>
      <c r="J204" s="265">
        <f t="shared" si="73"/>
        <v>617748.56000000006</v>
      </c>
      <c r="K204" s="265">
        <f t="shared" si="73"/>
        <v>2457957</v>
      </c>
      <c r="L204" s="265">
        <f t="shared" si="73"/>
        <v>3748571.64</v>
      </c>
      <c r="M204" s="265">
        <f t="shared" si="73"/>
        <v>3433280.3274622522</v>
      </c>
      <c r="N204" s="265">
        <f t="shared" si="73"/>
        <v>8957171.9550507758</v>
      </c>
      <c r="O204" s="265">
        <f t="shared" ref="O204" si="74">O10+O26+O42+O58+O74+O90+O106+O122+O138+O154</f>
        <v>21722996.202513028</v>
      </c>
    </row>
    <row r="205" spans="1:17" s="264" customFormat="1" x14ac:dyDescent="0.35">
      <c r="B205" s="264" t="s">
        <v>55</v>
      </c>
      <c r="C205" s="265">
        <f t="shared" ref="C205:N205" si="75">C171+C187+C107</f>
        <v>0</v>
      </c>
      <c r="D205" s="265">
        <f t="shared" si="75"/>
        <v>792234</v>
      </c>
      <c r="E205" s="265">
        <f t="shared" si="75"/>
        <v>4541009.33</v>
      </c>
      <c r="F205" s="265">
        <f t="shared" si="75"/>
        <v>4114741.94</v>
      </c>
      <c r="G205" s="265">
        <f t="shared" si="75"/>
        <v>6977753</v>
      </c>
      <c r="H205" s="265">
        <f t="shared" si="75"/>
        <v>4156761</v>
      </c>
      <c r="I205" s="265">
        <f t="shared" si="75"/>
        <v>2926880.97</v>
      </c>
      <c r="J205" s="265">
        <f t="shared" si="75"/>
        <v>3421891.28</v>
      </c>
      <c r="K205" s="265">
        <f t="shared" si="75"/>
        <v>4333717</v>
      </c>
      <c r="L205" s="265">
        <f t="shared" si="75"/>
        <v>6193267</v>
      </c>
      <c r="M205" s="265">
        <f t="shared" si="75"/>
        <v>5705897.2481983136</v>
      </c>
      <c r="N205" s="265">
        <f t="shared" si="75"/>
        <v>22659836.293126922</v>
      </c>
      <c r="O205" s="265">
        <f t="shared" ref="O205" si="76">O11+O27+O43+O59+O75+O91+O107+O123+O139+O155</f>
        <v>65823989.061325245</v>
      </c>
    </row>
    <row r="206" spans="1:17" s="264" customFormat="1" x14ac:dyDescent="0.35">
      <c r="B206" s="264" t="s">
        <v>54</v>
      </c>
      <c r="C206" s="265">
        <f t="shared" ref="C206:N206" si="77">C172+C188+C108</f>
        <v>0</v>
      </c>
      <c r="D206" s="265">
        <f t="shared" si="77"/>
        <v>99952</v>
      </c>
      <c r="E206" s="265">
        <f t="shared" si="77"/>
        <v>98703</v>
      </c>
      <c r="F206" s="265">
        <f t="shared" si="77"/>
        <v>8375</v>
      </c>
      <c r="G206" s="265">
        <f t="shared" si="77"/>
        <v>151.96</v>
      </c>
      <c r="H206" s="265">
        <f t="shared" si="77"/>
        <v>0</v>
      </c>
      <c r="I206" s="265">
        <f t="shared" si="77"/>
        <v>36634</v>
      </c>
      <c r="J206" s="265">
        <f t="shared" si="77"/>
        <v>0</v>
      </c>
      <c r="K206" s="265">
        <f t="shared" si="77"/>
        <v>0</v>
      </c>
      <c r="L206" s="265">
        <f t="shared" si="77"/>
        <v>78583.727850000068</v>
      </c>
      <c r="M206" s="265">
        <f t="shared" si="77"/>
        <v>795003.05645835749</v>
      </c>
      <c r="N206" s="265">
        <f t="shared" si="77"/>
        <v>2559839.513137612</v>
      </c>
      <c r="O206" s="265">
        <f t="shared" ref="O206" si="78">O12+O28+O44+O60+O76+O92+O108+O124+O140+O156</f>
        <v>3677242.2574459692</v>
      </c>
    </row>
    <row r="207" spans="1:17" s="264" customFormat="1" x14ac:dyDescent="0.35">
      <c r="B207" s="264" t="s">
        <v>53</v>
      </c>
      <c r="C207" s="265">
        <f t="shared" ref="C207:N207" si="79">C173+C189+C109</f>
        <v>0</v>
      </c>
      <c r="D207" s="265">
        <f t="shared" si="79"/>
        <v>0</v>
      </c>
      <c r="E207" s="265">
        <f t="shared" si="79"/>
        <v>0</v>
      </c>
      <c r="F207" s="265">
        <f t="shared" si="79"/>
        <v>0</v>
      </c>
      <c r="G207" s="265">
        <f t="shared" si="79"/>
        <v>3437780</v>
      </c>
      <c r="H207" s="265">
        <f t="shared" si="79"/>
        <v>17173</v>
      </c>
      <c r="I207" s="265">
        <f t="shared" si="79"/>
        <v>25781</v>
      </c>
      <c r="J207" s="265">
        <f t="shared" si="79"/>
        <v>0</v>
      </c>
      <c r="K207" s="265">
        <f t="shared" si="79"/>
        <v>0</v>
      </c>
      <c r="L207" s="265">
        <f t="shared" si="79"/>
        <v>69557</v>
      </c>
      <c r="M207" s="265">
        <f t="shared" si="79"/>
        <v>81489.909141390104</v>
      </c>
      <c r="N207" s="265">
        <f t="shared" si="79"/>
        <v>187605.52669170182</v>
      </c>
      <c r="O207" s="265">
        <f t="shared" ref="O207" si="80">O13+O29+O45+O61+O77+O93+O109+O125+O141+O157</f>
        <v>3819386.4358330918</v>
      </c>
    </row>
    <row r="208" spans="1:17" s="264" customFormat="1" x14ac:dyDescent="0.35">
      <c r="B208" s="264" t="s">
        <v>52</v>
      </c>
      <c r="C208" s="265">
        <f t="shared" ref="C208:N208" si="81">C174+C190+C110</f>
        <v>0</v>
      </c>
      <c r="D208" s="265">
        <f t="shared" si="81"/>
        <v>0</v>
      </c>
      <c r="E208" s="265">
        <f t="shared" si="81"/>
        <v>0</v>
      </c>
      <c r="F208" s="265">
        <f t="shared" si="81"/>
        <v>0</v>
      </c>
      <c r="G208" s="265">
        <f t="shared" si="81"/>
        <v>0</v>
      </c>
      <c r="H208" s="265">
        <f t="shared" si="81"/>
        <v>0</v>
      </c>
      <c r="I208" s="265">
        <f t="shared" si="81"/>
        <v>0</v>
      </c>
      <c r="J208" s="265">
        <f t="shared" si="81"/>
        <v>344686</v>
      </c>
      <c r="K208" s="265">
        <f t="shared" si="81"/>
        <v>1190012</v>
      </c>
      <c r="L208" s="265">
        <f t="shared" si="81"/>
        <v>0</v>
      </c>
      <c r="M208" s="265">
        <f t="shared" si="81"/>
        <v>58846.882407317324</v>
      </c>
      <c r="N208" s="265">
        <f t="shared" si="81"/>
        <v>119282.91054598414</v>
      </c>
      <c r="O208" s="265">
        <f t="shared" ref="O208" si="82">O14+O30+O46+O62+O78+O94+O110+O126+O142+O158</f>
        <v>1712827.7929533015</v>
      </c>
    </row>
    <row r="209" spans="2:15" s="264" customFormat="1" x14ac:dyDescent="0.35">
      <c r="B209" s="264" t="s">
        <v>51</v>
      </c>
      <c r="C209" s="265">
        <f t="shared" ref="C209:N209" si="83">C175+C191+C111</f>
        <v>0</v>
      </c>
      <c r="D209" s="265">
        <f t="shared" si="83"/>
        <v>0</v>
      </c>
      <c r="E209" s="265">
        <f t="shared" si="83"/>
        <v>65156</v>
      </c>
      <c r="F209" s="265">
        <f t="shared" si="83"/>
        <v>2951</v>
      </c>
      <c r="G209" s="265">
        <f t="shared" si="83"/>
        <v>1220</v>
      </c>
      <c r="H209" s="265">
        <f t="shared" si="83"/>
        <v>12871</v>
      </c>
      <c r="I209" s="265">
        <f t="shared" si="83"/>
        <v>63896</v>
      </c>
      <c r="J209" s="265">
        <f t="shared" si="83"/>
        <v>0</v>
      </c>
      <c r="K209" s="265">
        <f t="shared" si="83"/>
        <v>130007</v>
      </c>
      <c r="L209" s="265">
        <f t="shared" si="83"/>
        <v>253075</v>
      </c>
      <c r="M209" s="265">
        <f t="shared" si="83"/>
        <v>71170.669807058817</v>
      </c>
      <c r="N209" s="265">
        <f t="shared" si="83"/>
        <v>161733.88592475292</v>
      </c>
      <c r="O209" s="265">
        <f t="shared" ref="O209" si="84">O15+O31+O47+O63+O79+O95+O111+O127+O143+O159</f>
        <v>762080.55573181179</v>
      </c>
    </row>
    <row r="210" spans="2:15" s="264" customFormat="1" x14ac:dyDescent="0.35">
      <c r="B210" s="264" t="s">
        <v>50</v>
      </c>
      <c r="C210" s="265">
        <f t="shared" ref="C210:N210" si="85">C176+C192+C112</f>
        <v>0</v>
      </c>
      <c r="D210" s="265">
        <f t="shared" si="85"/>
        <v>0</v>
      </c>
      <c r="E210" s="265">
        <f t="shared" si="85"/>
        <v>0</v>
      </c>
      <c r="F210" s="265">
        <f t="shared" si="85"/>
        <v>0</v>
      </c>
      <c r="G210" s="265">
        <f t="shared" si="85"/>
        <v>0</v>
      </c>
      <c r="H210" s="265">
        <f t="shared" si="85"/>
        <v>0</v>
      </c>
      <c r="I210" s="265">
        <f t="shared" si="85"/>
        <v>21156</v>
      </c>
      <c r="J210" s="265">
        <f t="shared" si="85"/>
        <v>0</v>
      </c>
      <c r="K210" s="265">
        <f t="shared" si="85"/>
        <v>0</v>
      </c>
      <c r="L210" s="265">
        <f t="shared" si="85"/>
        <v>0</v>
      </c>
      <c r="M210" s="265">
        <f t="shared" si="85"/>
        <v>0</v>
      </c>
      <c r="N210" s="265">
        <f t="shared" si="85"/>
        <v>0</v>
      </c>
      <c r="O210" s="265">
        <f t="shared" ref="O210" si="86">O16+O32+O48+O64+O80+O96+O112+O128+O144+O160</f>
        <v>21156</v>
      </c>
    </row>
    <row r="211" spans="2:15" s="264" customFormat="1" x14ac:dyDescent="0.35">
      <c r="B211" s="264" t="s">
        <v>43</v>
      </c>
      <c r="C211" s="265">
        <f t="shared" ref="C211:O211" si="87">C17+C33+C49+C65+C81+C97+C113+C129+C145+C161</f>
        <v>0</v>
      </c>
      <c r="D211" s="265">
        <f t="shared" si="87"/>
        <v>1451626</v>
      </c>
      <c r="E211" s="265">
        <f t="shared" si="87"/>
        <v>5555002.3300000001</v>
      </c>
      <c r="F211" s="265">
        <f t="shared" si="87"/>
        <v>6137177.0300000003</v>
      </c>
      <c r="G211" s="265">
        <f t="shared" si="87"/>
        <v>12629189.539999999</v>
      </c>
      <c r="H211" s="265">
        <f t="shared" si="87"/>
        <v>6757974.0800000001</v>
      </c>
      <c r="I211" s="265">
        <f t="shared" si="87"/>
        <v>4550387.1500000004</v>
      </c>
      <c r="J211" s="265">
        <f t="shared" si="87"/>
        <v>5427159</v>
      </c>
      <c r="K211" s="265">
        <f t="shared" si="87"/>
        <v>9308086.4900000002</v>
      </c>
      <c r="L211" s="265">
        <f t="shared" si="87"/>
        <v>11685881.52785</v>
      </c>
      <c r="M211" s="265">
        <f t="shared" si="87"/>
        <v>12416199.465657208</v>
      </c>
      <c r="N211" s="265">
        <f t="shared" si="87"/>
        <v>41499776.710053094</v>
      </c>
      <c r="O211" s="265">
        <f t="shared" si="87"/>
        <v>117418459.3235603</v>
      </c>
    </row>
    <row r="212" spans="2:15" s="264" customFormat="1" x14ac:dyDescent="0.35">
      <c r="O212" s="266"/>
    </row>
    <row r="213" spans="2:15" s="264" customFormat="1" x14ac:dyDescent="0.35">
      <c r="N213" s="264" t="s">
        <v>181</v>
      </c>
      <c r="O213" s="267">
        <f>SUM('BIZ kWh ENTRY'!C4:N16,'BIZ kWh ENTRY'!C20:N32,'BIZ kWh ENTRY'!C36:N48,'BIZ kWh ENTRY'!C52:N64,'BIZ kWh ENTRY'!C68:N80,'BIZ kWh ENTRY'!C84:N96,'BIZ kWh ENTRY'!C100:N112,'BIZ kWh ENTRY'!C116:N128,'BIZ kWh ENTRY'!C132:N144,'BIZ kWh ENTRY'!C148:N160,'BIZ kWh ENTRY'!S4:AD16,'BIZ kWh ENTRY'!S20:AD32,'BIZ kWh ENTRY'!S36:AD48,'BIZ kWh ENTRY'!S52:AD64,'BIZ kWh ENTRY'!S68:AD80,'BIZ kWh ENTRY'!S84:AD96,'BIZ kWh ENTRY'!S100:AD112,'BIZ kWh ENTRY'!S116:AD128,'BIZ kWh ENTRY'!S132:AD144,'BIZ kWh ENTRY'!S148:AD160,'BIZ kWh ENTRY'!AI4:AT16,'BIZ kWh ENTRY'!AI20:AT32,'BIZ kWh ENTRY'!AI36:AT48,'BIZ kWh ENTRY'!AI52:AT64,'BIZ kWh ENTRY'!AI68:AT80,'BIZ kWh ENTRY'!AI84:AT96,'BIZ kWh ENTRY'!AI100:AT112,'BIZ kWh ENTRY'!AI116:AT128,'BIZ kWh ENTRY'!AI132:AT144,'BIZ kWh ENTRY'!AI148:AT160,'BIZ kWh ENTRY'!AY4:BJ16,'BIZ kWh ENTRY'!AY20:BJ32,'BIZ kWh ENTRY'!AY36:BJ48,'BIZ kWh ENTRY'!AY52:BJ64,'BIZ kWh ENTRY'!AY68:BJ80,'BIZ kWh ENTRY'!AY84:BJ96,'BIZ kWh ENTRY'!AY100:BJ112,'BIZ kWh ENTRY'!AY116:BJ128,'BIZ kWh ENTRY'!AY132:BJ144,'BIZ kWh ENTRY'!AY148:BJ160)</f>
        <v>117418459.32356031</v>
      </c>
    </row>
    <row r="214" spans="2:15" s="264" customFormat="1" x14ac:dyDescent="0.35">
      <c r="N214" s="264" t="s">
        <v>181</v>
      </c>
      <c r="O214" s="268" t="str">
        <f>IF(O194=O213,"ok","SUM ERROR")</f>
        <v>ok</v>
      </c>
    </row>
    <row r="216" spans="2:15" x14ac:dyDescent="0.35">
      <c r="B216" s="264" t="s">
        <v>185</v>
      </c>
      <c r="C216" s="278">
        <f t="shared" ref="C216:N216" si="88">C17+C33+C49+C65+C81+C97+C161</f>
        <v>0</v>
      </c>
      <c r="D216" s="278">
        <f t="shared" si="88"/>
        <v>1451626</v>
      </c>
      <c r="E216" s="278">
        <f t="shared" si="88"/>
        <v>5089382</v>
      </c>
      <c r="F216" s="278">
        <f t="shared" si="88"/>
        <v>5727830</v>
      </c>
      <c r="G216" s="278">
        <f t="shared" si="88"/>
        <v>12378240</v>
      </c>
      <c r="H216" s="278">
        <f t="shared" si="88"/>
        <v>6608522</v>
      </c>
      <c r="I216" s="278">
        <f t="shared" si="88"/>
        <v>4216110</v>
      </c>
      <c r="J216" s="278">
        <f t="shared" si="88"/>
        <v>5119941</v>
      </c>
      <c r="K216" s="278">
        <f t="shared" si="88"/>
        <v>8760188</v>
      </c>
      <c r="L216" s="278">
        <f t="shared" si="88"/>
        <v>11392494</v>
      </c>
      <c r="M216" s="278">
        <f t="shared" si="88"/>
        <v>12317744.6638868</v>
      </c>
      <c r="N216" s="278">
        <f t="shared" si="88"/>
        <v>40850593.734536171</v>
      </c>
      <c r="O216" s="279">
        <f>O17+O33+O49+O65+O81+O97+O161</f>
        <v>113912671.39842297</v>
      </c>
    </row>
    <row r="217" spans="2:15" x14ac:dyDescent="0.35">
      <c r="B217" s="264" t="s">
        <v>186</v>
      </c>
      <c r="C217" s="278">
        <f t="shared" ref="C217:N217" si="89">C113</f>
        <v>0</v>
      </c>
      <c r="D217" s="278">
        <f t="shared" si="89"/>
        <v>0</v>
      </c>
      <c r="E217" s="278">
        <f t="shared" si="89"/>
        <v>0</v>
      </c>
      <c r="F217" s="278">
        <f t="shared" si="89"/>
        <v>0</v>
      </c>
      <c r="G217" s="278">
        <f t="shared" si="89"/>
        <v>0</v>
      </c>
      <c r="H217" s="278">
        <f t="shared" si="89"/>
        <v>0</v>
      </c>
      <c r="I217" s="278">
        <f t="shared" si="89"/>
        <v>0</v>
      </c>
      <c r="J217" s="278">
        <f t="shared" si="89"/>
        <v>0</v>
      </c>
      <c r="K217" s="278">
        <f t="shared" si="89"/>
        <v>0</v>
      </c>
      <c r="L217" s="278">
        <f t="shared" si="89"/>
        <v>72947.727850000068</v>
      </c>
      <c r="M217" s="278">
        <f t="shared" si="89"/>
        <v>0</v>
      </c>
      <c r="N217" s="278">
        <f t="shared" si="89"/>
        <v>0</v>
      </c>
      <c r="O217" s="279">
        <f>O113</f>
        <v>72947.727850000068</v>
      </c>
    </row>
    <row r="218" spans="2:15" x14ac:dyDescent="0.35">
      <c r="B218" s="264" t="s">
        <v>187</v>
      </c>
      <c r="C218" s="278">
        <f t="shared" ref="C218:N218" si="90">C129+C145</f>
        <v>0</v>
      </c>
      <c r="D218" s="278">
        <f t="shared" si="90"/>
        <v>0</v>
      </c>
      <c r="E218" s="278">
        <f t="shared" si="90"/>
        <v>465620.32999999996</v>
      </c>
      <c r="F218" s="278">
        <f t="shared" si="90"/>
        <v>409347.03</v>
      </c>
      <c r="G218" s="278">
        <f t="shared" si="90"/>
        <v>250949.53999999995</v>
      </c>
      <c r="H218" s="278">
        <f t="shared" si="90"/>
        <v>149452.08000000002</v>
      </c>
      <c r="I218" s="278">
        <f t="shared" si="90"/>
        <v>334277.15000000002</v>
      </c>
      <c r="J218" s="278">
        <f t="shared" si="90"/>
        <v>307218</v>
      </c>
      <c r="K218" s="278">
        <f t="shared" si="90"/>
        <v>547898.49</v>
      </c>
      <c r="L218" s="278">
        <f t="shared" si="90"/>
        <v>220439.8</v>
      </c>
      <c r="M218" s="278">
        <f t="shared" si="90"/>
        <v>98454.801770407415</v>
      </c>
      <c r="N218" s="278">
        <f t="shared" si="90"/>
        <v>649182.97551692429</v>
      </c>
      <c r="O218" s="279">
        <f>O129+O145</f>
        <v>3432840.1972873313</v>
      </c>
    </row>
    <row r="219" spans="2:15" x14ac:dyDescent="0.35">
      <c r="B219" s="264" t="s">
        <v>34</v>
      </c>
      <c r="C219" s="278">
        <f t="shared" ref="C219:N219" si="91">SUM(C216:C218)</f>
        <v>0</v>
      </c>
      <c r="D219" s="278">
        <f t="shared" si="91"/>
        <v>1451626</v>
      </c>
      <c r="E219" s="278">
        <f t="shared" si="91"/>
        <v>5555002.3300000001</v>
      </c>
      <c r="F219" s="278">
        <f t="shared" si="91"/>
        <v>6137177.0300000003</v>
      </c>
      <c r="G219" s="278">
        <f t="shared" si="91"/>
        <v>12629189.539999999</v>
      </c>
      <c r="H219" s="278">
        <f t="shared" si="91"/>
        <v>6757974.0800000001</v>
      </c>
      <c r="I219" s="278">
        <f t="shared" si="91"/>
        <v>4550387.1500000004</v>
      </c>
      <c r="J219" s="278">
        <f t="shared" si="91"/>
        <v>5427159</v>
      </c>
      <c r="K219" s="278">
        <f t="shared" si="91"/>
        <v>9308086.4900000002</v>
      </c>
      <c r="L219" s="278">
        <f t="shared" si="91"/>
        <v>11685881.52785</v>
      </c>
      <c r="M219" s="278">
        <f t="shared" si="91"/>
        <v>12416199.465657208</v>
      </c>
      <c r="N219" s="278">
        <f t="shared" si="91"/>
        <v>41499776.710053094</v>
      </c>
      <c r="O219" s="279">
        <f>SUM(O216:O218)</f>
        <v>117418459.32356031</v>
      </c>
    </row>
  </sheetData>
  <mergeCells count="14">
    <mergeCell ref="M194:N194"/>
    <mergeCell ref="C1:N1"/>
    <mergeCell ref="A84:A96"/>
    <mergeCell ref="A100:A112"/>
    <mergeCell ref="A116:A128"/>
    <mergeCell ref="A180:A192"/>
    <mergeCell ref="A132:A144"/>
    <mergeCell ref="A148:A160"/>
    <mergeCell ref="A164:A176"/>
    <mergeCell ref="A68:A80"/>
    <mergeCell ref="A4:A16"/>
    <mergeCell ref="A20:A32"/>
    <mergeCell ref="A36:A48"/>
    <mergeCell ref="A52:A64"/>
  </mergeCells>
  <conditionalFormatting sqref="O214">
    <cfRule type="cellIs" dxfId="2" priority="1" operator="equal">
      <formula>"SUM ERROR"</formula>
    </cfRule>
  </conditionalFormatting>
  <pageMargins left="0.7" right="0.7" top="0.75" bottom="0.75" header="0.3" footer="0.3"/>
  <pageSetup orientation="portrait" r:id="rId1"/>
  <headerFooter>
    <oddFooter>&amp;RSchedule JNG-D7.G</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
    <tabColor theme="0" tint="-0.34998626667073579"/>
  </sheetPr>
  <dimension ref="A1:AA97"/>
  <sheetViews>
    <sheetView zoomScale="80" zoomScaleNormal="80" workbookViewId="0">
      <pane xSplit="2" topLeftCell="C1" activePane="topRight" state="frozen"/>
      <selection activeCell="J80" sqref="J80"/>
      <selection pane="topRight" activeCell="B21" sqref="B21"/>
    </sheetView>
  </sheetViews>
  <sheetFormatPr defaultRowHeight="14.5" x14ac:dyDescent="0.35"/>
  <cols>
    <col min="1" max="1" width="9" customWidth="1"/>
    <col min="2" max="2" width="29" bestFit="1" customWidth="1"/>
    <col min="3" max="3" width="12.54296875" bestFit="1" customWidth="1"/>
    <col min="4" max="4" width="14.36328125" bestFit="1" customWidth="1"/>
    <col min="5" max="5" width="15.36328125" bestFit="1" customWidth="1"/>
    <col min="6" max="6" width="12.54296875" bestFit="1" customWidth="1"/>
    <col min="7" max="7" width="13.54296875" bestFit="1" customWidth="1"/>
    <col min="8" max="8" width="14.6328125" bestFit="1" customWidth="1"/>
    <col min="9" max="16" width="14.36328125" bestFit="1" customWidth="1"/>
    <col min="17" max="27" width="14.36328125" customWidth="1"/>
  </cols>
  <sheetData>
    <row r="1" spans="1:27" ht="15" thickBot="1" x14ac:dyDescent="0.4">
      <c r="B1" s="18"/>
      <c r="C1" s="18"/>
      <c r="D1" s="18"/>
      <c r="E1" s="18"/>
      <c r="F1" s="18"/>
      <c r="G1" s="18"/>
      <c r="H1" s="18"/>
      <c r="I1" s="18"/>
      <c r="J1" s="18"/>
      <c r="K1" s="18"/>
      <c r="L1" s="18"/>
      <c r="M1" s="18"/>
      <c r="N1" s="18"/>
      <c r="O1" s="18"/>
      <c r="P1" s="18"/>
      <c r="Q1" s="18"/>
      <c r="R1" s="18"/>
      <c r="S1" s="18"/>
      <c r="T1" s="18"/>
      <c r="U1" s="18"/>
      <c r="V1" s="18"/>
      <c r="W1" s="18"/>
      <c r="X1" s="18"/>
      <c r="Y1" s="18"/>
      <c r="Z1" s="18"/>
      <c r="AA1" s="18"/>
    </row>
    <row r="2" spans="1:27" ht="15" thickBot="1" x14ac:dyDescent="0.4">
      <c r="A2" s="72"/>
      <c r="B2" s="151" t="s">
        <v>13</v>
      </c>
      <c r="C2" s="342">
        <v>0.82499999999999996</v>
      </c>
      <c r="D2" s="343">
        <f>C2</f>
        <v>0.82499999999999996</v>
      </c>
      <c r="E2" s="343">
        <f t="shared" ref="E2:AA2" si="0">D2</f>
        <v>0.82499999999999996</v>
      </c>
      <c r="F2" s="343">
        <f t="shared" si="0"/>
        <v>0.82499999999999996</v>
      </c>
      <c r="G2" s="343">
        <f t="shared" si="0"/>
        <v>0.82499999999999996</v>
      </c>
      <c r="H2" s="343">
        <f t="shared" si="0"/>
        <v>0.82499999999999996</v>
      </c>
      <c r="I2" s="343">
        <f t="shared" si="0"/>
        <v>0.82499999999999996</v>
      </c>
      <c r="J2" s="343">
        <f t="shared" si="0"/>
        <v>0.82499999999999996</v>
      </c>
      <c r="K2" s="343">
        <f t="shared" si="0"/>
        <v>0.82499999999999996</v>
      </c>
      <c r="L2" s="343">
        <f t="shared" si="0"/>
        <v>0.82499999999999996</v>
      </c>
      <c r="M2" s="343">
        <f t="shared" si="0"/>
        <v>0.82499999999999996</v>
      </c>
      <c r="N2" s="343">
        <f t="shared" si="0"/>
        <v>0.82499999999999996</v>
      </c>
      <c r="O2" s="343">
        <f t="shared" si="0"/>
        <v>0.82499999999999996</v>
      </c>
      <c r="P2" s="343">
        <f t="shared" si="0"/>
        <v>0.82499999999999996</v>
      </c>
      <c r="Q2" s="343">
        <f t="shared" si="0"/>
        <v>0.82499999999999996</v>
      </c>
      <c r="R2" s="343">
        <f t="shared" si="0"/>
        <v>0.82499999999999996</v>
      </c>
      <c r="S2" s="343">
        <f t="shared" si="0"/>
        <v>0.82499999999999996</v>
      </c>
      <c r="T2" s="343">
        <f t="shared" si="0"/>
        <v>0.82499999999999996</v>
      </c>
      <c r="U2" s="343">
        <f t="shared" si="0"/>
        <v>0.82499999999999996</v>
      </c>
      <c r="V2" s="343">
        <f t="shared" si="0"/>
        <v>0.82499999999999996</v>
      </c>
      <c r="W2" s="343">
        <f t="shared" si="0"/>
        <v>0.82499999999999996</v>
      </c>
      <c r="X2" s="343">
        <f t="shared" si="0"/>
        <v>0.82499999999999996</v>
      </c>
      <c r="Y2" s="343">
        <f t="shared" si="0"/>
        <v>0.82499999999999996</v>
      </c>
      <c r="Z2" s="343">
        <f t="shared" si="0"/>
        <v>0.82499999999999996</v>
      </c>
      <c r="AA2" s="343">
        <f t="shared" si="0"/>
        <v>0.82499999999999996</v>
      </c>
    </row>
    <row r="3" spans="1:27" s="7" customFormat="1" ht="16.5" customHeight="1" thickBot="1" x14ac:dyDescent="0.6">
      <c r="B3" s="71"/>
      <c r="C3" s="273"/>
      <c r="D3" s="273"/>
      <c r="E3" s="273"/>
      <c r="F3" s="273"/>
      <c r="G3" s="273"/>
      <c r="H3" s="273"/>
      <c r="I3" s="273"/>
      <c r="J3" s="273"/>
      <c r="K3" s="273"/>
      <c r="L3" s="273"/>
      <c r="M3" s="273"/>
      <c r="N3" s="273"/>
      <c r="O3" s="273"/>
    </row>
    <row r="4" spans="1:27" ht="15.75" customHeight="1" thickBot="1" x14ac:dyDescent="0.4">
      <c r="A4" s="660" t="s">
        <v>14</v>
      </c>
      <c r="B4" s="155" t="s">
        <v>10</v>
      </c>
      <c r="C4" s="145">
        <f>'YTD PROGRAM SUMMARY'!C5</f>
        <v>44927</v>
      </c>
      <c r="D4" s="145">
        <f>'YTD PROGRAM SUMMARY'!D5</f>
        <v>44958</v>
      </c>
      <c r="E4" s="145">
        <f>'YTD PROGRAM SUMMARY'!E5</f>
        <v>44986</v>
      </c>
      <c r="F4" s="145">
        <f>'YTD PROGRAM SUMMARY'!F5</f>
        <v>45017</v>
      </c>
      <c r="G4" s="145">
        <f>'YTD PROGRAM SUMMARY'!G5</f>
        <v>45047</v>
      </c>
      <c r="H4" s="145">
        <f>'YTD PROGRAM SUMMARY'!H5</f>
        <v>45078</v>
      </c>
      <c r="I4" s="145">
        <f>'YTD PROGRAM SUMMARY'!I5</f>
        <v>45108</v>
      </c>
      <c r="J4" s="145">
        <f>'YTD PROGRAM SUMMARY'!J5</f>
        <v>45139</v>
      </c>
      <c r="K4" s="145">
        <f>'YTD PROGRAM SUMMARY'!K5</f>
        <v>45170</v>
      </c>
      <c r="L4" s="145">
        <f>'YTD PROGRAM SUMMARY'!L5</f>
        <v>45200</v>
      </c>
      <c r="M4" s="145">
        <f>'YTD PROGRAM SUMMARY'!M5</f>
        <v>45231</v>
      </c>
      <c r="N4" s="145">
        <f>'YTD PROGRAM SUMMARY'!N5</f>
        <v>45261</v>
      </c>
      <c r="O4" s="145">
        <f>'YTD PROGRAM SUMMARY'!O5</f>
        <v>45292</v>
      </c>
      <c r="P4" s="145">
        <f>'YTD PROGRAM SUMMARY'!P5</f>
        <v>45323</v>
      </c>
      <c r="Q4" s="145">
        <f>'YTD PROGRAM SUMMARY'!Q5</f>
        <v>45352</v>
      </c>
      <c r="R4" s="145">
        <f>'YTD PROGRAM SUMMARY'!R5</f>
        <v>45383</v>
      </c>
      <c r="S4" s="145">
        <f>'YTD PROGRAM SUMMARY'!S5</f>
        <v>45413</v>
      </c>
      <c r="T4" s="145">
        <f>'YTD PROGRAM SUMMARY'!T5</f>
        <v>45444</v>
      </c>
      <c r="U4" s="145">
        <f>'YTD PROGRAM SUMMARY'!U5</f>
        <v>45474</v>
      </c>
      <c r="V4" s="145">
        <f>'YTD PROGRAM SUMMARY'!V5</f>
        <v>45505</v>
      </c>
      <c r="W4" s="145">
        <f>'YTD PROGRAM SUMMARY'!W5</f>
        <v>45536</v>
      </c>
      <c r="X4" s="145">
        <f>'YTD PROGRAM SUMMARY'!X5</f>
        <v>45566</v>
      </c>
      <c r="Y4" s="145">
        <f>'YTD PROGRAM SUMMARY'!Y5</f>
        <v>45597</v>
      </c>
      <c r="Z4" s="145">
        <f>'YTD PROGRAM SUMMARY'!Z5</f>
        <v>45627</v>
      </c>
      <c r="AA4" s="145">
        <f>'YTD PROGRAM SUMMARY'!AA5</f>
        <v>45658</v>
      </c>
    </row>
    <row r="5" spans="1:27" ht="15" customHeight="1" x14ac:dyDescent="0.35">
      <c r="A5" s="661"/>
      <c r="B5" s="97" t="s">
        <v>0</v>
      </c>
      <c r="C5" s="132">
        <f>'RES kWh ENTRY'!C144</f>
        <v>76429.98</v>
      </c>
      <c r="D5" s="132">
        <f>'RES kWh ENTRY'!D144</f>
        <v>73695.199999999997</v>
      </c>
      <c r="E5" s="274">
        <f>'RES kWh ENTRY'!E144</f>
        <v>31010.65</v>
      </c>
      <c r="F5" s="132">
        <f>'RES kWh ENTRY'!F144</f>
        <v>45377.97</v>
      </c>
      <c r="G5" s="132">
        <f>'RES kWh ENTRY'!G144</f>
        <v>46599.299999999996</v>
      </c>
      <c r="H5" s="132">
        <f>'RES kWh ENTRY'!H144</f>
        <v>40558.54</v>
      </c>
      <c r="I5" s="132">
        <f>'RES kWh ENTRY'!I144</f>
        <v>139803.89000000001</v>
      </c>
      <c r="J5" s="132">
        <f>'RES kWh ENTRY'!J144</f>
        <v>106496.98999999998</v>
      </c>
      <c r="K5" s="132">
        <f>'RES kWh ENTRY'!K144</f>
        <v>80670.64</v>
      </c>
      <c r="L5" s="132">
        <f>'RES kWh ENTRY'!L144</f>
        <v>108233.42</v>
      </c>
      <c r="M5" s="132">
        <f>'RES kWh ENTRY'!M144</f>
        <v>40162.495621491049</v>
      </c>
      <c r="N5" s="132">
        <f>'RES kWh ENTRY'!N144</f>
        <v>177550.48564521022</v>
      </c>
      <c r="O5" s="200"/>
      <c r="P5" s="200"/>
      <c r="Q5" s="200"/>
      <c r="R5" s="200"/>
      <c r="S5" s="200"/>
      <c r="T5" s="200"/>
      <c r="U5" s="200"/>
      <c r="V5" s="200"/>
      <c r="W5" s="200"/>
      <c r="X5" s="200"/>
      <c r="Y5" s="200"/>
      <c r="Z5" s="200"/>
      <c r="AA5" s="200"/>
    </row>
    <row r="6" spans="1:27" x14ac:dyDescent="0.35">
      <c r="A6" s="661"/>
      <c r="B6" s="156" t="s">
        <v>1</v>
      </c>
      <c r="C6" s="3">
        <f>'RES kWh ENTRY'!C145</f>
        <v>20923.099999999959</v>
      </c>
      <c r="D6" s="3">
        <f>'RES kWh ENTRY'!D145</f>
        <v>1387136.209999999</v>
      </c>
      <c r="E6" s="3">
        <f>'RES kWh ENTRY'!E145</f>
        <v>2123363.4299999997</v>
      </c>
      <c r="F6" s="3">
        <f>'RES kWh ENTRY'!F145</f>
        <v>1825928.6499999964</v>
      </c>
      <c r="G6" s="3">
        <f>'RES kWh ENTRY'!G145</f>
        <v>2133831.2299999911</v>
      </c>
      <c r="H6" s="3">
        <f>'RES kWh ENTRY'!H145</f>
        <v>1926232.0399999914</v>
      </c>
      <c r="I6" s="3">
        <f>'RES kWh ENTRY'!I145</f>
        <v>3878766.4536053468</v>
      </c>
      <c r="J6" s="3">
        <f>'RES kWh ENTRY'!J145</f>
        <v>2875989.0958074816</v>
      </c>
      <c r="K6" s="3">
        <f>'RES kWh ENTRY'!K145</f>
        <v>3308365.3599999947</v>
      </c>
      <c r="L6" s="3">
        <f>'RES kWh ENTRY'!L145</f>
        <v>2729376.1307989373</v>
      </c>
      <c r="M6" s="3">
        <f>'RES kWh ENTRY'!M145</f>
        <v>1745644.8225609742</v>
      </c>
      <c r="N6" s="3">
        <f>'RES kWh ENTRY'!N145</f>
        <v>5721619.7588848649</v>
      </c>
      <c r="O6" s="153"/>
      <c r="P6" s="153"/>
      <c r="Q6" s="153"/>
      <c r="R6" s="153"/>
      <c r="S6" s="153"/>
      <c r="T6" s="153"/>
      <c r="U6" s="153"/>
      <c r="V6" s="153"/>
      <c r="W6" s="153"/>
      <c r="X6" s="153"/>
      <c r="Y6" s="153"/>
      <c r="Z6" s="153"/>
      <c r="AA6" s="153"/>
    </row>
    <row r="7" spans="1:27" x14ac:dyDescent="0.35">
      <c r="A7" s="661"/>
      <c r="B7" s="94" t="s">
        <v>2</v>
      </c>
      <c r="C7" s="3">
        <f>'RES kWh ENTRY'!C146</f>
        <v>0</v>
      </c>
      <c r="D7" s="3">
        <f>'RES kWh ENTRY'!D146</f>
        <v>0</v>
      </c>
      <c r="E7" s="3">
        <f>'RES kWh ENTRY'!E146</f>
        <v>0</v>
      </c>
      <c r="F7" s="3">
        <f>'RES kWh ENTRY'!F146</f>
        <v>0</v>
      </c>
      <c r="G7" s="3">
        <f>'RES kWh ENTRY'!G146</f>
        <v>0</v>
      </c>
      <c r="H7" s="3">
        <f>'RES kWh ENTRY'!H146</f>
        <v>0</v>
      </c>
      <c r="I7" s="3">
        <f>'RES kWh ENTRY'!I146</f>
        <v>0</v>
      </c>
      <c r="J7" s="3">
        <f>'RES kWh ENTRY'!J146</f>
        <v>0</v>
      </c>
      <c r="K7" s="3">
        <f>'RES kWh ENTRY'!K146</f>
        <v>0</v>
      </c>
      <c r="L7" s="3">
        <f>'RES kWh ENTRY'!L146</f>
        <v>0</v>
      </c>
      <c r="M7" s="3">
        <f>'RES kWh ENTRY'!M146</f>
        <v>0</v>
      </c>
      <c r="N7" s="3">
        <f>'RES kWh ENTRY'!N146</f>
        <v>0</v>
      </c>
      <c r="O7" s="153"/>
      <c r="P7" s="153"/>
      <c r="Q7" s="153"/>
      <c r="R7" s="153"/>
      <c r="S7" s="153"/>
      <c r="T7" s="153"/>
      <c r="U7" s="153"/>
      <c r="V7" s="153"/>
      <c r="W7" s="153"/>
      <c r="X7" s="153"/>
      <c r="Y7" s="153"/>
      <c r="Z7" s="153"/>
      <c r="AA7" s="153"/>
    </row>
    <row r="8" spans="1:27" x14ac:dyDescent="0.35">
      <c r="A8" s="661"/>
      <c r="B8" s="94" t="s">
        <v>9</v>
      </c>
      <c r="C8" s="3">
        <f>'RES kWh ENTRY'!C147</f>
        <v>31824.410000000054</v>
      </c>
      <c r="D8" s="3">
        <f>'RES kWh ENTRY'!D147</f>
        <v>732350.11000000138</v>
      </c>
      <c r="E8" s="3">
        <f>'RES kWh ENTRY'!E147</f>
        <v>1763501.18</v>
      </c>
      <c r="F8" s="3">
        <f>'RES kWh ENTRY'!F147</f>
        <v>863204.77</v>
      </c>
      <c r="G8" s="3">
        <f>'RES kWh ENTRY'!G147</f>
        <v>1034039.7000000001</v>
      </c>
      <c r="H8" s="3">
        <f>'RES kWh ENTRY'!H147</f>
        <v>841290.24999999977</v>
      </c>
      <c r="I8" s="3">
        <f>'RES kWh ENTRY'!I147</f>
        <v>1819773.6545971679</v>
      </c>
      <c r="J8" s="3">
        <f>'RES kWh ENTRY'!J147</f>
        <v>1623930.4173144507</v>
      </c>
      <c r="K8" s="3">
        <f>'RES kWh ENTRY'!K147</f>
        <v>1334867.6132128905</v>
      </c>
      <c r="L8" s="3">
        <f>'RES kWh ENTRY'!L147</f>
        <v>1200938.8010082971</v>
      </c>
      <c r="M8" s="3">
        <f>'RES kWh ENTRY'!M147</f>
        <v>1240575.9741741088</v>
      </c>
      <c r="N8" s="3">
        <f>'RES kWh ENTRY'!N147</f>
        <v>4059217.4516723016</v>
      </c>
      <c r="O8" s="153"/>
      <c r="P8" s="153"/>
      <c r="Q8" s="153"/>
      <c r="R8" s="153"/>
      <c r="S8" s="153"/>
      <c r="T8" s="153"/>
      <c r="U8" s="153"/>
      <c r="V8" s="153"/>
      <c r="W8" s="153"/>
      <c r="X8" s="153"/>
      <c r="Y8" s="153"/>
      <c r="Z8" s="153"/>
      <c r="AA8" s="153"/>
    </row>
    <row r="9" spans="1:27" x14ac:dyDescent="0.35">
      <c r="A9" s="661"/>
      <c r="B9" s="156" t="s">
        <v>3</v>
      </c>
      <c r="C9" s="3">
        <f>'RES kWh ENTRY'!C148</f>
        <v>-861.48000000000013</v>
      </c>
      <c r="D9" s="3">
        <f>'RES kWh ENTRY'!D148</f>
        <v>520996.84</v>
      </c>
      <c r="E9" s="3">
        <f>'RES kWh ENTRY'!E148</f>
        <v>56198.37</v>
      </c>
      <c r="F9" s="3">
        <f>'RES kWh ENTRY'!F148</f>
        <v>3302.3400000000015</v>
      </c>
      <c r="G9" s="3">
        <f>'RES kWh ENTRY'!G148</f>
        <v>-335.02000000000004</v>
      </c>
      <c r="H9" s="3">
        <f>'RES kWh ENTRY'!H148</f>
        <v>-95.719999999999928</v>
      </c>
      <c r="I9" s="3">
        <f>'RES kWh ENTRY'!I148</f>
        <v>-3733.08</v>
      </c>
      <c r="J9" s="3">
        <f>'RES kWh ENTRY'!J148</f>
        <v>-46252.900000000722</v>
      </c>
      <c r="K9" s="3">
        <f>'RES kWh ENTRY'!K148</f>
        <v>132925.78</v>
      </c>
      <c r="L9" s="3">
        <f>'RES kWh ENTRY'!L148</f>
        <v>-2057.98</v>
      </c>
      <c r="M9" s="3">
        <f>'RES kWh ENTRY'!M148</f>
        <v>166461.95471783768</v>
      </c>
      <c r="N9" s="3">
        <f>'RES kWh ENTRY'!N148</f>
        <v>216337.36888749205</v>
      </c>
      <c r="O9" s="153"/>
      <c r="P9" s="153"/>
      <c r="Q9" s="153"/>
      <c r="R9" s="153"/>
      <c r="S9" s="153"/>
      <c r="T9" s="153"/>
      <c r="U9" s="153"/>
      <c r="V9" s="153"/>
      <c r="W9" s="153"/>
      <c r="X9" s="153"/>
      <c r="Y9" s="153"/>
      <c r="Z9" s="153"/>
      <c r="AA9" s="153"/>
    </row>
    <row r="10" spans="1:27" x14ac:dyDescent="0.35">
      <c r="A10" s="661"/>
      <c r="B10" s="94" t="s">
        <v>4</v>
      </c>
      <c r="C10" s="3">
        <f>'RES kWh ENTRY'!C149</f>
        <v>0</v>
      </c>
      <c r="D10" s="3">
        <f>'RES kWh ENTRY'!D149</f>
        <v>0</v>
      </c>
      <c r="E10" s="3">
        <f>'RES kWh ENTRY'!E149</f>
        <v>0</v>
      </c>
      <c r="F10" s="3">
        <f>'RES kWh ENTRY'!F149</f>
        <v>0</v>
      </c>
      <c r="G10" s="3">
        <f>'RES kWh ENTRY'!G149</f>
        <v>0</v>
      </c>
      <c r="H10" s="3">
        <f>'RES kWh ENTRY'!H149</f>
        <v>0</v>
      </c>
      <c r="I10" s="3">
        <f>'RES kWh ENTRY'!I149</f>
        <v>0</v>
      </c>
      <c r="J10" s="3">
        <f>'RES kWh ENTRY'!J149</f>
        <v>0</v>
      </c>
      <c r="K10" s="3">
        <f>'RES kWh ENTRY'!K149</f>
        <v>0</v>
      </c>
      <c r="L10" s="3">
        <f>'RES kWh ENTRY'!L149</f>
        <v>0</v>
      </c>
      <c r="M10" s="3">
        <f>'RES kWh ENTRY'!M149</f>
        <v>20552.212860944102</v>
      </c>
      <c r="N10" s="3">
        <f>'RES kWh ENTRY'!N149</f>
        <v>51849.448947024248</v>
      </c>
      <c r="O10" s="153"/>
      <c r="P10" s="153"/>
      <c r="Q10" s="153"/>
      <c r="R10" s="153"/>
      <c r="S10" s="153"/>
      <c r="T10" s="153"/>
      <c r="U10" s="153"/>
      <c r="V10" s="153"/>
      <c r="W10" s="153"/>
      <c r="X10" s="153"/>
      <c r="Y10" s="153"/>
      <c r="Z10" s="153"/>
      <c r="AA10" s="153"/>
    </row>
    <row r="11" spans="1:27" x14ac:dyDescent="0.35">
      <c r="A11" s="661"/>
      <c r="B11" s="94" t="s">
        <v>5</v>
      </c>
      <c r="C11" s="3">
        <f>'RES kWh ENTRY'!C150</f>
        <v>1687.8</v>
      </c>
      <c r="D11" s="3">
        <f>'RES kWh ENTRY'!D150</f>
        <v>5457.2200000000048</v>
      </c>
      <c r="E11" s="3">
        <f>'RES kWh ENTRY'!E150</f>
        <v>23179.119999999999</v>
      </c>
      <c r="F11" s="3">
        <f>'RES kWh ENTRY'!F150</f>
        <v>2756.74</v>
      </c>
      <c r="G11" s="3">
        <f>'RES kWh ENTRY'!G150</f>
        <v>1912.84</v>
      </c>
      <c r="H11" s="3">
        <f>'RES kWh ENTRY'!H150</f>
        <v>5175.920000000001</v>
      </c>
      <c r="I11" s="3">
        <f>'RES kWh ENTRY'!I150</f>
        <v>7876.4000000000024</v>
      </c>
      <c r="J11" s="3">
        <f>'RES kWh ENTRY'!J150</f>
        <v>6188.6000000000076</v>
      </c>
      <c r="K11" s="3">
        <f>'RES kWh ENTRY'!K150</f>
        <v>4163.2400000000034</v>
      </c>
      <c r="L11" s="3">
        <f>'RES kWh ENTRY'!L150</f>
        <v>1068.94</v>
      </c>
      <c r="M11" s="3">
        <f>'RES kWh ENTRY'!M150</f>
        <v>16390.287881961831</v>
      </c>
      <c r="N11" s="3">
        <f>'RES kWh ENTRY'!N150</f>
        <v>38028.001909071449</v>
      </c>
      <c r="O11" s="153"/>
      <c r="P11" s="153"/>
      <c r="Q11" s="153"/>
      <c r="R11" s="153"/>
      <c r="S11" s="153"/>
      <c r="T11" s="153"/>
      <c r="U11" s="153"/>
      <c r="V11" s="153"/>
      <c r="W11" s="153"/>
      <c r="X11" s="153"/>
      <c r="Y11" s="153"/>
      <c r="Z11" s="153"/>
      <c r="AA11" s="153"/>
    </row>
    <row r="12" spans="1:27" x14ac:dyDescent="0.35">
      <c r="A12" s="661"/>
      <c r="B12" s="94" t="s">
        <v>6</v>
      </c>
      <c r="C12" s="3">
        <f>'RES kWh ENTRY'!C151</f>
        <v>0</v>
      </c>
      <c r="D12" s="3">
        <f>'RES kWh ENTRY'!D151</f>
        <v>0</v>
      </c>
      <c r="E12" s="3">
        <f>'RES kWh ENTRY'!E151</f>
        <v>0</v>
      </c>
      <c r="F12" s="3">
        <f>'RES kWh ENTRY'!F151</f>
        <v>0</v>
      </c>
      <c r="G12" s="3">
        <f>'RES kWh ENTRY'!G151</f>
        <v>0</v>
      </c>
      <c r="H12" s="3">
        <f>'RES kWh ENTRY'!H151</f>
        <v>0</v>
      </c>
      <c r="I12" s="3">
        <f>'RES kWh ENTRY'!I151</f>
        <v>0</v>
      </c>
      <c r="J12" s="3">
        <f>'RES kWh ENTRY'!J151</f>
        <v>0</v>
      </c>
      <c r="K12" s="3">
        <f>'RES kWh ENTRY'!K151</f>
        <v>0</v>
      </c>
      <c r="L12" s="3">
        <f>'RES kWh ENTRY'!L151</f>
        <v>0</v>
      </c>
      <c r="M12" s="3">
        <f>'RES kWh ENTRY'!M151</f>
        <v>26497.907523539361</v>
      </c>
      <c r="N12" s="3">
        <f>'RES kWh ENTRY'!N151</f>
        <v>74578.060481233813</v>
      </c>
      <c r="O12" s="153"/>
      <c r="P12" s="153"/>
      <c r="Q12" s="153"/>
      <c r="R12" s="153"/>
      <c r="S12" s="153"/>
      <c r="T12" s="153"/>
      <c r="U12" s="153"/>
      <c r="V12" s="153"/>
      <c r="W12" s="153"/>
      <c r="X12" s="153"/>
      <c r="Y12" s="153"/>
      <c r="Z12" s="153"/>
      <c r="AA12" s="153"/>
    </row>
    <row r="13" spans="1:27" x14ac:dyDescent="0.35">
      <c r="A13" s="661"/>
      <c r="B13" s="94" t="s">
        <v>7</v>
      </c>
      <c r="C13" s="3">
        <f>'RES kWh ENTRY'!C152</f>
        <v>0</v>
      </c>
      <c r="D13" s="3">
        <f>'RES kWh ENTRY'!D152</f>
        <v>0</v>
      </c>
      <c r="E13" s="3">
        <f>'RES kWh ENTRY'!E152</f>
        <v>0</v>
      </c>
      <c r="F13" s="3">
        <f>'RES kWh ENTRY'!F152</f>
        <v>0</v>
      </c>
      <c r="G13" s="3">
        <f>'RES kWh ENTRY'!G152</f>
        <v>0</v>
      </c>
      <c r="H13" s="3">
        <f>'RES kWh ENTRY'!H152</f>
        <v>0</v>
      </c>
      <c r="I13" s="3">
        <f>'RES kWh ENTRY'!I152</f>
        <v>0</v>
      </c>
      <c r="J13" s="3">
        <f>'RES kWh ENTRY'!J152</f>
        <v>0</v>
      </c>
      <c r="K13" s="3">
        <f>'RES kWh ENTRY'!K152</f>
        <v>0</v>
      </c>
      <c r="L13" s="3">
        <f>'RES kWh ENTRY'!L152</f>
        <v>0</v>
      </c>
      <c r="M13" s="3">
        <f>'RES kWh ENTRY'!M152</f>
        <v>0</v>
      </c>
      <c r="N13" s="3">
        <f>'RES kWh ENTRY'!N152</f>
        <v>0</v>
      </c>
      <c r="O13" s="153"/>
      <c r="P13" s="153"/>
      <c r="Q13" s="153"/>
      <c r="R13" s="153"/>
      <c r="S13" s="153"/>
      <c r="T13" s="153"/>
      <c r="U13" s="153"/>
      <c r="V13" s="153"/>
      <c r="W13" s="153"/>
      <c r="X13" s="153"/>
      <c r="Y13" s="153"/>
      <c r="Z13" s="153"/>
      <c r="AA13" s="153"/>
    </row>
    <row r="14" spans="1:27" x14ac:dyDescent="0.35">
      <c r="A14" s="661"/>
      <c r="B14" s="94" t="s">
        <v>8</v>
      </c>
      <c r="C14" s="3">
        <f>'RES kWh ENTRY'!C153</f>
        <v>22761.399999999998</v>
      </c>
      <c r="D14" s="3">
        <f>'RES kWh ENTRY'!D153</f>
        <v>31865.959999999995</v>
      </c>
      <c r="E14" s="3">
        <f>'RES kWh ENTRY'!E153</f>
        <v>36418.239999999998</v>
      </c>
      <c r="F14" s="3">
        <f>'RES kWh ENTRY'!F153</f>
        <v>45522.799999999996</v>
      </c>
      <c r="G14" s="3">
        <f>'RES kWh ENTRY'!G153</f>
        <v>27313.679999999997</v>
      </c>
      <c r="H14" s="3">
        <f>'RES kWh ENTRY'!H153</f>
        <v>11380.699999999999</v>
      </c>
      <c r="I14" s="3">
        <f>'RES kWh ENTRY'!I153</f>
        <v>34142.1</v>
      </c>
      <c r="J14" s="3">
        <f>'RES kWh ENTRY'!J153</f>
        <v>34142.1</v>
      </c>
      <c r="K14" s="3">
        <f>'RES kWh ENTRY'!K153</f>
        <v>34142.1</v>
      </c>
      <c r="L14" s="3">
        <f>'RES kWh ENTRY'!L153</f>
        <v>18209.12</v>
      </c>
      <c r="M14" s="3">
        <f>'RES kWh ENTRY'!M153</f>
        <v>68065.939662433899</v>
      </c>
      <c r="N14" s="3">
        <f>'RES kWh ENTRY'!N153</f>
        <v>279976.57501443505</v>
      </c>
      <c r="O14" s="153"/>
      <c r="P14" s="153"/>
      <c r="Q14" s="153"/>
      <c r="R14" s="153"/>
      <c r="S14" s="153"/>
      <c r="T14" s="153"/>
      <c r="U14" s="153"/>
      <c r="V14" s="153"/>
      <c r="W14" s="153"/>
      <c r="X14" s="153"/>
      <c r="Y14" s="153"/>
      <c r="Z14" s="153"/>
      <c r="AA14" s="153"/>
    </row>
    <row r="15" spans="1:27" ht="15" thickBot="1" x14ac:dyDescent="0.4">
      <c r="A15" s="661"/>
      <c r="B15" s="157" t="s">
        <v>42</v>
      </c>
      <c r="C15" s="152">
        <f>'RES kWh ENTRY'!C154</f>
        <v>0</v>
      </c>
      <c r="D15" s="152">
        <f>'RES kWh ENTRY'!D154</f>
        <v>0</v>
      </c>
      <c r="E15" s="152">
        <f>'RES kWh ENTRY'!E154</f>
        <v>0</v>
      </c>
      <c r="F15" s="152">
        <f>'RES kWh ENTRY'!F154</f>
        <v>0</v>
      </c>
      <c r="G15" s="152">
        <f>'RES kWh ENTRY'!G154</f>
        <v>0</v>
      </c>
      <c r="H15" s="152">
        <f>'RES kWh ENTRY'!H154</f>
        <v>0</v>
      </c>
      <c r="I15" s="152">
        <f>'RES kWh ENTRY'!I154</f>
        <v>0</v>
      </c>
      <c r="J15" s="152">
        <f>'RES kWh ENTRY'!J154</f>
        <v>0</v>
      </c>
      <c r="K15" s="152">
        <f>'RES kWh ENTRY'!K154</f>
        <v>0</v>
      </c>
      <c r="L15" s="152">
        <f>'RES kWh ENTRY'!L154</f>
        <v>0</v>
      </c>
      <c r="M15" s="152">
        <f>'RES kWh ENTRY'!M154</f>
        <v>0</v>
      </c>
      <c r="N15" s="152">
        <f>'RES kWh ENTRY'!N154</f>
        <v>0</v>
      </c>
      <c r="O15" s="153"/>
      <c r="P15" s="152"/>
      <c r="Q15" s="152"/>
      <c r="R15" s="152"/>
      <c r="S15" s="152"/>
      <c r="T15" s="152"/>
      <c r="U15" s="152"/>
      <c r="V15" s="152"/>
      <c r="W15" s="152"/>
      <c r="X15" s="152"/>
      <c r="Y15" s="152"/>
      <c r="Z15" s="152"/>
      <c r="AA15" s="152"/>
    </row>
    <row r="16" spans="1:27" ht="15" thickBot="1" x14ac:dyDescent="0.4">
      <c r="A16" s="662"/>
      <c r="B16" s="158" t="s">
        <v>25</v>
      </c>
      <c r="C16" s="136">
        <f>SUM(C5:C15)</f>
        <v>152765.21000000002</v>
      </c>
      <c r="D16" s="136">
        <f t="shared" ref="D16:AA16" si="1">SUM(D5:D15)</f>
        <v>2751501.5400000005</v>
      </c>
      <c r="E16" s="136">
        <f t="shared" si="1"/>
        <v>4033670.99</v>
      </c>
      <c r="F16" s="136">
        <f t="shared" si="1"/>
        <v>2786093.2699999963</v>
      </c>
      <c r="G16" s="136">
        <f t="shared" si="1"/>
        <v>3243361.7299999911</v>
      </c>
      <c r="H16" s="136">
        <f t="shared" si="1"/>
        <v>2824541.7299999911</v>
      </c>
      <c r="I16" s="136">
        <f t="shared" si="1"/>
        <v>5876629.4182025148</v>
      </c>
      <c r="J16" s="136">
        <f t="shared" si="1"/>
        <v>4600494.3031219309</v>
      </c>
      <c r="K16" s="136">
        <f t="shared" si="1"/>
        <v>4895134.7332128854</v>
      </c>
      <c r="L16" s="136">
        <f t="shared" si="1"/>
        <v>4055768.4318072344</v>
      </c>
      <c r="M16" s="136">
        <f t="shared" si="1"/>
        <v>3324351.595003291</v>
      </c>
      <c r="N16" s="136">
        <f t="shared" si="1"/>
        <v>10619157.151441632</v>
      </c>
      <c r="O16" s="201">
        <f t="shared" si="1"/>
        <v>0</v>
      </c>
      <c r="P16" s="201">
        <f t="shared" si="1"/>
        <v>0</v>
      </c>
      <c r="Q16" s="201">
        <f t="shared" si="1"/>
        <v>0</v>
      </c>
      <c r="R16" s="201">
        <f t="shared" si="1"/>
        <v>0</v>
      </c>
      <c r="S16" s="201">
        <f t="shared" si="1"/>
        <v>0</v>
      </c>
      <c r="T16" s="201">
        <f t="shared" si="1"/>
        <v>0</v>
      </c>
      <c r="U16" s="201">
        <f t="shared" si="1"/>
        <v>0</v>
      </c>
      <c r="V16" s="201">
        <f t="shared" si="1"/>
        <v>0</v>
      </c>
      <c r="W16" s="201">
        <f t="shared" si="1"/>
        <v>0</v>
      </c>
      <c r="X16" s="201">
        <f t="shared" si="1"/>
        <v>0</v>
      </c>
      <c r="Y16" s="201">
        <f t="shared" si="1"/>
        <v>0</v>
      </c>
      <c r="Z16" s="201">
        <f t="shared" si="1"/>
        <v>0</v>
      </c>
      <c r="AA16" s="201">
        <f t="shared" si="1"/>
        <v>0</v>
      </c>
    </row>
    <row r="17" spans="1:27" x14ac:dyDescent="0.35">
      <c r="A17" s="249"/>
      <c r="B17" s="128"/>
      <c r="C17" s="347"/>
      <c r="D17" s="347"/>
      <c r="E17" s="347"/>
      <c r="F17" s="347"/>
      <c r="G17" s="347"/>
      <c r="H17" s="347"/>
      <c r="I17" s="347"/>
      <c r="J17" s="347"/>
      <c r="K17" s="347"/>
      <c r="L17" s="347"/>
      <c r="M17" s="347"/>
      <c r="N17" s="347"/>
      <c r="O17" s="347"/>
      <c r="P17" s="347"/>
      <c r="Q17" s="347"/>
      <c r="R17" s="347"/>
      <c r="S17" s="347"/>
      <c r="T17" s="347"/>
      <c r="U17" s="346"/>
      <c r="V17" s="346"/>
      <c r="W17" s="347"/>
      <c r="X17" s="346"/>
      <c r="Y17" s="346"/>
      <c r="Z17" s="347"/>
      <c r="AA17" s="346"/>
    </row>
    <row r="18" spans="1:27" ht="32.75" customHeight="1" thickBot="1" x14ac:dyDescent="0.4">
      <c r="A18" s="129"/>
      <c r="B18" s="129"/>
      <c r="C18" s="129"/>
      <c r="D18" s="129"/>
      <c r="E18" s="129"/>
      <c r="F18" s="129"/>
      <c r="G18" s="129"/>
      <c r="H18" s="129"/>
      <c r="I18" s="129"/>
      <c r="J18" s="129"/>
      <c r="K18" s="129"/>
      <c r="L18" s="129"/>
      <c r="M18" s="129"/>
      <c r="N18" s="129"/>
      <c r="O18" s="129"/>
      <c r="P18" s="129"/>
      <c r="Q18" s="129"/>
      <c r="R18" s="129"/>
      <c r="S18" s="129"/>
      <c r="T18" s="129"/>
      <c r="U18" s="129"/>
      <c r="V18" s="129"/>
      <c r="W18" s="129"/>
      <c r="X18" s="129"/>
      <c r="Y18" s="129"/>
      <c r="Z18" s="129"/>
      <c r="AA18" s="129"/>
    </row>
    <row r="19" spans="1:27" ht="16" thickBot="1" x14ac:dyDescent="0.4">
      <c r="A19" s="663" t="s">
        <v>15</v>
      </c>
      <c r="B19" s="155" t="s">
        <v>10</v>
      </c>
      <c r="C19" s="145">
        <f>C$4</f>
        <v>44927</v>
      </c>
      <c r="D19" s="145">
        <f t="shared" ref="D19:AA19" si="2">D$4</f>
        <v>44958</v>
      </c>
      <c r="E19" s="145">
        <f t="shared" si="2"/>
        <v>44986</v>
      </c>
      <c r="F19" s="145">
        <f t="shared" si="2"/>
        <v>45017</v>
      </c>
      <c r="G19" s="145">
        <f t="shared" si="2"/>
        <v>45047</v>
      </c>
      <c r="H19" s="145">
        <f t="shared" si="2"/>
        <v>45078</v>
      </c>
      <c r="I19" s="145">
        <f t="shared" si="2"/>
        <v>45108</v>
      </c>
      <c r="J19" s="145">
        <f t="shared" si="2"/>
        <v>45139</v>
      </c>
      <c r="K19" s="145">
        <f t="shared" si="2"/>
        <v>45170</v>
      </c>
      <c r="L19" s="145">
        <f t="shared" si="2"/>
        <v>45200</v>
      </c>
      <c r="M19" s="145">
        <f t="shared" si="2"/>
        <v>45231</v>
      </c>
      <c r="N19" s="145">
        <f t="shared" si="2"/>
        <v>45261</v>
      </c>
      <c r="O19" s="145">
        <f t="shared" si="2"/>
        <v>45292</v>
      </c>
      <c r="P19" s="145">
        <f t="shared" si="2"/>
        <v>45323</v>
      </c>
      <c r="Q19" s="145">
        <f t="shared" si="2"/>
        <v>45352</v>
      </c>
      <c r="R19" s="145">
        <f t="shared" si="2"/>
        <v>45383</v>
      </c>
      <c r="S19" s="145">
        <f t="shared" si="2"/>
        <v>45413</v>
      </c>
      <c r="T19" s="145">
        <f t="shared" si="2"/>
        <v>45444</v>
      </c>
      <c r="U19" s="145">
        <f t="shared" si="2"/>
        <v>45474</v>
      </c>
      <c r="V19" s="145">
        <f t="shared" si="2"/>
        <v>45505</v>
      </c>
      <c r="W19" s="145">
        <f t="shared" si="2"/>
        <v>45536</v>
      </c>
      <c r="X19" s="145">
        <f t="shared" si="2"/>
        <v>45566</v>
      </c>
      <c r="Y19" s="145">
        <f t="shared" si="2"/>
        <v>45597</v>
      </c>
      <c r="Z19" s="145">
        <f t="shared" si="2"/>
        <v>45627</v>
      </c>
      <c r="AA19" s="145">
        <f t="shared" si="2"/>
        <v>45658</v>
      </c>
    </row>
    <row r="20" spans="1:27" ht="15" customHeight="1" x14ac:dyDescent="0.35">
      <c r="A20" s="664"/>
      <c r="B20" s="94" t="str">
        <f t="shared" ref="B20:C31" si="3">B5</f>
        <v>Building Shell</v>
      </c>
      <c r="C20" s="344">
        <f>C5</f>
        <v>76429.98</v>
      </c>
      <c r="D20" s="3">
        <f>IF(SUM($C$16:$N$16)=0,0,C20+D5)</f>
        <v>150125.18</v>
      </c>
      <c r="E20" s="3">
        <f t="shared" ref="E20:AA20" si="4">IF(SUM($C$16:$N$16)=0,0,D20+E5)</f>
        <v>181135.83</v>
      </c>
      <c r="F20" s="3">
        <f t="shared" si="4"/>
        <v>226513.8</v>
      </c>
      <c r="G20" s="3">
        <f t="shared" si="4"/>
        <v>273113.09999999998</v>
      </c>
      <c r="H20" s="3">
        <f t="shared" si="4"/>
        <v>313671.63999999996</v>
      </c>
      <c r="I20" s="3">
        <f t="shared" si="4"/>
        <v>453475.52999999997</v>
      </c>
      <c r="J20" s="3">
        <f t="shared" si="4"/>
        <v>559972.5199999999</v>
      </c>
      <c r="K20" s="3">
        <f t="shared" si="4"/>
        <v>640643.15999999992</v>
      </c>
      <c r="L20" s="3">
        <f t="shared" si="4"/>
        <v>748876.58</v>
      </c>
      <c r="M20" s="3">
        <f t="shared" si="4"/>
        <v>789039.07562149107</v>
      </c>
      <c r="N20" s="3">
        <f t="shared" si="4"/>
        <v>966589.56126670132</v>
      </c>
      <c r="O20" s="95">
        <f t="shared" si="4"/>
        <v>966589.56126670132</v>
      </c>
      <c r="P20" s="3">
        <f t="shared" si="4"/>
        <v>966589.56126670132</v>
      </c>
      <c r="Q20" s="3">
        <f t="shared" si="4"/>
        <v>966589.56126670132</v>
      </c>
      <c r="R20" s="3">
        <f t="shared" si="4"/>
        <v>966589.56126670132</v>
      </c>
      <c r="S20" s="3">
        <f t="shared" si="4"/>
        <v>966589.56126670132</v>
      </c>
      <c r="T20" s="3">
        <f t="shared" si="4"/>
        <v>966589.56126670132</v>
      </c>
      <c r="U20" s="3">
        <f t="shared" si="4"/>
        <v>966589.56126670132</v>
      </c>
      <c r="V20" s="3">
        <f t="shared" si="4"/>
        <v>966589.56126670132</v>
      </c>
      <c r="W20" s="3">
        <f t="shared" si="4"/>
        <v>966589.56126670132</v>
      </c>
      <c r="X20" s="3">
        <f t="shared" si="4"/>
        <v>966589.56126670132</v>
      </c>
      <c r="Y20" s="3">
        <f t="shared" si="4"/>
        <v>966589.56126670132</v>
      </c>
      <c r="Z20" s="3">
        <f t="shared" si="4"/>
        <v>966589.56126670132</v>
      </c>
      <c r="AA20" s="3">
        <f t="shared" si="4"/>
        <v>966589.56126670132</v>
      </c>
    </row>
    <row r="21" spans="1:27" x14ac:dyDescent="0.35">
      <c r="A21" s="664"/>
      <c r="B21" s="156" t="str">
        <f t="shared" si="3"/>
        <v>Cooling</v>
      </c>
      <c r="C21" s="3">
        <f>C6</f>
        <v>20923.099999999959</v>
      </c>
      <c r="D21" s="3">
        <f t="shared" ref="D21:D30" si="5">IF(SUM($C$16:$N$16)=0,0,C21+D6)</f>
        <v>1408059.3099999989</v>
      </c>
      <c r="E21" s="3">
        <f t="shared" ref="E21:AA21" si="6">IF(SUM($C$16:$N$16)=0,0,D21+E6)</f>
        <v>3531422.7399999984</v>
      </c>
      <c r="F21" s="3">
        <f t="shared" si="6"/>
        <v>5357351.389999995</v>
      </c>
      <c r="G21" s="3">
        <f t="shared" si="6"/>
        <v>7491182.6199999861</v>
      </c>
      <c r="H21" s="3">
        <f t="shared" si="6"/>
        <v>9417414.6599999778</v>
      </c>
      <c r="I21" s="3">
        <f t="shared" si="6"/>
        <v>13296181.113605324</v>
      </c>
      <c r="J21" s="3">
        <f t="shared" si="6"/>
        <v>16172170.209412806</v>
      </c>
      <c r="K21" s="3">
        <f t="shared" si="6"/>
        <v>19480535.569412801</v>
      </c>
      <c r="L21" s="3">
        <f t="shared" si="6"/>
        <v>22209911.700211737</v>
      </c>
      <c r="M21" s="3">
        <f t="shared" si="6"/>
        <v>23955556.522772711</v>
      </c>
      <c r="N21" s="3">
        <f t="shared" si="6"/>
        <v>29677176.281657577</v>
      </c>
      <c r="O21" s="3">
        <f t="shared" si="6"/>
        <v>29677176.281657577</v>
      </c>
      <c r="P21" s="3">
        <f t="shared" si="6"/>
        <v>29677176.281657577</v>
      </c>
      <c r="Q21" s="3">
        <f t="shared" si="6"/>
        <v>29677176.281657577</v>
      </c>
      <c r="R21" s="3">
        <f t="shared" si="6"/>
        <v>29677176.281657577</v>
      </c>
      <c r="S21" s="3">
        <f t="shared" si="6"/>
        <v>29677176.281657577</v>
      </c>
      <c r="T21" s="3">
        <f t="shared" si="6"/>
        <v>29677176.281657577</v>
      </c>
      <c r="U21" s="3">
        <f t="shared" si="6"/>
        <v>29677176.281657577</v>
      </c>
      <c r="V21" s="3">
        <f t="shared" si="6"/>
        <v>29677176.281657577</v>
      </c>
      <c r="W21" s="3">
        <f t="shared" si="6"/>
        <v>29677176.281657577</v>
      </c>
      <c r="X21" s="3">
        <f t="shared" si="6"/>
        <v>29677176.281657577</v>
      </c>
      <c r="Y21" s="3">
        <f t="shared" si="6"/>
        <v>29677176.281657577</v>
      </c>
      <c r="Z21" s="3">
        <f t="shared" si="6"/>
        <v>29677176.281657577</v>
      </c>
      <c r="AA21" s="3">
        <f t="shared" si="6"/>
        <v>29677176.281657577</v>
      </c>
    </row>
    <row r="22" spans="1:27" x14ac:dyDescent="0.35">
      <c r="A22" s="664"/>
      <c r="B22" s="94" t="str">
        <f t="shared" si="3"/>
        <v>Freezer</v>
      </c>
      <c r="C22" s="3">
        <f t="shared" si="3"/>
        <v>0</v>
      </c>
      <c r="D22" s="3">
        <f t="shared" si="5"/>
        <v>0</v>
      </c>
      <c r="E22" s="3">
        <f t="shared" ref="E22:AA22" si="7">IF(SUM($C$16:$N$16)=0,0,D22+E7)</f>
        <v>0</v>
      </c>
      <c r="F22" s="3">
        <f t="shared" si="7"/>
        <v>0</v>
      </c>
      <c r="G22" s="3">
        <f t="shared" si="7"/>
        <v>0</v>
      </c>
      <c r="H22" s="3">
        <f t="shared" si="7"/>
        <v>0</v>
      </c>
      <c r="I22" s="3">
        <f t="shared" si="7"/>
        <v>0</v>
      </c>
      <c r="J22" s="3">
        <f t="shared" si="7"/>
        <v>0</v>
      </c>
      <c r="K22" s="3">
        <f t="shared" si="7"/>
        <v>0</v>
      </c>
      <c r="L22" s="3">
        <f t="shared" si="7"/>
        <v>0</v>
      </c>
      <c r="M22" s="3">
        <f t="shared" si="7"/>
        <v>0</v>
      </c>
      <c r="N22" s="3">
        <f t="shared" si="7"/>
        <v>0</v>
      </c>
      <c r="O22" s="3">
        <f t="shared" si="7"/>
        <v>0</v>
      </c>
      <c r="P22" s="3">
        <f t="shared" si="7"/>
        <v>0</v>
      </c>
      <c r="Q22" s="3">
        <f t="shared" si="7"/>
        <v>0</v>
      </c>
      <c r="R22" s="3">
        <f t="shared" si="7"/>
        <v>0</v>
      </c>
      <c r="S22" s="3">
        <f t="shared" si="7"/>
        <v>0</v>
      </c>
      <c r="T22" s="3">
        <f t="shared" si="7"/>
        <v>0</v>
      </c>
      <c r="U22" s="3">
        <f t="shared" si="7"/>
        <v>0</v>
      </c>
      <c r="V22" s="3">
        <f t="shared" si="7"/>
        <v>0</v>
      </c>
      <c r="W22" s="3">
        <f t="shared" si="7"/>
        <v>0</v>
      </c>
      <c r="X22" s="3">
        <f t="shared" si="7"/>
        <v>0</v>
      </c>
      <c r="Y22" s="3">
        <f t="shared" si="7"/>
        <v>0</v>
      </c>
      <c r="Z22" s="3">
        <f t="shared" si="7"/>
        <v>0</v>
      </c>
      <c r="AA22" s="3">
        <f t="shared" si="7"/>
        <v>0</v>
      </c>
    </row>
    <row r="23" spans="1:27" x14ac:dyDescent="0.35">
      <c r="A23" s="664"/>
      <c r="B23" s="94" t="str">
        <f t="shared" si="3"/>
        <v>Heating</v>
      </c>
      <c r="C23" s="3">
        <f t="shared" si="3"/>
        <v>31824.410000000054</v>
      </c>
      <c r="D23" s="3">
        <f t="shared" si="5"/>
        <v>764174.52000000142</v>
      </c>
      <c r="E23" s="3">
        <f t="shared" ref="E23:AA23" si="8">IF(SUM($C$16:$N$16)=0,0,D23+E8)</f>
        <v>2527675.7000000011</v>
      </c>
      <c r="F23" s="3">
        <f t="shared" si="8"/>
        <v>3390880.4700000011</v>
      </c>
      <c r="G23" s="3">
        <f t="shared" si="8"/>
        <v>4424920.1700000009</v>
      </c>
      <c r="H23" s="3">
        <f t="shared" si="8"/>
        <v>5266210.4200000009</v>
      </c>
      <c r="I23" s="3">
        <f t="shared" si="8"/>
        <v>7085984.0745971687</v>
      </c>
      <c r="J23" s="3">
        <f t="shared" si="8"/>
        <v>8709914.4919116199</v>
      </c>
      <c r="K23" s="3">
        <f t="shared" si="8"/>
        <v>10044782.105124511</v>
      </c>
      <c r="L23" s="3">
        <f t="shared" si="8"/>
        <v>11245720.906132808</v>
      </c>
      <c r="M23" s="3">
        <f t="shared" si="8"/>
        <v>12486296.880306916</v>
      </c>
      <c r="N23" s="3">
        <f t="shared" si="8"/>
        <v>16545514.331979219</v>
      </c>
      <c r="O23" s="3">
        <f t="shared" si="8"/>
        <v>16545514.331979219</v>
      </c>
      <c r="P23" s="3">
        <f t="shared" si="8"/>
        <v>16545514.331979219</v>
      </c>
      <c r="Q23" s="3">
        <f t="shared" si="8"/>
        <v>16545514.331979219</v>
      </c>
      <c r="R23" s="3">
        <f t="shared" si="8"/>
        <v>16545514.331979219</v>
      </c>
      <c r="S23" s="3">
        <f t="shared" si="8"/>
        <v>16545514.331979219</v>
      </c>
      <c r="T23" s="3">
        <f t="shared" si="8"/>
        <v>16545514.331979219</v>
      </c>
      <c r="U23" s="3">
        <f t="shared" si="8"/>
        <v>16545514.331979219</v>
      </c>
      <c r="V23" s="3">
        <f t="shared" si="8"/>
        <v>16545514.331979219</v>
      </c>
      <c r="W23" s="3">
        <f t="shared" si="8"/>
        <v>16545514.331979219</v>
      </c>
      <c r="X23" s="3">
        <f t="shared" si="8"/>
        <v>16545514.331979219</v>
      </c>
      <c r="Y23" s="3">
        <f t="shared" si="8"/>
        <v>16545514.331979219</v>
      </c>
      <c r="Z23" s="3">
        <f t="shared" si="8"/>
        <v>16545514.331979219</v>
      </c>
      <c r="AA23" s="3">
        <f t="shared" si="8"/>
        <v>16545514.331979219</v>
      </c>
    </row>
    <row r="24" spans="1:27" x14ac:dyDescent="0.35">
      <c r="A24" s="664"/>
      <c r="B24" s="156" t="str">
        <f t="shared" si="3"/>
        <v>HVAC</v>
      </c>
      <c r="C24" s="3">
        <f t="shared" si="3"/>
        <v>-861.48000000000013</v>
      </c>
      <c r="D24" s="3">
        <f t="shared" si="5"/>
        <v>520135.36000000004</v>
      </c>
      <c r="E24" s="3">
        <f t="shared" ref="E24:AA24" si="9">IF(SUM($C$16:$N$16)=0,0,D24+E9)</f>
        <v>576333.7300000001</v>
      </c>
      <c r="F24" s="3">
        <f t="shared" si="9"/>
        <v>579636.07000000007</v>
      </c>
      <c r="G24" s="3">
        <f t="shared" si="9"/>
        <v>579301.05000000005</v>
      </c>
      <c r="H24" s="3">
        <f t="shared" si="9"/>
        <v>579205.33000000007</v>
      </c>
      <c r="I24" s="3">
        <f t="shared" si="9"/>
        <v>575472.25000000012</v>
      </c>
      <c r="J24" s="3">
        <f t="shared" si="9"/>
        <v>529219.34999999939</v>
      </c>
      <c r="K24" s="3">
        <f t="shared" si="9"/>
        <v>662145.12999999942</v>
      </c>
      <c r="L24" s="3">
        <f t="shared" si="9"/>
        <v>660087.14999999944</v>
      </c>
      <c r="M24" s="3">
        <f t="shared" si="9"/>
        <v>826549.10471783718</v>
      </c>
      <c r="N24" s="3">
        <f t="shared" si="9"/>
        <v>1042886.4736053292</v>
      </c>
      <c r="O24" s="3">
        <f t="shared" si="9"/>
        <v>1042886.4736053292</v>
      </c>
      <c r="P24" s="3">
        <f t="shared" si="9"/>
        <v>1042886.4736053292</v>
      </c>
      <c r="Q24" s="3">
        <f t="shared" si="9"/>
        <v>1042886.4736053292</v>
      </c>
      <c r="R24" s="3">
        <f t="shared" si="9"/>
        <v>1042886.4736053292</v>
      </c>
      <c r="S24" s="3">
        <f t="shared" si="9"/>
        <v>1042886.4736053292</v>
      </c>
      <c r="T24" s="3">
        <f t="shared" si="9"/>
        <v>1042886.4736053292</v>
      </c>
      <c r="U24" s="3">
        <f t="shared" si="9"/>
        <v>1042886.4736053292</v>
      </c>
      <c r="V24" s="3">
        <f t="shared" si="9"/>
        <v>1042886.4736053292</v>
      </c>
      <c r="W24" s="3">
        <f t="shared" si="9"/>
        <v>1042886.4736053292</v>
      </c>
      <c r="X24" s="3">
        <f t="shared" si="9"/>
        <v>1042886.4736053292</v>
      </c>
      <c r="Y24" s="3">
        <f t="shared" si="9"/>
        <v>1042886.4736053292</v>
      </c>
      <c r="Z24" s="3">
        <f t="shared" si="9"/>
        <v>1042886.4736053292</v>
      </c>
      <c r="AA24" s="3">
        <f t="shared" si="9"/>
        <v>1042886.4736053292</v>
      </c>
    </row>
    <row r="25" spans="1:27" x14ac:dyDescent="0.35">
      <c r="A25" s="664"/>
      <c r="B25" s="94" t="str">
        <f t="shared" si="3"/>
        <v>Lighting</v>
      </c>
      <c r="C25" s="3">
        <f t="shared" si="3"/>
        <v>0</v>
      </c>
      <c r="D25" s="3">
        <f t="shared" si="5"/>
        <v>0</v>
      </c>
      <c r="E25" s="3">
        <f t="shared" ref="E25:AA25" si="10">IF(SUM($C$16:$N$16)=0,0,D25+E10)</f>
        <v>0</v>
      </c>
      <c r="F25" s="3">
        <f t="shared" si="10"/>
        <v>0</v>
      </c>
      <c r="G25" s="3">
        <f t="shared" si="10"/>
        <v>0</v>
      </c>
      <c r="H25" s="3">
        <f t="shared" si="10"/>
        <v>0</v>
      </c>
      <c r="I25" s="3">
        <f t="shared" si="10"/>
        <v>0</v>
      </c>
      <c r="J25" s="3">
        <f t="shared" si="10"/>
        <v>0</v>
      </c>
      <c r="K25" s="3">
        <f t="shared" si="10"/>
        <v>0</v>
      </c>
      <c r="L25" s="3">
        <f t="shared" si="10"/>
        <v>0</v>
      </c>
      <c r="M25" s="3">
        <f t="shared" si="10"/>
        <v>20552.212860944102</v>
      </c>
      <c r="N25" s="3">
        <f t="shared" si="10"/>
        <v>72401.661807968354</v>
      </c>
      <c r="O25" s="3">
        <f t="shared" si="10"/>
        <v>72401.661807968354</v>
      </c>
      <c r="P25" s="3">
        <f t="shared" si="10"/>
        <v>72401.661807968354</v>
      </c>
      <c r="Q25" s="3">
        <f t="shared" si="10"/>
        <v>72401.661807968354</v>
      </c>
      <c r="R25" s="3">
        <f t="shared" si="10"/>
        <v>72401.661807968354</v>
      </c>
      <c r="S25" s="3">
        <f t="shared" si="10"/>
        <v>72401.661807968354</v>
      </c>
      <c r="T25" s="3">
        <f t="shared" si="10"/>
        <v>72401.661807968354</v>
      </c>
      <c r="U25" s="3">
        <f t="shared" si="10"/>
        <v>72401.661807968354</v>
      </c>
      <c r="V25" s="3">
        <f t="shared" si="10"/>
        <v>72401.661807968354</v>
      </c>
      <c r="W25" s="3">
        <f t="shared" si="10"/>
        <v>72401.661807968354</v>
      </c>
      <c r="X25" s="3">
        <f t="shared" si="10"/>
        <v>72401.661807968354</v>
      </c>
      <c r="Y25" s="3">
        <f t="shared" si="10"/>
        <v>72401.661807968354</v>
      </c>
      <c r="Z25" s="3">
        <f t="shared" si="10"/>
        <v>72401.661807968354</v>
      </c>
      <c r="AA25" s="3">
        <f t="shared" si="10"/>
        <v>72401.661807968354</v>
      </c>
    </row>
    <row r="26" spans="1:27" x14ac:dyDescent="0.35">
      <c r="A26" s="664"/>
      <c r="B26" s="94" t="str">
        <f t="shared" si="3"/>
        <v>Miscellaneous</v>
      </c>
      <c r="C26" s="3">
        <f t="shared" si="3"/>
        <v>1687.8</v>
      </c>
      <c r="D26" s="3">
        <f t="shared" si="5"/>
        <v>7145.020000000005</v>
      </c>
      <c r="E26" s="3">
        <f t="shared" ref="E26:AA26" si="11">IF(SUM($C$16:$N$16)=0,0,D26+E11)</f>
        <v>30324.140000000003</v>
      </c>
      <c r="F26" s="3">
        <f t="shared" si="11"/>
        <v>33080.880000000005</v>
      </c>
      <c r="G26" s="3">
        <f t="shared" si="11"/>
        <v>34993.72</v>
      </c>
      <c r="H26" s="3">
        <f t="shared" si="11"/>
        <v>40169.64</v>
      </c>
      <c r="I26" s="3">
        <f t="shared" si="11"/>
        <v>48046.04</v>
      </c>
      <c r="J26" s="3">
        <f t="shared" si="11"/>
        <v>54234.640000000007</v>
      </c>
      <c r="K26" s="3">
        <f t="shared" si="11"/>
        <v>58397.880000000012</v>
      </c>
      <c r="L26" s="3">
        <f t="shared" si="11"/>
        <v>59466.820000000014</v>
      </c>
      <c r="M26" s="3">
        <f t="shared" si="11"/>
        <v>75857.107881961841</v>
      </c>
      <c r="N26" s="3">
        <f t="shared" si="11"/>
        <v>113885.10979103329</v>
      </c>
      <c r="O26" s="3">
        <f t="shared" si="11"/>
        <v>113885.10979103329</v>
      </c>
      <c r="P26" s="3">
        <f t="shared" si="11"/>
        <v>113885.10979103329</v>
      </c>
      <c r="Q26" s="3">
        <f t="shared" si="11"/>
        <v>113885.10979103329</v>
      </c>
      <c r="R26" s="3">
        <f t="shared" si="11"/>
        <v>113885.10979103329</v>
      </c>
      <c r="S26" s="3">
        <f t="shared" si="11"/>
        <v>113885.10979103329</v>
      </c>
      <c r="T26" s="3">
        <f t="shared" si="11"/>
        <v>113885.10979103329</v>
      </c>
      <c r="U26" s="3">
        <f t="shared" si="11"/>
        <v>113885.10979103329</v>
      </c>
      <c r="V26" s="3">
        <f t="shared" si="11"/>
        <v>113885.10979103329</v>
      </c>
      <c r="W26" s="3">
        <f t="shared" si="11"/>
        <v>113885.10979103329</v>
      </c>
      <c r="X26" s="3">
        <f t="shared" si="11"/>
        <v>113885.10979103329</v>
      </c>
      <c r="Y26" s="3">
        <f t="shared" si="11"/>
        <v>113885.10979103329</v>
      </c>
      <c r="Z26" s="3">
        <f t="shared" si="11"/>
        <v>113885.10979103329</v>
      </c>
      <c r="AA26" s="3">
        <f t="shared" si="11"/>
        <v>113885.10979103329</v>
      </c>
    </row>
    <row r="27" spans="1:27" x14ac:dyDescent="0.35">
      <c r="A27" s="664"/>
      <c r="B27" s="94" t="str">
        <f t="shared" si="3"/>
        <v>Pool Spa</v>
      </c>
      <c r="C27" s="3">
        <f t="shared" si="3"/>
        <v>0</v>
      </c>
      <c r="D27" s="3">
        <f t="shared" si="5"/>
        <v>0</v>
      </c>
      <c r="E27" s="3">
        <f t="shared" ref="E27:AA27" si="12">IF(SUM($C$16:$N$16)=0,0,D27+E12)</f>
        <v>0</v>
      </c>
      <c r="F27" s="3">
        <f t="shared" si="12"/>
        <v>0</v>
      </c>
      <c r="G27" s="3">
        <f t="shared" si="12"/>
        <v>0</v>
      </c>
      <c r="H27" s="3">
        <f t="shared" si="12"/>
        <v>0</v>
      </c>
      <c r="I27" s="3">
        <f t="shared" si="12"/>
        <v>0</v>
      </c>
      <c r="J27" s="3">
        <f t="shared" si="12"/>
        <v>0</v>
      </c>
      <c r="K27" s="3">
        <f t="shared" si="12"/>
        <v>0</v>
      </c>
      <c r="L27" s="3">
        <f t="shared" si="12"/>
        <v>0</v>
      </c>
      <c r="M27" s="3">
        <f t="shared" si="12"/>
        <v>26497.907523539361</v>
      </c>
      <c r="N27" s="3">
        <f t="shared" si="12"/>
        <v>101075.96800477317</v>
      </c>
      <c r="O27" s="3">
        <f t="shared" si="12"/>
        <v>101075.96800477317</v>
      </c>
      <c r="P27" s="3">
        <f t="shared" si="12"/>
        <v>101075.96800477317</v>
      </c>
      <c r="Q27" s="3">
        <f t="shared" si="12"/>
        <v>101075.96800477317</v>
      </c>
      <c r="R27" s="3">
        <f t="shared" si="12"/>
        <v>101075.96800477317</v>
      </c>
      <c r="S27" s="3">
        <f t="shared" si="12"/>
        <v>101075.96800477317</v>
      </c>
      <c r="T27" s="3">
        <f t="shared" si="12"/>
        <v>101075.96800477317</v>
      </c>
      <c r="U27" s="3">
        <f t="shared" si="12"/>
        <v>101075.96800477317</v>
      </c>
      <c r="V27" s="3">
        <f t="shared" si="12"/>
        <v>101075.96800477317</v>
      </c>
      <c r="W27" s="3">
        <f t="shared" si="12"/>
        <v>101075.96800477317</v>
      </c>
      <c r="X27" s="3">
        <f t="shared" si="12"/>
        <v>101075.96800477317</v>
      </c>
      <c r="Y27" s="3">
        <f t="shared" si="12"/>
        <v>101075.96800477317</v>
      </c>
      <c r="Z27" s="3">
        <f t="shared" si="12"/>
        <v>101075.96800477317</v>
      </c>
      <c r="AA27" s="3">
        <f t="shared" si="12"/>
        <v>101075.96800477317</v>
      </c>
    </row>
    <row r="28" spans="1:27" x14ac:dyDescent="0.35">
      <c r="A28" s="664"/>
      <c r="B28" s="94" t="str">
        <f t="shared" si="3"/>
        <v>Refrigeration</v>
      </c>
      <c r="C28" s="3">
        <f t="shared" si="3"/>
        <v>0</v>
      </c>
      <c r="D28" s="3">
        <f t="shared" si="5"/>
        <v>0</v>
      </c>
      <c r="E28" s="3">
        <f t="shared" ref="E28:AA28" si="13">IF(SUM($C$16:$N$16)=0,0,D28+E13)</f>
        <v>0</v>
      </c>
      <c r="F28" s="3">
        <f t="shared" si="13"/>
        <v>0</v>
      </c>
      <c r="G28" s="3">
        <f t="shared" si="13"/>
        <v>0</v>
      </c>
      <c r="H28" s="3">
        <f t="shared" si="13"/>
        <v>0</v>
      </c>
      <c r="I28" s="3">
        <f t="shared" si="13"/>
        <v>0</v>
      </c>
      <c r="J28" s="3">
        <f t="shared" si="13"/>
        <v>0</v>
      </c>
      <c r="K28" s="3">
        <f t="shared" si="13"/>
        <v>0</v>
      </c>
      <c r="L28" s="3">
        <f t="shared" si="13"/>
        <v>0</v>
      </c>
      <c r="M28" s="3">
        <f t="shared" si="13"/>
        <v>0</v>
      </c>
      <c r="N28" s="3">
        <f t="shared" si="13"/>
        <v>0</v>
      </c>
      <c r="O28" s="3">
        <f t="shared" si="13"/>
        <v>0</v>
      </c>
      <c r="P28" s="3">
        <f t="shared" si="13"/>
        <v>0</v>
      </c>
      <c r="Q28" s="3">
        <f t="shared" si="13"/>
        <v>0</v>
      </c>
      <c r="R28" s="3">
        <f t="shared" si="13"/>
        <v>0</v>
      </c>
      <c r="S28" s="3">
        <f t="shared" si="13"/>
        <v>0</v>
      </c>
      <c r="T28" s="3">
        <f t="shared" si="13"/>
        <v>0</v>
      </c>
      <c r="U28" s="3">
        <f t="shared" si="13"/>
        <v>0</v>
      </c>
      <c r="V28" s="3">
        <f t="shared" si="13"/>
        <v>0</v>
      </c>
      <c r="W28" s="3">
        <f t="shared" si="13"/>
        <v>0</v>
      </c>
      <c r="X28" s="3">
        <f t="shared" si="13"/>
        <v>0</v>
      </c>
      <c r="Y28" s="3">
        <f t="shared" si="13"/>
        <v>0</v>
      </c>
      <c r="Z28" s="3">
        <f t="shared" si="13"/>
        <v>0</v>
      </c>
      <c r="AA28" s="3">
        <f t="shared" si="13"/>
        <v>0</v>
      </c>
    </row>
    <row r="29" spans="1:27" ht="15" customHeight="1" x14ac:dyDescent="0.35">
      <c r="A29" s="664"/>
      <c r="B29" s="94" t="str">
        <f t="shared" si="3"/>
        <v>Water Heating</v>
      </c>
      <c r="C29" s="3">
        <f t="shared" si="3"/>
        <v>22761.399999999998</v>
      </c>
      <c r="D29" s="3">
        <f t="shared" si="5"/>
        <v>54627.359999999993</v>
      </c>
      <c r="E29" s="3">
        <f t="shared" ref="E29:AA29" si="14">IF(SUM($C$16:$N$16)=0,0,D29+E14)</f>
        <v>91045.599999999991</v>
      </c>
      <c r="F29" s="3">
        <f t="shared" si="14"/>
        <v>136568.4</v>
      </c>
      <c r="G29" s="3">
        <f t="shared" si="14"/>
        <v>163882.07999999999</v>
      </c>
      <c r="H29" s="3">
        <f t="shared" si="14"/>
        <v>175262.78</v>
      </c>
      <c r="I29" s="3">
        <f t="shared" si="14"/>
        <v>209404.88</v>
      </c>
      <c r="J29" s="3">
        <f t="shared" si="14"/>
        <v>243546.98</v>
      </c>
      <c r="K29" s="3">
        <f t="shared" si="14"/>
        <v>277689.08</v>
      </c>
      <c r="L29" s="3">
        <f t="shared" si="14"/>
        <v>295898.2</v>
      </c>
      <c r="M29" s="3">
        <f t="shared" si="14"/>
        <v>363964.13966243388</v>
      </c>
      <c r="N29" s="3">
        <f t="shared" si="14"/>
        <v>643940.71467686887</v>
      </c>
      <c r="O29" s="3">
        <f t="shared" si="14"/>
        <v>643940.71467686887</v>
      </c>
      <c r="P29" s="3">
        <f t="shared" si="14"/>
        <v>643940.71467686887</v>
      </c>
      <c r="Q29" s="3">
        <f t="shared" si="14"/>
        <v>643940.71467686887</v>
      </c>
      <c r="R29" s="3">
        <f t="shared" si="14"/>
        <v>643940.71467686887</v>
      </c>
      <c r="S29" s="3">
        <f t="shared" si="14"/>
        <v>643940.71467686887</v>
      </c>
      <c r="T29" s="3">
        <f t="shared" si="14"/>
        <v>643940.71467686887</v>
      </c>
      <c r="U29" s="3">
        <f t="shared" si="14"/>
        <v>643940.71467686887</v>
      </c>
      <c r="V29" s="3">
        <f t="shared" si="14"/>
        <v>643940.71467686887</v>
      </c>
      <c r="W29" s="3">
        <f t="shared" si="14"/>
        <v>643940.71467686887</v>
      </c>
      <c r="X29" s="3">
        <f t="shared" si="14"/>
        <v>643940.71467686887</v>
      </c>
      <c r="Y29" s="3">
        <f t="shared" si="14"/>
        <v>643940.71467686887</v>
      </c>
      <c r="Z29" s="3">
        <f t="shared" si="14"/>
        <v>643940.71467686887</v>
      </c>
      <c r="AA29" s="3">
        <f t="shared" si="14"/>
        <v>643940.71467686887</v>
      </c>
    </row>
    <row r="30" spans="1:27" ht="15" customHeight="1" thickBot="1" x14ac:dyDescent="0.4">
      <c r="A30" s="664"/>
      <c r="B30" s="157" t="str">
        <f t="shared" si="3"/>
        <v>Motors(uses bus. load shape)</v>
      </c>
      <c r="C30" s="152">
        <f t="shared" si="3"/>
        <v>0</v>
      </c>
      <c r="D30" s="153">
        <f t="shared" si="5"/>
        <v>0</v>
      </c>
      <c r="E30" s="153">
        <f t="shared" ref="E30:AA30" si="15">IF(SUM($C$16:$N$16)=0,0,D30+E15)</f>
        <v>0</v>
      </c>
      <c r="F30" s="153">
        <f t="shared" si="15"/>
        <v>0</v>
      </c>
      <c r="G30" s="153">
        <f t="shared" si="15"/>
        <v>0</v>
      </c>
      <c r="H30" s="153">
        <f t="shared" si="15"/>
        <v>0</v>
      </c>
      <c r="I30" s="153">
        <f t="shared" si="15"/>
        <v>0</v>
      </c>
      <c r="J30" s="153">
        <f t="shared" si="15"/>
        <v>0</v>
      </c>
      <c r="K30" s="153">
        <f t="shared" si="15"/>
        <v>0</v>
      </c>
      <c r="L30" s="153">
        <f t="shared" si="15"/>
        <v>0</v>
      </c>
      <c r="M30" s="153">
        <f t="shared" si="15"/>
        <v>0</v>
      </c>
      <c r="N30" s="153">
        <f t="shared" si="15"/>
        <v>0</v>
      </c>
      <c r="O30" s="152">
        <f t="shared" si="15"/>
        <v>0</v>
      </c>
      <c r="P30" s="152">
        <f t="shared" si="15"/>
        <v>0</v>
      </c>
      <c r="Q30" s="152">
        <f t="shared" si="15"/>
        <v>0</v>
      </c>
      <c r="R30" s="152">
        <f t="shared" si="15"/>
        <v>0</v>
      </c>
      <c r="S30" s="152">
        <f t="shared" si="15"/>
        <v>0</v>
      </c>
      <c r="T30" s="152">
        <f t="shared" si="15"/>
        <v>0</v>
      </c>
      <c r="U30" s="152">
        <f t="shared" si="15"/>
        <v>0</v>
      </c>
      <c r="V30" s="152">
        <f t="shared" si="15"/>
        <v>0</v>
      </c>
      <c r="W30" s="152">
        <f t="shared" si="15"/>
        <v>0</v>
      </c>
      <c r="X30" s="152">
        <f t="shared" si="15"/>
        <v>0</v>
      </c>
      <c r="Y30" s="152">
        <f t="shared" si="15"/>
        <v>0</v>
      </c>
      <c r="Z30" s="152">
        <f t="shared" si="15"/>
        <v>0</v>
      </c>
      <c r="AA30" s="152">
        <f t="shared" si="15"/>
        <v>0</v>
      </c>
    </row>
    <row r="31" spans="1:27" ht="15" customHeight="1" thickBot="1" x14ac:dyDescent="0.4">
      <c r="A31" s="665"/>
      <c r="B31" s="158" t="str">
        <f t="shared" si="3"/>
        <v>Monthly kWh</v>
      </c>
      <c r="C31" s="275">
        <f>SUM(C20:C30)</f>
        <v>152765.21000000002</v>
      </c>
      <c r="D31" s="136">
        <f>SUM(D20:D30)</f>
        <v>2904266.75</v>
      </c>
      <c r="E31" s="136">
        <f t="shared" ref="E31:AA31" si="16">SUM(E20:E30)</f>
        <v>6937937.7399999993</v>
      </c>
      <c r="F31" s="136">
        <f t="shared" si="16"/>
        <v>9724031.0099999979</v>
      </c>
      <c r="G31" s="136">
        <f t="shared" si="16"/>
        <v>12967392.739999987</v>
      </c>
      <c r="H31" s="136">
        <f t="shared" si="16"/>
        <v>15791934.46999998</v>
      </c>
      <c r="I31" s="136">
        <f t="shared" si="16"/>
        <v>21668563.888202492</v>
      </c>
      <c r="J31" s="136">
        <f t="shared" si="16"/>
        <v>26269058.191324424</v>
      </c>
      <c r="K31" s="136">
        <f t="shared" si="16"/>
        <v>31164192.924537309</v>
      </c>
      <c r="L31" s="136">
        <f t="shared" si="16"/>
        <v>35219961.356344543</v>
      </c>
      <c r="M31" s="136">
        <f t="shared" si="16"/>
        <v>38544312.951347835</v>
      </c>
      <c r="N31" s="136">
        <f t="shared" si="16"/>
        <v>49163470.102789469</v>
      </c>
      <c r="O31" s="136">
        <f t="shared" si="16"/>
        <v>49163470.102789469</v>
      </c>
      <c r="P31" s="136">
        <f t="shared" si="16"/>
        <v>49163470.102789469</v>
      </c>
      <c r="Q31" s="136">
        <f t="shared" si="16"/>
        <v>49163470.102789469</v>
      </c>
      <c r="R31" s="136">
        <f t="shared" si="16"/>
        <v>49163470.102789469</v>
      </c>
      <c r="S31" s="136">
        <f t="shared" si="16"/>
        <v>49163470.102789469</v>
      </c>
      <c r="T31" s="136">
        <f t="shared" si="16"/>
        <v>49163470.102789469</v>
      </c>
      <c r="U31" s="136">
        <f t="shared" si="16"/>
        <v>49163470.102789469</v>
      </c>
      <c r="V31" s="136">
        <f t="shared" si="16"/>
        <v>49163470.102789469</v>
      </c>
      <c r="W31" s="136">
        <f t="shared" si="16"/>
        <v>49163470.102789469</v>
      </c>
      <c r="X31" s="136">
        <f t="shared" si="16"/>
        <v>49163470.102789469</v>
      </c>
      <c r="Y31" s="136">
        <f t="shared" si="16"/>
        <v>49163470.102789469</v>
      </c>
      <c r="Z31" s="136">
        <f t="shared" si="16"/>
        <v>49163470.102789469</v>
      </c>
      <c r="AA31" s="136">
        <f t="shared" si="16"/>
        <v>49163470.102789469</v>
      </c>
    </row>
    <row r="32" spans="1:27" x14ac:dyDescent="0.35">
      <c r="A32" s="250"/>
      <c r="B32" s="128"/>
      <c r="C32" s="345"/>
      <c r="D32" s="346"/>
      <c r="E32" s="347"/>
      <c r="F32" s="346"/>
      <c r="G32" s="346"/>
      <c r="H32" s="347"/>
      <c r="I32" s="346"/>
      <c r="J32" s="346"/>
      <c r="K32" s="346"/>
      <c r="L32" s="346"/>
      <c r="M32" s="346"/>
      <c r="N32" s="300" t="s">
        <v>201</v>
      </c>
      <c r="O32" s="299">
        <f>SUM(C5:N15)</f>
        <v>49163470.102789499</v>
      </c>
      <c r="P32" s="346"/>
      <c r="Q32" s="347"/>
      <c r="R32" s="346"/>
      <c r="S32" s="346"/>
      <c r="T32" s="347"/>
      <c r="U32" s="346"/>
      <c r="V32" s="346"/>
      <c r="W32" s="347"/>
      <c r="X32" s="346"/>
      <c r="Y32" s="346"/>
      <c r="Z32" s="347"/>
      <c r="AA32" s="346"/>
    </row>
    <row r="33" spans="1:27" ht="15" thickBot="1" x14ac:dyDescent="0.4">
      <c r="A33" s="129"/>
      <c r="B33" s="129"/>
      <c r="C33" s="129"/>
      <c r="D33" s="129"/>
      <c r="E33" s="129"/>
      <c r="F33" s="129"/>
      <c r="G33" s="129"/>
      <c r="H33" s="129"/>
      <c r="I33" s="129"/>
      <c r="J33" s="129"/>
      <c r="K33" s="129"/>
      <c r="L33" s="129"/>
      <c r="M33" s="129"/>
      <c r="N33" s="129"/>
      <c r="O33" s="129"/>
      <c r="P33" s="129"/>
      <c r="Q33" s="129"/>
      <c r="R33" s="129"/>
      <c r="S33" s="129"/>
      <c r="T33" s="129"/>
      <c r="U33" s="129"/>
      <c r="V33" s="129"/>
      <c r="W33" s="129"/>
      <c r="X33" s="129"/>
      <c r="Y33" s="129"/>
      <c r="Z33" s="129"/>
      <c r="AA33" s="129"/>
    </row>
    <row r="34" spans="1:27" ht="16" thickBot="1" x14ac:dyDescent="0.4">
      <c r="A34" s="666" t="s">
        <v>16</v>
      </c>
      <c r="B34" s="155" t="s">
        <v>10</v>
      </c>
      <c r="C34" s="145">
        <f>C$4</f>
        <v>44927</v>
      </c>
      <c r="D34" s="145">
        <f t="shared" ref="D34:AA34" si="17">D$4</f>
        <v>44958</v>
      </c>
      <c r="E34" s="145">
        <f t="shared" si="17"/>
        <v>44986</v>
      </c>
      <c r="F34" s="145">
        <f t="shared" si="17"/>
        <v>45017</v>
      </c>
      <c r="G34" s="145">
        <f t="shared" si="17"/>
        <v>45047</v>
      </c>
      <c r="H34" s="145">
        <f t="shared" si="17"/>
        <v>45078</v>
      </c>
      <c r="I34" s="145">
        <f t="shared" si="17"/>
        <v>45108</v>
      </c>
      <c r="J34" s="145">
        <f t="shared" si="17"/>
        <v>45139</v>
      </c>
      <c r="K34" s="145">
        <f t="shared" si="17"/>
        <v>45170</v>
      </c>
      <c r="L34" s="145">
        <f t="shared" si="17"/>
        <v>45200</v>
      </c>
      <c r="M34" s="145">
        <f t="shared" si="17"/>
        <v>45231</v>
      </c>
      <c r="N34" s="145">
        <f t="shared" si="17"/>
        <v>45261</v>
      </c>
      <c r="O34" s="145">
        <f t="shared" si="17"/>
        <v>45292</v>
      </c>
      <c r="P34" s="145">
        <f t="shared" si="17"/>
        <v>45323</v>
      </c>
      <c r="Q34" s="145">
        <f t="shared" si="17"/>
        <v>45352</v>
      </c>
      <c r="R34" s="145">
        <f t="shared" si="17"/>
        <v>45383</v>
      </c>
      <c r="S34" s="145">
        <f t="shared" si="17"/>
        <v>45413</v>
      </c>
      <c r="T34" s="145">
        <f t="shared" si="17"/>
        <v>45444</v>
      </c>
      <c r="U34" s="145">
        <f t="shared" si="17"/>
        <v>45474</v>
      </c>
      <c r="V34" s="145">
        <f t="shared" si="17"/>
        <v>45505</v>
      </c>
      <c r="W34" s="145">
        <f t="shared" si="17"/>
        <v>45536</v>
      </c>
      <c r="X34" s="145">
        <f t="shared" si="17"/>
        <v>45566</v>
      </c>
      <c r="Y34" s="145">
        <f t="shared" si="17"/>
        <v>45597</v>
      </c>
      <c r="Z34" s="145">
        <f t="shared" si="17"/>
        <v>45627</v>
      </c>
      <c r="AA34" s="145">
        <f t="shared" si="17"/>
        <v>45658</v>
      </c>
    </row>
    <row r="35" spans="1:27" ht="15" customHeight="1" x14ac:dyDescent="0.35">
      <c r="A35" s="667"/>
      <c r="B35" s="94" t="str">
        <f t="shared" ref="B35:B46" si="18">B20</f>
        <v>Building Shell</v>
      </c>
      <c r="C35" s="348">
        <v>0</v>
      </c>
      <c r="D35" s="330">
        <f t="shared" ref="D35" si="19">C35</f>
        <v>0</v>
      </c>
      <c r="E35" s="330">
        <f t="shared" ref="E35" si="20">D35</f>
        <v>0</v>
      </c>
      <c r="F35" s="330">
        <f t="shared" ref="F35" si="21">E35</f>
        <v>0</v>
      </c>
      <c r="G35" s="330">
        <f t="shared" ref="G35" si="22">F35</f>
        <v>0</v>
      </c>
      <c r="H35" s="330">
        <f t="shared" ref="H35" si="23">G35</f>
        <v>0</v>
      </c>
      <c r="I35" s="330">
        <f t="shared" ref="I35" si="24">H35</f>
        <v>0</v>
      </c>
      <c r="J35" s="330">
        <f t="shared" ref="J35" si="25">I35</f>
        <v>0</v>
      </c>
      <c r="K35" s="330">
        <f t="shared" ref="K35" si="26">J35</f>
        <v>0</v>
      </c>
      <c r="L35" s="330">
        <f t="shared" ref="L35" si="27">K35</f>
        <v>0</v>
      </c>
      <c r="M35" s="330">
        <f t="shared" ref="M35" si="28">L35</f>
        <v>0</v>
      </c>
      <c r="N35" s="330">
        <f t="shared" ref="N35" si="29">M35</f>
        <v>0</v>
      </c>
      <c r="O35" s="330">
        <f t="shared" ref="O35" si="30">N35</f>
        <v>0</v>
      </c>
      <c r="P35" s="330">
        <f t="shared" ref="P35" si="31">O35</f>
        <v>0</v>
      </c>
      <c r="Q35" s="330">
        <f t="shared" ref="Q35" si="32">P35</f>
        <v>0</v>
      </c>
      <c r="R35" s="330">
        <f t="shared" ref="R35:AA35" si="33">Q35</f>
        <v>0</v>
      </c>
      <c r="S35" s="330">
        <f t="shared" si="33"/>
        <v>0</v>
      </c>
      <c r="T35" s="330">
        <f t="shared" si="33"/>
        <v>0</v>
      </c>
      <c r="U35" s="330">
        <f t="shared" si="33"/>
        <v>0</v>
      </c>
      <c r="V35" s="330">
        <f t="shared" si="33"/>
        <v>0</v>
      </c>
      <c r="W35" s="330">
        <f t="shared" si="33"/>
        <v>0</v>
      </c>
      <c r="X35" s="330">
        <f t="shared" si="33"/>
        <v>0</v>
      </c>
      <c r="Y35" s="330">
        <f t="shared" si="33"/>
        <v>0</v>
      </c>
      <c r="Z35" s="330">
        <f t="shared" si="33"/>
        <v>0</v>
      </c>
      <c r="AA35" s="330">
        <f t="shared" si="33"/>
        <v>0</v>
      </c>
    </row>
    <row r="36" spans="1:27" x14ac:dyDescent="0.35">
      <c r="A36" s="667"/>
      <c r="B36" s="156" t="str">
        <f t="shared" si="18"/>
        <v>Cooling</v>
      </c>
      <c r="C36" s="3">
        <v>0</v>
      </c>
      <c r="D36" s="3">
        <v>0</v>
      </c>
      <c r="E36" s="3">
        <v>0</v>
      </c>
      <c r="F36" s="330">
        <v>0</v>
      </c>
      <c r="G36" s="3">
        <f t="shared" ref="G36:N36" si="34">F36</f>
        <v>0</v>
      </c>
      <c r="H36" s="3">
        <f t="shared" si="34"/>
        <v>0</v>
      </c>
      <c r="I36" s="3">
        <f t="shared" si="34"/>
        <v>0</v>
      </c>
      <c r="J36" s="3">
        <f t="shared" si="34"/>
        <v>0</v>
      </c>
      <c r="K36" s="3">
        <f t="shared" si="34"/>
        <v>0</v>
      </c>
      <c r="L36" s="3">
        <f t="shared" si="34"/>
        <v>0</v>
      </c>
      <c r="M36" s="3">
        <f t="shared" si="34"/>
        <v>0</v>
      </c>
      <c r="N36" s="3">
        <f t="shared" si="34"/>
        <v>0</v>
      </c>
      <c r="O36" s="3">
        <f t="shared" ref="O36:AA36" si="35">N36</f>
        <v>0</v>
      </c>
      <c r="P36" s="3">
        <f t="shared" si="35"/>
        <v>0</v>
      </c>
      <c r="Q36" s="3">
        <f t="shared" si="35"/>
        <v>0</v>
      </c>
      <c r="R36" s="3">
        <f t="shared" si="35"/>
        <v>0</v>
      </c>
      <c r="S36" s="3">
        <f t="shared" si="35"/>
        <v>0</v>
      </c>
      <c r="T36" s="3">
        <f t="shared" si="35"/>
        <v>0</v>
      </c>
      <c r="U36" s="3">
        <f t="shared" si="35"/>
        <v>0</v>
      </c>
      <c r="V36" s="3">
        <f t="shared" si="35"/>
        <v>0</v>
      </c>
      <c r="W36" s="3">
        <f t="shared" si="35"/>
        <v>0</v>
      </c>
      <c r="X36" s="3">
        <f t="shared" si="35"/>
        <v>0</v>
      </c>
      <c r="Y36" s="3">
        <f t="shared" si="35"/>
        <v>0</v>
      </c>
      <c r="Z36" s="3">
        <f t="shared" si="35"/>
        <v>0</v>
      </c>
      <c r="AA36" s="3">
        <f t="shared" si="35"/>
        <v>0</v>
      </c>
    </row>
    <row r="37" spans="1:27" x14ac:dyDescent="0.35">
      <c r="A37" s="667"/>
      <c r="B37" s="94" t="str">
        <f t="shared" si="18"/>
        <v>Freezer</v>
      </c>
      <c r="C37" s="3">
        <v>0</v>
      </c>
      <c r="D37" s="3">
        <v>0</v>
      </c>
      <c r="E37" s="3">
        <v>0</v>
      </c>
      <c r="F37" s="330">
        <v>0</v>
      </c>
      <c r="G37" s="3">
        <f t="shared" ref="G37:AA37" si="36">F37</f>
        <v>0</v>
      </c>
      <c r="H37" s="3">
        <f t="shared" si="36"/>
        <v>0</v>
      </c>
      <c r="I37" s="3">
        <f t="shared" si="36"/>
        <v>0</v>
      </c>
      <c r="J37" s="3">
        <f t="shared" si="36"/>
        <v>0</v>
      </c>
      <c r="K37" s="3">
        <f t="shared" si="36"/>
        <v>0</v>
      </c>
      <c r="L37" s="3">
        <f t="shared" si="36"/>
        <v>0</v>
      </c>
      <c r="M37" s="3">
        <f t="shared" si="36"/>
        <v>0</v>
      </c>
      <c r="N37" s="3">
        <f t="shared" si="36"/>
        <v>0</v>
      </c>
      <c r="O37" s="3">
        <f t="shared" si="36"/>
        <v>0</v>
      </c>
      <c r="P37" s="3">
        <f t="shared" si="36"/>
        <v>0</v>
      </c>
      <c r="Q37" s="3">
        <f t="shared" si="36"/>
        <v>0</v>
      </c>
      <c r="R37" s="3">
        <f t="shared" si="36"/>
        <v>0</v>
      </c>
      <c r="S37" s="3">
        <f t="shared" si="36"/>
        <v>0</v>
      </c>
      <c r="T37" s="3">
        <f t="shared" si="36"/>
        <v>0</v>
      </c>
      <c r="U37" s="3">
        <f t="shared" si="36"/>
        <v>0</v>
      </c>
      <c r="V37" s="3">
        <f t="shared" si="36"/>
        <v>0</v>
      </c>
      <c r="W37" s="3">
        <f t="shared" si="36"/>
        <v>0</v>
      </c>
      <c r="X37" s="3">
        <f t="shared" si="36"/>
        <v>0</v>
      </c>
      <c r="Y37" s="3">
        <f t="shared" si="36"/>
        <v>0</v>
      </c>
      <c r="Z37" s="3">
        <f t="shared" si="36"/>
        <v>0</v>
      </c>
      <c r="AA37" s="3">
        <f t="shared" si="36"/>
        <v>0</v>
      </c>
    </row>
    <row r="38" spans="1:27" x14ac:dyDescent="0.35">
      <c r="A38" s="667"/>
      <c r="B38" s="94" t="str">
        <f t="shared" si="18"/>
        <v>Heating</v>
      </c>
      <c r="C38" s="3">
        <v>0</v>
      </c>
      <c r="D38" s="3">
        <v>0</v>
      </c>
      <c r="E38" s="3">
        <v>0</v>
      </c>
      <c r="F38" s="330">
        <v>0</v>
      </c>
      <c r="G38" s="3">
        <f t="shared" ref="G38:AA38" si="37">F38</f>
        <v>0</v>
      </c>
      <c r="H38" s="3">
        <f t="shared" si="37"/>
        <v>0</v>
      </c>
      <c r="I38" s="3">
        <f t="shared" si="37"/>
        <v>0</v>
      </c>
      <c r="J38" s="3">
        <f t="shared" si="37"/>
        <v>0</v>
      </c>
      <c r="K38" s="3">
        <f t="shared" si="37"/>
        <v>0</v>
      </c>
      <c r="L38" s="3">
        <f t="shared" si="37"/>
        <v>0</v>
      </c>
      <c r="M38" s="3">
        <f t="shared" si="37"/>
        <v>0</v>
      </c>
      <c r="N38" s="3">
        <f t="shared" si="37"/>
        <v>0</v>
      </c>
      <c r="O38" s="3">
        <f t="shared" si="37"/>
        <v>0</v>
      </c>
      <c r="P38" s="3">
        <f t="shared" si="37"/>
        <v>0</v>
      </c>
      <c r="Q38" s="3">
        <f t="shared" si="37"/>
        <v>0</v>
      </c>
      <c r="R38" s="3">
        <f t="shared" si="37"/>
        <v>0</v>
      </c>
      <c r="S38" s="3">
        <f t="shared" si="37"/>
        <v>0</v>
      </c>
      <c r="T38" s="3">
        <f t="shared" si="37"/>
        <v>0</v>
      </c>
      <c r="U38" s="3">
        <f t="shared" si="37"/>
        <v>0</v>
      </c>
      <c r="V38" s="3">
        <f t="shared" si="37"/>
        <v>0</v>
      </c>
      <c r="W38" s="3">
        <f t="shared" si="37"/>
        <v>0</v>
      </c>
      <c r="X38" s="3">
        <f t="shared" si="37"/>
        <v>0</v>
      </c>
      <c r="Y38" s="3">
        <f t="shared" si="37"/>
        <v>0</v>
      </c>
      <c r="Z38" s="3">
        <f t="shared" si="37"/>
        <v>0</v>
      </c>
      <c r="AA38" s="3">
        <f t="shared" si="37"/>
        <v>0</v>
      </c>
    </row>
    <row r="39" spans="1:27" x14ac:dyDescent="0.35">
      <c r="A39" s="667"/>
      <c r="B39" s="156" t="str">
        <f t="shared" si="18"/>
        <v>HVAC</v>
      </c>
      <c r="C39" s="3">
        <v>0</v>
      </c>
      <c r="D39" s="3">
        <v>0</v>
      </c>
      <c r="E39" s="3">
        <v>0</v>
      </c>
      <c r="F39" s="330">
        <v>0</v>
      </c>
      <c r="G39" s="3">
        <f t="shared" ref="G39:AA39" si="38">F39</f>
        <v>0</v>
      </c>
      <c r="H39" s="3">
        <f t="shared" si="38"/>
        <v>0</v>
      </c>
      <c r="I39" s="3">
        <f t="shared" si="38"/>
        <v>0</v>
      </c>
      <c r="J39" s="3">
        <f t="shared" si="38"/>
        <v>0</v>
      </c>
      <c r="K39" s="3">
        <f t="shared" si="38"/>
        <v>0</v>
      </c>
      <c r="L39" s="3">
        <f t="shared" si="38"/>
        <v>0</v>
      </c>
      <c r="M39" s="3">
        <f t="shared" si="38"/>
        <v>0</v>
      </c>
      <c r="N39" s="3">
        <f t="shared" si="38"/>
        <v>0</v>
      </c>
      <c r="O39" s="3">
        <f t="shared" si="38"/>
        <v>0</v>
      </c>
      <c r="P39" s="3">
        <f t="shared" si="38"/>
        <v>0</v>
      </c>
      <c r="Q39" s="3">
        <f t="shared" si="38"/>
        <v>0</v>
      </c>
      <c r="R39" s="3">
        <f t="shared" si="38"/>
        <v>0</v>
      </c>
      <c r="S39" s="3">
        <f t="shared" si="38"/>
        <v>0</v>
      </c>
      <c r="T39" s="3">
        <f t="shared" si="38"/>
        <v>0</v>
      </c>
      <c r="U39" s="3">
        <f t="shared" si="38"/>
        <v>0</v>
      </c>
      <c r="V39" s="3">
        <f t="shared" si="38"/>
        <v>0</v>
      </c>
      <c r="W39" s="3">
        <f t="shared" si="38"/>
        <v>0</v>
      </c>
      <c r="X39" s="3">
        <f t="shared" si="38"/>
        <v>0</v>
      </c>
      <c r="Y39" s="3">
        <f t="shared" si="38"/>
        <v>0</v>
      </c>
      <c r="Z39" s="3">
        <f t="shared" si="38"/>
        <v>0</v>
      </c>
      <c r="AA39" s="3">
        <f t="shared" si="38"/>
        <v>0</v>
      </c>
    </row>
    <row r="40" spans="1:27" x14ac:dyDescent="0.35">
      <c r="A40" s="667"/>
      <c r="B40" s="94" t="str">
        <f t="shared" si="18"/>
        <v>Lighting</v>
      </c>
      <c r="C40" s="3">
        <v>0</v>
      </c>
      <c r="D40" s="3">
        <v>0</v>
      </c>
      <c r="E40" s="3">
        <v>0</v>
      </c>
      <c r="F40" s="330">
        <v>0</v>
      </c>
      <c r="G40" s="3">
        <f t="shared" ref="G40:AA40" si="39">F40</f>
        <v>0</v>
      </c>
      <c r="H40" s="3">
        <f t="shared" si="39"/>
        <v>0</v>
      </c>
      <c r="I40" s="3">
        <f t="shared" si="39"/>
        <v>0</v>
      </c>
      <c r="J40" s="3">
        <f t="shared" si="39"/>
        <v>0</v>
      </c>
      <c r="K40" s="3">
        <f t="shared" si="39"/>
        <v>0</v>
      </c>
      <c r="L40" s="3">
        <f t="shared" si="39"/>
        <v>0</v>
      </c>
      <c r="M40" s="3">
        <f t="shared" si="39"/>
        <v>0</v>
      </c>
      <c r="N40" s="3">
        <f t="shared" si="39"/>
        <v>0</v>
      </c>
      <c r="O40" s="3">
        <f t="shared" si="39"/>
        <v>0</v>
      </c>
      <c r="P40" s="3">
        <f t="shared" si="39"/>
        <v>0</v>
      </c>
      <c r="Q40" s="3">
        <f t="shared" si="39"/>
        <v>0</v>
      </c>
      <c r="R40" s="3">
        <f t="shared" si="39"/>
        <v>0</v>
      </c>
      <c r="S40" s="3">
        <f t="shared" si="39"/>
        <v>0</v>
      </c>
      <c r="T40" s="3">
        <f t="shared" si="39"/>
        <v>0</v>
      </c>
      <c r="U40" s="3">
        <f t="shared" si="39"/>
        <v>0</v>
      </c>
      <c r="V40" s="3">
        <f t="shared" si="39"/>
        <v>0</v>
      </c>
      <c r="W40" s="3">
        <f t="shared" si="39"/>
        <v>0</v>
      </c>
      <c r="X40" s="3">
        <f t="shared" si="39"/>
        <v>0</v>
      </c>
      <c r="Y40" s="3">
        <f t="shared" si="39"/>
        <v>0</v>
      </c>
      <c r="Z40" s="3">
        <f t="shared" si="39"/>
        <v>0</v>
      </c>
      <c r="AA40" s="3">
        <f t="shared" si="39"/>
        <v>0</v>
      </c>
    </row>
    <row r="41" spans="1:27" x14ac:dyDescent="0.35">
      <c r="A41" s="667"/>
      <c r="B41" s="94" t="str">
        <f t="shared" si="18"/>
        <v>Miscellaneous</v>
      </c>
      <c r="C41" s="3">
        <v>0</v>
      </c>
      <c r="D41" s="3">
        <v>0</v>
      </c>
      <c r="E41" s="3">
        <v>0</v>
      </c>
      <c r="F41" s="330">
        <v>0</v>
      </c>
      <c r="G41" s="3">
        <f t="shared" ref="G41:AA41" si="40">F41</f>
        <v>0</v>
      </c>
      <c r="H41" s="3">
        <f t="shared" si="40"/>
        <v>0</v>
      </c>
      <c r="I41" s="3">
        <f t="shared" si="40"/>
        <v>0</v>
      </c>
      <c r="J41" s="3">
        <f t="shared" si="40"/>
        <v>0</v>
      </c>
      <c r="K41" s="3">
        <f t="shared" si="40"/>
        <v>0</v>
      </c>
      <c r="L41" s="3">
        <f t="shared" si="40"/>
        <v>0</v>
      </c>
      <c r="M41" s="3">
        <f t="shared" si="40"/>
        <v>0</v>
      </c>
      <c r="N41" s="3">
        <f t="shared" si="40"/>
        <v>0</v>
      </c>
      <c r="O41" s="3">
        <f t="shared" si="40"/>
        <v>0</v>
      </c>
      <c r="P41" s="3">
        <f t="shared" si="40"/>
        <v>0</v>
      </c>
      <c r="Q41" s="3">
        <f t="shared" si="40"/>
        <v>0</v>
      </c>
      <c r="R41" s="3">
        <f t="shared" si="40"/>
        <v>0</v>
      </c>
      <c r="S41" s="3">
        <f t="shared" si="40"/>
        <v>0</v>
      </c>
      <c r="T41" s="3">
        <f t="shared" si="40"/>
        <v>0</v>
      </c>
      <c r="U41" s="3">
        <f t="shared" si="40"/>
        <v>0</v>
      </c>
      <c r="V41" s="3">
        <f t="shared" si="40"/>
        <v>0</v>
      </c>
      <c r="W41" s="3">
        <f t="shared" si="40"/>
        <v>0</v>
      </c>
      <c r="X41" s="3">
        <f t="shared" si="40"/>
        <v>0</v>
      </c>
      <c r="Y41" s="3">
        <f t="shared" si="40"/>
        <v>0</v>
      </c>
      <c r="Z41" s="3">
        <f t="shared" si="40"/>
        <v>0</v>
      </c>
      <c r="AA41" s="3">
        <f t="shared" si="40"/>
        <v>0</v>
      </c>
    </row>
    <row r="42" spans="1:27" x14ac:dyDescent="0.35">
      <c r="A42" s="667"/>
      <c r="B42" s="94" t="str">
        <f t="shared" si="18"/>
        <v>Pool Spa</v>
      </c>
      <c r="C42" s="3">
        <v>0</v>
      </c>
      <c r="D42" s="3">
        <v>0</v>
      </c>
      <c r="E42" s="3">
        <v>0</v>
      </c>
      <c r="F42" s="330">
        <v>0</v>
      </c>
      <c r="G42" s="3">
        <f t="shared" ref="G42:AA42" si="41">F42</f>
        <v>0</v>
      </c>
      <c r="H42" s="3">
        <f t="shared" si="41"/>
        <v>0</v>
      </c>
      <c r="I42" s="3">
        <f t="shared" si="41"/>
        <v>0</v>
      </c>
      <c r="J42" s="3">
        <f t="shared" si="41"/>
        <v>0</v>
      </c>
      <c r="K42" s="3">
        <f t="shared" si="41"/>
        <v>0</v>
      </c>
      <c r="L42" s="3">
        <f t="shared" si="41"/>
        <v>0</v>
      </c>
      <c r="M42" s="3">
        <f t="shared" si="41"/>
        <v>0</v>
      </c>
      <c r="N42" s="3">
        <f t="shared" si="41"/>
        <v>0</v>
      </c>
      <c r="O42" s="3">
        <f t="shared" si="41"/>
        <v>0</v>
      </c>
      <c r="P42" s="3">
        <f t="shared" si="41"/>
        <v>0</v>
      </c>
      <c r="Q42" s="3">
        <f t="shared" si="41"/>
        <v>0</v>
      </c>
      <c r="R42" s="3">
        <f t="shared" si="41"/>
        <v>0</v>
      </c>
      <c r="S42" s="3">
        <f t="shared" si="41"/>
        <v>0</v>
      </c>
      <c r="T42" s="3">
        <f t="shared" si="41"/>
        <v>0</v>
      </c>
      <c r="U42" s="3">
        <f t="shared" si="41"/>
        <v>0</v>
      </c>
      <c r="V42" s="3">
        <f t="shared" si="41"/>
        <v>0</v>
      </c>
      <c r="W42" s="3">
        <f t="shared" si="41"/>
        <v>0</v>
      </c>
      <c r="X42" s="3">
        <f t="shared" si="41"/>
        <v>0</v>
      </c>
      <c r="Y42" s="3">
        <f t="shared" si="41"/>
        <v>0</v>
      </c>
      <c r="Z42" s="3">
        <f t="shared" si="41"/>
        <v>0</v>
      </c>
      <c r="AA42" s="3">
        <f t="shared" si="41"/>
        <v>0</v>
      </c>
    </row>
    <row r="43" spans="1:27" x14ac:dyDescent="0.35">
      <c r="A43" s="667"/>
      <c r="B43" s="94" t="str">
        <f t="shared" si="18"/>
        <v>Refrigeration</v>
      </c>
      <c r="C43" s="3">
        <v>0</v>
      </c>
      <c r="D43" s="3">
        <v>0</v>
      </c>
      <c r="E43" s="3">
        <v>0</v>
      </c>
      <c r="F43" s="330">
        <v>0</v>
      </c>
      <c r="G43" s="3">
        <f t="shared" ref="G43:AA43" si="42">F43</f>
        <v>0</v>
      </c>
      <c r="H43" s="3">
        <f t="shared" si="42"/>
        <v>0</v>
      </c>
      <c r="I43" s="3">
        <f t="shared" si="42"/>
        <v>0</v>
      </c>
      <c r="J43" s="3">
        <f t="shared" si="42"/>
        <v>0</v>
      </c>
      <c r="K43" s="3">
        <f t="shared" si="42"/>
        <v>0</v>
      </c>
      <c r="L43" s="3">
        <f t="shared" si="42"/>
        <v>0</v>
      </c>
      <c r="M43" s="3">
        <f t="shared" si="42"/>
        <v>0</v>
      </c>
      <c r="N43" s="3">
        <f t="shared" si="42"/>
        <v>0</v>
      </c>
      <c r="O43" s="3">
        <f t="shared" si="42"/>
        <v>0</v>
      </c>
      <c r="P43" s="3">
        <f t="shared" si="42"/>
        <v>0</v>
      </c>
      <c r="Q43" s="3">
        <f t="shared" si="42"/>
        <v>0</v>
      </c>
      <c r="R43" s="3">
        <f t="shared" si="42"/>
        <v>0</v>
      </c>
      <c r="S43" s="3">
        <f t="shared" si="42"/>
        <v>0</v>
      </c>
      <c r="T43" s="3">
        <f t="shared" si="42"/>
        <v>0</v>
      </c>
      <c r="U43" s="3">
        <f t="shared" si="42"/>
        <v>0</v>
      </c>
      <c r="V43" s="3">
        <f t="shared" si="42"/>
        <v>0</v>
      </c>
      <c r="W43" s="3">
        <f t="shared" si="42"/>
        <v>0</v>
      </c>
      <c r="X43" s="3">
        <f t="shared" si="42"/>
        <v>0</v>
      </c>
      <c r="Y43" s="3">
        <f t="shared" si="42"/>
        <v>0</v>
      </c>
      <c r="Z43" s="3">
        <f t="shared" si="42"/>
        <v>0</v>
      </c>
      <c r="AA43" s="3">
        <f t="shared" si="42"/>
        <v>0</v>
      </c>
    </row>
    <row r="44" spans="1:27" ht="15" customHeight="1" x14ac:dyDescent="0.35">
      <c r="A44" s="667"/>
      <c r="B44" s="94" t="str">
        <f t="shared" si="18"/>
        <v>Water Heating</v>
      </c>
      <c r="C44" s="3">
        <v>0</v>
      </c>
      <c r="D44" s="3">
        <v>0</v>
      </c>
      <c r="E44" s="3">
        <v>0</v>
      </c>
      <c r="F44" s="330">
        <v>0</v>
      </c>
      <c r="G44" s="3">
        <f t="shared" ref="G44:AA44" si="43">F44</f>
        <v>0</v>
      </c>
      <c r="H44" s="3">
        <f t="shared" si="43"/>
        <v>0</v>
      </c>
      <c r="I44" s="3">
        <f t="shared" si="43"/>
        <v>0</v>
      </c>
      <c r="J44" s="3">
        <f t="shared" si="43"/>
        <v>0</v>
      </c>
      <c r="K44" s="3">
        <f t="shared" si="43"/>
        <v>0</v>
      </c>
      <c r="L44" s="3">
        <f t="shared" si="43"/>
        <v>0</v>
      </c>
      <c r="M44" s="3">
        <f t="shared" si="43"/>
        <v>0</v>
      </c>
      <c r="N44" s="3">
        <f t="shared" si="43"/>
        <v>0</v>
      </c>
      <c r="O44" s="3">
        <f t="shared" si="43"/>
        <v>0</v>
      </c>
      <c r="P44" s="3">
        <f t="shared" si="43"/>
        <v>0</v>
      </c>
      <c r="Q44" s="3">
        <f t="shared" si="43"/>
        <v>0</v>
      </c>
      <c r="R44" s="3">
        <f t="shared" si="43"/>
        <v>0</v>
      </c>
      <c r="S44" s="3">
        <f t="shared" si="43"/>
        <v>0</v>
      </c>
      <c r="T44" s="3">
        <f t="shared" si="43"/>
        <v>0</v>
      </c>
      <c r="U44" s="3">
        <f t="shared" si="43"/>
        <v>0</v>
      </c>
      <c r="V44" s="3">
        <f t="shared" si="43"/>
        <v>0</v>
      </c>
      <c r="W44" s="3">
        <f t="shared" si="43"/>
        <v>0</v>
      </c>
      <c r="X44" s="3">
        <f t="shared" si="43"/>
        <v>0</v>
      </c>
      <c r="Y44" s="3">
        <f t="shared" si="43"/>
        <v>0</v>
      </c>
      <c r="Z44" s="3">
        <f t="shared" si="43"/>
        <v>0</v>
      </c>
      <c r="AA44" s="3">
        <f t="shared" si="43"/>
        <v>0</v>
      </c>
    </row>
    <row r="45" spans="1:27" ht="15" customHeight="1" thickBot="1" x14ac:dyDescent="0.4">
      <c r="A45" s="667"/>
      <c r="B45" s="157" t="str">
        <f t="shared" si="18"/>
        <v>Motors(uses bus. load shape)</v>
      </c>
      <c r="C45" s="153"/>
      <c r="D45" s="153"/>
      <c r="E45" s="153"/>
      <c r="F45" s="375">
        <v>0</v>
      </c>
      <c r="G45" s="153"/>
      <c r="H45" s="153"/>
      <c r="I45" s="153"/>
      <c r="J45" s="153"/>
      <c r="K45" s="153"/>
      <c r="L45" s="153"/>
      <c r="M45" s="153"/>
      <c r="N45" s="153"/>
      <c r="O45" s="153"/>
      <c r="P45" s="153"/>
      <c r="Q45" s="153"/>
      <c r="R45" s="152"/>
      <c r="S45" s="152"/>
      <c r="T45" s="152"/>
      <c r="U45" s="152"/>
      <c r="V45" s="152"/>
      <c r="W45" s="152"/>
      <c r="X45" s="152"/>
      <c r="Y45" s="152"/>
      <c r="Z45" s="152"/>
      <c r="AA45" s="152"/>
    </row>
    <row r="46" spans="1:27" ht="15" customHeight="1" thickBot="1" x14ac:dyDescent="0.4">
      <c r="A46" s="668"/>
      <c r="B46" s="158" t="str">
        <f t="shared" si="18"/>
        <v>Monthly kWh</v>
      </c>
      <c r="C46" s="136">
        <f>SUM(C35:C45)</f>
        <v>0</v>
      </c>
      <c r="D46" s="136">
        <f t="shared" ref="D46:AA46" si="44">SUM(D35:D45)</f>
        <v>0</v>
      </c>
      <c r="E46" s="136">
        <f t="shared" si="44"/>
        <v>0</v>
      </c>
      <c r="F46" s="136">
        <f t="shared" si="44"/>
        <v>0</v>
      </c>
      <c r="G46" s="136">
        <f t="shared" si="44"/>
        <v>0</v>
      </c>
      <c r="H46" s="136">
        <f t="shared" si="44"/>
        <v>0</v>
      </c>
      <c r="I46" s="136">
        <f t="shared" si="44"/>
        <v>0</v>
      </c>
      <c r="J46" s="136">
        <f t="shared" si="44"/>
        <v>0</v>
      </c>
      <c r="K46" s="136">
        <f t="shared" si="44"/>
        <v>0</v>
      </c>
      <c r="L46" s="136">
        <f t="shared" si="44"/>
        <v>0</v>
      </c>
      <c r="M46" s="136">
        <f t="shared" si="44"/>
        <v>0</v>
      </c>
      <c r="N46" s="136">
        <f t="shared" si="44"/>
        <v>0</v>
      </c>
      <c r="O46" s="136">
        <f t="shared" si="44"/>
        <v>0</v>
      </c>
      <c r="P46" s="136">
        <f t="shared" si="44"/>
        <v>0</v>
      </c>
      <c r="Q46" s="136">
        <f t="shared" si="44"/>
        <v>0</v>
      </c>
      <c r="R46" s="136">
        <f t="shared" si="44"/>
        <v>0</v>
      </c>
      <c r="S46" s="136">
        <f t="shared" si="44"/>
        <v>0</v>
      </c>
      <c r="T46" s="136">
        <f t="shared" si="44"/>
        <v>0</v>
      </c>
      <c r="U46" s="136">
        <f t="shared" si="44"/>
        <v>0</v>
      </c>
      <c r="V46" s="136">
        <f t="shared" si="44"/>
        <v>0</v>
      </c>
      <c r="W46" s="136">
        <f t="shared" si="44"/>
        <v>0</v>
      </c>
      <c r="X46" s="136">
        <f t="shared" si="44"/>
        <v>0</v>
      </c>
      <c r="Y46" s="136">
        <f t="shared" si="44"/>
        <v>0</v>
      </c>
      <c r="Z46" s="136">
        <f t="shared" si="44"/>
        <v>0</v>
      </c>
      <c r="AA46" s="136">
        <f t="shared" si="44"/>
        <v>0</v>
      </c>
    </row>
    <row r="47" spans="1:27" x14ac:dyDescent="0.35">
      <c r="A47" s="250"/>
      <c r="B47" s="128"/>
      <c r="C47" s="130"/>
      <c r="D47" s="128"/>
      <c r="E47" s="130"/>
      <c r="F47" s="128"/>
      <c r="G47" s="128"/>
      <c r="H47" s="130"/>
      <c r="I47" s="128"/>
      <c r="J47" s="128"/>
      <c r="K47" s="130"/>
      <c r="L47" s="128"/>
      <c r="M47" s="128"/>
      <c r="N47" s="130"/>
      <c r="O47" s="128"/>
      <c r="P47" s="128"/>
      <c r="Q47" s="130"/>
      <c r="R47" s="128"/>
      <c r="S47" s="128"/>
      <c r="T47" s="130"/>
      <c r="U47" s="128"/>
      <c r="V47" s="128"/>
      <c r="W47" s="130"/>
      <c r="X47" s="128"/>
      <c r="Y47" s="128"/>
      <c r="Z47" s="130"/>
      <c r="AA47" s="128"/>
    </row>
    <row r="48" spans="1:27" ht="15" thickBot="1" x14ac:dyDescent="0.4">
      <c r="A48" s="203" t="s">
        <v>182</v>
      </c>
      <c r="B48" s="203"/>
      <c r="C48" s="203"/>
      <c r="D48" s="203"/>
      <c r="E48" s="203"/>
      <c r="F48" s="203"/>
      <c r="G48" s="203"/>
      <c r="H48" s="203"/>
      <c r="I48" s="203"/>
      <c r="J48" s="203"/>
      <c r="K48" s="129"/>
      <c r="L48" s="129"/>
      <c r="M48" s="129"/>
      <c r="N48" s="129"/>
      <c r="O48" s="129"/>
      <c r="P48" s="129"/>
      <c r="Q48" s="129"/>
      <c r="R48" s="129"/>
      <c r="S48" s="129"/>
      <c r="T48" s="129"/>
      <c r="U48" s="129"/>
      <c r="V48" s="129"/>
      <c r="W48" s="129"/>
      <c r="X48" s="129"/>
      <c r="Y48" s="129"/>
      <c r="Z48" s="129"/>
      <c r="AA48" s="129"/>
    </row>
    <row r="49" spans="1:27" ht="16" thickBot="1" x14ac:dyDescent="0.4">
      <c r="A49" s="669" t="s">
        <v>17</v>
      </c>
      <c r="B49" s="159" t="s">
        <v>165</v>
      </c>
      <c r="C49" s="145">
        <f>C$4</f>
        <v>44927</v>
      </c>
      <c r="D49" s="145">
        <f t="shared" ref="D49:AA49" si="45">D$4</f>
        <v>44958</v>
      </c>
      <c r="E49" s="145">
        <f t="shared" si="45"/>
        <v>44986</v>
      </c>
      <c r="F49" s="145">
        <f t="shared" si="45"/>
        <v>45017</v>
      </c>
      <c r="G49" s="145">
        <f t="shared" si="45"/>
        <v>45047</v>
      </c>
      <c r="H49" s="145">
        <f t="shared" si="45"/>
        <v>45078</v>
      </c>
      <c r="I49" s="145">
        <f t="shared" si="45"/>
        <v>45108</v>
      </c>
      <c r="J49" s="145">
        <f t="shared" si="45"/>
        <v>45139</v>
      </c>
      <c r="K49" s="145">
        <f t="shared" si="45"/>
        <v>45170</v>
      </c>
      <c r="L49" s="145">
        <f t="shared" si="45"/>
        <v>45200</v>
      </c>
      <c r="M49" s="145">
        <f t="shared" si="45"/>
        <v>45231</v>
      </c>
      <c r="N49" s="145">
        <f t="shared" si="45"/>
        <v>45261</v>
      </c>
      <c r="O49" s="145">
        <f t="shared" si="45"/>
        <v>45292</v>
      </c>
      <c r="P49" s="145">
        <f t="shared" si="45"/>
        <v>45323</v>
      </c>
      <c r="Q49" s="145">
        <f t="shared" si="45"/>
        <v>45352</v>
      </c>
      <c r="R49" s="145">
        <f t="shared" si="45"/>
        <v>45383</v>
      </c>
      <c r="S49" s="145">
        <f t="shared" si="45"/>
        <v>45413</v>
      </c>
      <c r="T49" s="145">
        <f t="shared" si="45"/>
        <v>45444</v>
      </c>
      <c r="U49" s="145">
        <f t="shared" si="45"/>
        <v>45474</v>
      </c>
      <c r="V49" s="145">
        <f t="shared" si="45"/>
        <v>45505</v>
      </c>
      <c r="W49" s="145">
        <f t="shared" si="45"/>
        <v>45536</v>
      </c>
      <c r="X49" s="145">
        <f t="shared" si="45"/>
        <v>45566</v>
      </c>
      <c r="Y49" s="145">
        <f t="shared" si="45"/>
        <v>45597</v>
      </c>
      <c r="Z49" s="145">
        <f t="shared" si="45"/>
        <v>45627</v>
      </c>
      <c r="AA49" s="145">
        <f t="shared" si="45"/>
        <v>45658</v>
      </c>
    </row>
    <row r="50" spans="1:27" ht="15" customHeight="1" x14ac:dyDescent="0.35">
      <c r="A50" s="670"/>
      <c r="B50" s="31" t="str">
        <f t="shared" ref="B50:B60" si="46">B35</f>
        <v>Building Shell</v>
      </c>
      <c r="C50" s="102">
        <f>((C5*0.5)-C35)*C66*C$78*C$2</f>
        <v>179.09783315073639</v>
      </c>
      <c r="D50" s="26">
        <f>((D5*0.5)+C20-D35)*D66*D$78*D$2</f>
        <v>448.56873247570923</v>
      </c>
      <c r="E50" s="26">
        <f t="shared" ref="E50:AA50" si="47">((E5*0.5)+D20-E35)*E66*E$78*E$2</f>
        <v>503.41023821383635</v>
      </c>
      <c r="F50" s="26">
        <f t="shared" si="47"/>
        <v>341.96479516772939</v>
      </c>
      <c r="G50" s="26">
        <f t="shared" si="47"/>
        <v>475.25789143334106</v>
      </c>
      <c r="H50" s="26">
        <f t="shared" si="47"/>
        <v>2910.6853637905378</v>
      </c>
      <c r="I50" s="26">
        <f t="shared" si="47"/>
        <v>5410.0817517907835</v>
      </c>
      <c r="J50" s="26">
        <f t="shared" si="47"/>
        <v>6795.2410490617121</v>
      </c>
      <c r="K50" s="26">
        <f t="shared" si="47"/>
        <v>4034.4710437561052</v>
      </c>
      <c r="L50" s="26">
        <f t="shared" si="47"/>
        <v>1186.4694153955263</v>
      </c>
      <c r="M50" s="26">
        <f t="shared" si="47"/>
        <v>2250.2798518491518</v>
      </c>
      <c r="N50" s="26">
        <f t="shared" si="47"/>
        <v>4334.5090324044377</v>
      </c>
      <c r="O50" s="26">
        <f t="shared" si="47"/>
        <v>4744.8742693413933</v>
      </c>
      <c r="P50" s="26">
        <f t="shared" si="47"/>
        <v>3955.3429607136763</v>
      </c>
      <c r="Q50" s="26">
        <f t="shared" si="47"/>
        <v>3062.9238176321287</v>
      </c>
      <c r="R50" s="26">
        <f t="shared" si="47"/>
        <v>1749.0434687460736</v>
      </c>
      <c r="S50" s="26">
        <f t="shared" si="47"/>
        <v>1969.3117625187929</v>
      </c>
      <c r="T50" s="26">
        <f t="shared" si="47"/>
        <v>10118.065139074624</v>
      </c>
      <c r="U50" s="26">
        <f t="shared" si="47"/>
        <v>13633.182136044223</v>
      </c>
      <c r="V50" s="26">
        <f t="shared" si="47"/>
        <v>12962.103117794821</v>
      </c>
      <c r="W50" s="26">
        <f t="shared" si="47"/>
        <v>6496.1297125945002</v>
      </c>
      <c r="X50" s="26">
        <f t="shared" si="47"/>
        <v>1650.6839286551215</v>
      </c>
      <c r="Y50" s="26">
        <f t="shared" si="47"/>
        <v>2828.6297844431333</v>
      </c>
      <c r="Z50" s="26">
        <f t="shared" si="47"/>
        <v>4772.8672179379373</v>
      </c>
      <c r="AA50" s="26">
        <f t="shared" si="47"/>
        <v>4744.8742693413933</v>
      </c>
    </row>
    <row r="51" spans="1:27" ht="15.5" x14ac:dyDescent="0.35">
      <c r="A51" s="670"/>
      <c r="B51" s="31" t="str">
        <f t="shared" si="46"/>
        <v>Cooling</v>
      </c>
      <c r="C51" s="26">
        <f>((C6*0.5)-C36)*C67*C$78*C$2</f>
        <v>0.52862829381449883</v>
      </c>
      <c r="D51" s="26">
        <f t="shared" ref="D51:AA51" si="48">((D6*0.5)+C21-D36)*D67*D$78*D$2</f>
        <v>33.437379232710313</v>
      </c>
      <c r="E51" s="26">
        <f t="shared" si="48"/>
        <v>335.44315389348492</v>
      </c>
      <c r="F51" s="26">
        <f t="shared" si="48"/>
        <v>3022.9082882832136</v>
      </c>
      <c r="G51" s="26">
        <f t="shared" si="48"/>
        <v>19551.738663553791</v>
      </c>
      <c r="H51" s="26">
        <f t="shared" si="48"/>
        <v>170067.54613729246</v>
      </c>
      <c r="I51" s="26">
        <f t="shared" si="48"/>
        <v>325598.49097628344</v>
      </c>
      <c r="J51" s="26">
        <f t="shared" si="48"/>
        <v>401630.13976223674</v>
      </c>
      <c r="K51" s="26">
        <f t="shared" si="48"/>
        <v>227204.07794535841</v>
      </c>
      <c r="L51" s="26">
        <f t="shared" si="48"/>
        <v>17766.892781604765</v>
      </c>
      <c r="M51" s="26">
        <f t="shared" si="48"/>
        <v>1636.7909028541123</v>
      </c>
      <c r="N51" s="26">
        <f t="shared" si="48"/>
        <v>1513.144460556367</v>
      </c>
      <c r="O51" s="26">
        <f t="shared" si="48"/>
        <v>1570.7351863862775</v>
      </c>
      <c r="P51" s="26">
        <f t="shared" si="48"/>
        <v>1435.2082770749505</v>
      </c>
      <c r="Q51" s="26">
        <f t="shared" si="48"/>
        <v>4202.4491750026282</v>
      </c>
      <c r="R51" s="26">
        <f t="shared" si="48"/>
        <v>21770.571694919796</v>
      </c>
      <c r="S51" s="26">
        <f t="shared" si="48"/>
        <v>96726.000778295987</v>
      </c>
      <c r="T51" s="26">
        <f t="shared" si="48"/>
        <v>629905.4423996408</v>
      </c>
      <c r="U51" s="26">
        <f t="shared" si="48"/>
        <v>850842.28054931923</v>
      </c>
      <c r="V51" s="26">
        <f t="shared" si="48"/>
        <v>808952.51499464654</v>
      </c>
      <c r="W51" s="26">
        <f t="shared" si="48"/>
        <v>378247.61547834345</v>
      </c>
      <c r="X51" s="26">
        <f t="shared" si="48"/>
        <v>25294.581545118679</v>
      </c>
      <c r="Y51" s="26">
        <f t="shared" si="48"/>
        <v>2104.4011478705506</v>
      </c>
      <c r="Z51" s="26">
        <f t="shared" si="48"/>
        <v>1674.5689636697221</v>
      </c>
      <c r="AA51" s="26">
        <f t="shared" si="48"/>
        <v>1570.7351863862775</v>
      </c>
    </row>
    <row r="52" spans="1:27" ht="15.5" x14ac:dyDescent="0.35">
      <c r="A52" s="670"/>
      <c r="B52" s="31" t="str">
        <f t="shared" si="46"/>
        <v>Freezer</v>
      </c>
      <c r="C52" s="26">
        <f t="shared" ref="C52:C59" si="49">((C7*0.5)-C37)*C68*C$78*C$2</f>
        <v>0</v>
      </c>
      <c r="D52" s="26">
        <f t="shared" ref="D52:AA52" si="50">((D7*0.5)+C22-D37)*D68*D$78*D$2</f>
        <v>0</v>
      </c>
      <c r="E52" s="26">
        <f t="shared" si="50"/>
        <v>0</v>
      </c>
      <c r="F52" s="26">
        <f t="shared" si="50"/>
        <v>0</v>
      </c>
      <c r="G52" s="26">
        <f t="shared" si="50"/>
        <v>0</v>
      </c>
      <c r="H52" s="26">
        <f t="shared" si="50"/>
        <v>0</v>
      </c>
      <c r="I52" s="26">
        <f t="shared" si="50"/>
        <v>0</v>
      </c>
      <c r="J52" s="26">
        <f t="shared" si="50"/>
        <v>0</v>
      </c>
      <c r="K52" s="26">
        <f t="shared" si="50"/>
        <v>0</v>
      </c>
      <c r="L52" s="26">
        <f t="shared" si="50"/>
        <v>0</v>
      </c>
      <c r="M52" s="26">
        <f t="shared" si="50"/>
        <v>0</v>
      </c>
      <c r="N52" s="26">
        <f t="shared" si="50"/>
        <v>0</v>
      </c>
      <c r="O52" s="26">
        <f t="shared" si="50"/>
        <v>0</v>
      </c>
      <c r="P52" s="26">
        <f t="shared" si="50"/>
        <v>0</v>
      </c>
      <c r="Q52" s="26">
        <f t="shared" si="50"/>
        <v>0</v>
      </c>
      <c r="R52" s="26">
        <f t="shared" si="50"/>
        <v>0</v>
      </c>
      <c r="S52" s="26">
        <f t="shared" si="50"/>
        <v>0</v>
      </c>
      <c r="T52" s="26">
        <f t="shared" si="50"/>
        <v>0</v>
      </c>
      <c r="U52" s="26">
        <f t="shared" si="50"/>
        <v>0</v>
      </c>
      <c r="V52" s="26">
        <f t="shared" si="50"/>
        <v>0</v>
      </c>
      <c r="W52" s="26">
        <f t="shared" si="50"/>
        <v>0</v>
      </c>
      <c r="X52" s="26">
        <f t="shared" si="50"/>
        <v>0</v>
      </c>
      <c r="Y52" s="26">
        <f t="shared" si="50"/>
        <v>0</v>
      </c>
      <c r="Z52" s="26">
        <f t="shared" si="50"/>
        <v>0</v>
      </c>
      <c r="AA52" s="26">
        <f t="shared" si="50"/>
        <v>0</v>
      </c>
    </row>
    <row r="53" spans="1:27" ht="15.5" x14ac:dyDescent="0.35">
      <c r="A53" s="670"/>
      <c r="B53" s="31" t="str">
        <f t="shared" si="46"/>
        <v>Heating</v>
      </c>
      <c r="C53" s="26">
        <f t="shared" si="49"/>
        <v>146.00599354029714</v>
      </c>
      <c r="D53" s="26">
        <f t="shared" ref="D53:AA53" si="51">((D8*0.5)+C23-D38)*D69*D$78*D$2</f>
        <v>3084.0297356318215</v>
      </c>
      <c r="E53" s="26">
        <f t="shared" si="51"/>
        <v>9630.0700820923776</v>
      </c>
      <c r="F53" s="26">
        <f t="shared" si="51"/>
        <v>7823.4961527553687</v>
      </c>
      <c r="G53" s="26">
        <f t="shared" si="51"/>
        <v>3117.2618696742115</v>
      </c>
      <c r="H53" s="26">
        <f t="shared" si="51"/>
        <v>235.79820669499523</v>
      </c>
      <c r="I53" s="26">
        <f t="shared" si="51"/>
        <v>3.7306317064034649</v>
      </c>
      <c r="J53" s="26">
        <f t="shared" si="51"/>
        <v>7.1558820573451243</v>
      </c>
      <c r="K53" s="26">
        <f t="shared" si="51"/>
        <v>8315.9031353060927</v>
      </c>
      <c r="L53" s="26">
        <f t="shared" si="51"/>
        <v>26996.623958610384</v>
      </c>
      <c r="M53" s="26">
        <f t="shared" si="51"/>
        <v>67534.100326727203</v>
      </c>
      <c r="N53" s="26">
        <f t="shared" si="51"/>
        <v>140289.34714774441</v>
      </c>
      <c r="O53" s="26">
        <f t="shared" si="51"/>
        <v>159018.1211568361</v>
      </c>
      <c r="P53" s="26">
        <f t="shared" si="51"/>
        <v>132487.02588383196</v>
      </c>
      <c r="Q53" s="26">
        <f t="shared" si="51"/>
        <v>100928.08323651143</v>
      </c>
      <c r="R53" s="26">
        <f t="shared" si="51"/>
        <v>47176.913958407269</v>
      </c>
      <c r="S53" s="26">
        <f t="shared" si="51"/>
        <v>14134.125281871104</v>
      </c>
      <c r="T53" s="26">
        <f t="shared" si="51"/>
        <v>849.5427607872673</v>
      </c>
      <c r="U53" s="26">
        <f t="shared" si="51"/>
        <v>9.994211213664606</v>
      </c>
      <c r="V53" s="26">
        <f t="shared" si="51"/>
        <v>14.990948269165161</v>
      </c>
      <c r="W53" s="26">
        <f t="shared" si="51"/>
        <v>14672.686790390608</v>
      </c>
      <c r="X53" s="26">
        <f t="shared" si="51"/>
        <v>41959.837997821276</v>
      </c>
      <c r="Y53" s="26">
        <f t="shared" si="51"/>
        <v>94166.997084559145</v>
      </c>
      <c r="Z53" s="26">
        <f t="shared" si="51"/>
        <v>159904.55344892215</v>
      </c>
      <c r="AA53" s="26">
        <f t="shared" si="51"/>
        <v>159018.1211568361</v>
      </c>
    </row>
    <row r="54" spans="1:27" ht="15.5" x14ac:dyDescent="0.35">
      <c r="A54" s="670"/>
      <c r="B54" s="31" t="str">
        <f t="shared" si="46"/>
        <v>HVAC</v>
      </c>
      <c r="C54" s="26">
        <f t="shared" si="49"/>
        <v>-2.0187000088538087</v>
      </c>
      <c r="D54" s="26">
        <f t="shared" ref="D54:AA54" si="52">((D9*0.5)+C24-D39)*D70*D$78*D$2</f>
        <v>1028.1382518912549</v>
      </c>
      <c r="E54" s="26">
        <f t="shared" si="52"/>
        <v>1666.2805133360198</v>
      </c>
      <c r="F54" s="26">
        <f t="shared" si="52"/>
        <v>969.70767734311744</v>
      </c>
      <c r="G54" s="26">
        <f t="shared" si="52"/>
        <v>1102.4106427316642</v>
      </c>
      <c r="H54" s="26">
        <f t="shared" si="52"/>
        <v>5746.6517689672019</v>
      </c>
      <c r="I54" s="26">
        <f t="shared" si="52"/>
        <v>8143.0269823715116</v>
      </c>
      <c r="J54" s="26">
        <f t="shared" si="52"/>
        <v>7407.0355228111212</v>
      </c>
      <c r="K54" s="26">
        <f t="shared" si="52"/>
        <v>4003.3839114274656</v>
      </c>
      <c r="L54" s="26">
        <f t="shared" si="52"/>
        <v>1129.0146624823715</v>
      </c>
      <c r="M54" s="26">
        <f t="shared" si="52"/>
        <v>2175.2477769453058</v>
      </c>
      <c r="N54" s="26">
        <f t="shared" si="52"/>
        <v>4615.4894204178017</v>
      </c>
      <c r="O54" s="26">
        <f t="shared" si="52"/>
        <v>5119.4068224462817</v>
      </c>
      <c r="P54" s="26">
        <f t="shared" si="52"/>
        <v>4267.5545417567218</v>
      </c>
      <c r="Q54" s="26">
        <f t="shared" si="52"/>
        <v>3304.6930642475427</v>
      </c>
      <c r="R54" s="26">
        <f t="shared" si="52"/>
        <v>1887.1027045984542</v>
      </c>
      <c r="S54" s="26">
        <f t="shared" si="52"/>
        <v>2124.7576859316446</v>
      </c>
      <c r="T54" s="26">
        <f t="shared" si="52"/>
        <v>10916.725873565529</v>
      </c>
      <c r="U54" s="26">
        <f t="shared" si="52"/>
        <v>14709.305595278758</v>
      </c>
      <c r="V54" s="26">
        <f t="shared" si="52"/>
        <v>13985.255534221313</v>
      </c>
      <c r="W54" s="26">
        <f t="shared" si="52"/>
        <v>7008.8961018493728</v>
      </c>
      <c r="X54" s="26">
        <f t="shared" si="52"/>
        <v>1780.9792391469259</v>
      </c>
      <c r="Y54" s="26">
        <f t="shared" si="52"/>
        <v>3051.9052338689125</v>
      </c>
      <c r="Z54" s="26">
        <f t="shared" si="52"/>
        <v>5149.6093702675171</v>
      </c>
      <c r="AA54" s="26">
        <f t="shared" si="52"/>
        <v>5119.4068224462817</v>
      </c>
    </row>
    <row r="55" spans="1:27" ht="15.5" x14ac:dyDescent="0.35">
      <c r="A55" s="670"/>
      <c r="B55" s="31" t="str">
        <f t="shared" si="46"/>
        <v>Lighting</v>
      </c>
      <c r="C55" s="26">
        <f t="shared" si="49"/>
        <v>0</v>
      </c>
      <c r="D55" s="26">
        <f t="shared" ref="D55:AA55" si="53">((D10*0.5)+C25-D40)*D71*D$78*D$2</f>
        <v>0</v>
      </c>
      <c r="E55" s="26">
        <f t="shared" si="53"/>
        <v>0</v>
      </c>
      <c r="F55" s="26">
        <f t="shared" si="53"/>
        <v>0</v>
      </c>
      <c r="G55" s="26">
        <f t="shared" si="53"/>
        <v>0</v>
      </c>
      <c r="H55" s="26">
        <f t="shared" si="53"/>
        <v>0</v>
      </c>
      <c r="I55" s="26">
        <f t="shared" si="53"/>
        <v>0</v>
      </c>
      <c r="J55" s="26">
        <f t="shared" si="53"/>
        <v>0</v>
      </c>
      <c r="K55" s="26">
        <f t="shared" si="53"/>
        <v>0</v>
      </c>
      <c r="L55" s="26">
        <f t="shared" si="53"/>
        <v>0</v>
      </c>
      <c r="M55" s="26">
        <f t="shared" si="53"/>
        <v>45.355547913655307</v>
      </c>
      <c r="N55" s="26">
        <f t="shared" si="53"/>
        <v>210.98582993458297</v>
      </c>
      <c r="O55" s="26">
        <f t="shared" si="53"/>
        <v>323.11040540828702</v>
      </c>
      <c r="P55" s="26">
        <f t="shared" si="53"/>
        <v>281.51519927162775</v>
      </c>
      <c r="Q55" s="26">
        <f t="shared" si="53"/>
        <v>304.22970836692662</v>
      </c>
      <c r="R55" s="26">
        <f t="shared" si="53"/>
        <v>298.77701237569721</v>
      </c>
      <c r="S55" s="26">
        <f t="shared" si="53"/>
        <v>286.42258081742091</v>
      </c>
      <c r="T55" s="26">
        <f t="shared" si="53"/>
        <v>499.37249580464311</v>
      </c>
      <c r="U55" s="26">
        <f t="shared" si="53"/>
        <v>494.6579455216729</v>
      </c>
      <c r="V55" s="26">
        <f t="shared" si="53"/>
        <v>514.3327802195347</v>
      </c>
      <c r="W55" s="26">
        <f t="shared" si="53"/>
        <v>537.84926647485213</v>
      </c>
      <c r="X55" s="26">
        <f t="shared" si="53"/>
        <v>282.42077708994304</v>
      </c>
      <c r="Y55" s="26">
        <f t="shared" si="53"/>
        <v>319.55848875036691</v>
      </c>
      <c r="Z55" s="26">
        <f t="shared" si="53"/>
        <v>328.67322119937455</v>
      </c>
      <c r="AA55" s="26">
        <f t="shared" si="53"/>
        <v>323.11040540828702</v>
      </c>
    </row>
    <row r="56" spans="1:27" ht="15.5" x14ac:dyDescent="0.35">
      <c r="A56" s="670"/>
      <c r="B56" s="31" t="str">
        <f t="shared" si="46"/>
        <v>Miscellaneous</v>
      </c>
      <c r="C56" s="26">
        <f t="shared" si="49"/>
        <v>3.0167268672838272</v>
      </c>
      <c r="D56" s="26">
        <f t="shared" ref="D56:AA56" si="54">((D11*0.5)+C26-D41)*D72*D$78*D$2</f>
        <v>14.536578115486474</v>
      </c>
      <c r="E56" s="26">
        <f t="shared" si="54"/>
        <v>68.989900901030126</v>
      </c>
      <c r="F56" s="26">
        <f t="shared" si="54"/>
        <v>117.71523410136521</v>
      </c>
      <c r="G56" s="26">
        <f t="shared" si="54"/>
        <v>134.37214362433437</v>
      </c>
      <c r="H56" s="26">
        <f t="shared" si="54"/>
        <v>294.48391592457642</v>
      </c>
      <c r="I56" s="26">
        <f t="shared" si="54"/>
        <v>376.92375736911958</v>
      </c>
      <c r="J56" s="26">
        <f t="shared" si="54"/>
        <v>436.78789586089812</v>
      </c>
      <c r="K56" s="26">
        <f t="shared" si="54"/>
        <v>465.66127099321835</v>
      </c>
      <c r="L56" s="26">
        <f t="shared" si="54"/>
        <v>230.77770348429834</v>
      </c>
      <c r="M56" s="26">
        <f t="shared" si="54"/>
        <v>272.86188648489957</v>
      </c>
      <c r="N56" s="26">
        <f t="shared" si="54"/>
        <v>371.98690004640542</v>
      </c>
      <c r="O56" s="26">
        <f t="shared" si="54"/>
        <v>426.42040288316406</v>
      </c>
      <c r="P56" s="26">
        <f t="shared" si="54"/>
        <v>387.36177041439925</v>
      </c>
      <c r="Q56" s="26">
        <f t="shared" si="54"/>
        <v>437.24100219946507</v>
      </c>
      <c r="R56" s="26">
        <f t="shared" si="54"/>
        <v>456.07905505545813</v>
      </c>
      <c r="S56" s="26">
        <f t="shared" si="54"/>
        <v>481.4818742008631</v>
      </c>
      <c r="T56" s="26">
        <f t="shared" si="54"/>
        <v>941.58874293425674</v>
      </c>
      <c r="U56" s="26">
        <f t="shared" si="54"/>
        <v>973.20574960893521</v>
      </c>
      <c r="V56" s="26">
        <f t="shared" si="54"/>
        <v>972.68882990439238</v>
      </c>
      <c r="W56" s="26">
        <f t="shared" si="54"/>
        <v>941.67980921486571</v>
      </c>
      <c r="X56" s="26">
        <f t="shared" si="54"/>
        <v>445.9714248393596</v>
      </c>
      <c r="Y56" s="26">
        <f t="shared" si="54"/>
        <v>459.26698088791449</v>
      </c>
      <c r="Z56" s="26">
        <f t="shared" si="54"/>
        <v>446.54025310931519</v>
      </c>
      <c r="AA56" s="26">
        <f t="shared" si="54"/>
        <v>426.42040288316406</v>
      </c>
    </row>
    <row r="57" spans="1:27" ht="15.5" x14ac:dyDescent="0.35">
      <c r="A57" s="670"/>
      <c r="B57" s="31" t="str">
        <f t="shared" si="46"/>
        <v>Pool Spa</v>
      </c>
      <c r="C57" s="26">
        <f t="shared" si="49"/>
        <v>0</v>
      </c>
      <c r="D57" s="26">
        <f t="shared" ref="D57:AA57" si="55">((D12*0.5)+C27-D42)*D73*D$78*D$2</f>
        <v>0</v>
      </c>
      <c r="E57" s="26">
        <f t="shared" si="55"/>
        <v>0</v>
      </c>
      <c r="F57" s="26">
        <f t="shared" si="55"/>
        <v>0</v>
      </c>
      <c r="G57" s="26">
        <f t="shared" si="55"/>
        <v>0</v>
      </c>
      <c r="H57" s="26">
        <f t="shared" si="55"/>
        <v>0</v>
      </c>
      <c r="I57" s="26">
        <f t="shared" si="55"/>
        <v>0</v>
      </c>
      <c r="J57" s="26">
        <f t="shared" si="55"/>
        <v>0</v>
      </c>
      <c r="K57" s="26">
        <f t="shared" si="55"/>
        <v>0</v>
      </c>
      <c r="L57" s="26">
        <f t="shared" si="55"/>
        <v>0</v>
      </c>
      <c r="M57" s="26">
        <f t="shared" si="55"/>
        <v>52.756616379626102</v>
      </c>
      <c r="N57" s="26">
        <f t="shared" si="55"/>
        <v>255.12567948447315</v>
      </c>
      <c r="O57" s="26">
        <f t="shared" si="55"/>
        <v>385.40476571898279</v>
      </c>
      <c r="P57" s="26">
        <f t="shared" si="55"/>
        <v>316.14910869444452</v>
      </c>
      <c r="Q57" s="26">
        <f t="shared" si="55"/>
        <v>393.49972536672084</v>
      </c>
      <c r="R57" s="26">
        <f t="shared" si="55"/>
        <v>397.67614796722199</v>
      </c>
      <c r="S57" s="26">
        <f t="shared" si="55"/>
        <v>433.39648442137218</v>
      </c>
      <c r="T57" s="26">
        <f t="shared" si="55"/>
        <v>821.23415306176548</v>
      </c>
      <c r="U57" s="26">
        <f t="shared" si="55"/>
        <v>879.70068751490317</v>
      </c>
      <c r="V57" s="26">
        <f t="shared" si="55"/>
        <v>871.55904019275431</v>
      </c>
      <c r="W57" s="26">
        <f t="shared" si="55"/>
        <v>844.8822245240915</v>
      </c>
      <c r="X57" s="26">
        <f t="shared" si="55"/>
        <v>401.3283879797828</v>
      </c>
      <c r="Y57" s="26">
        <f t="shared" si="55"/>
        <v>402.47903080574417</v>
      </c>
      <c r="Z57" s="26">
        <f t="shared" si="55"/>
        <v>404.26889768737459</v>
      </c>
      <c r="AA57" s="26">
        <f t="shared" si="55"/>
        <v>385.40476571898279</v>
      </c>
    </row>
    <row r="58" spans="1:27" ht="15.5" x14ac:dyDescent="0.35">
      <c r="A58" s="670"/>
      <c r="B58" s="31" t="str">
        <f t="shared" si="46"/>
        <v>Refrigeration</v>
      </c>
      <c r="C58" s="26">
        <f t="shared" si="49"/>
        <v>0</v>
      </c>
      <c r="D58" s="26">
        <f t="shared" ref="D58:AA58" si="56">((D13*0.5)+C28-D43)*D74*D$78*D$2</f>
        <v>0</v>
      </c>
      <c r="E58" s="26">
        <f t="shared" si="56"/>
        <v>0</v>
      </c>
      <c r="F58" s="26">
        <f t="shared" si="56"/>
        <v>0</v>
      </c>
      <c r="G58" s="26">
        <f t="shared" si="56"/>
        <v>0</v>
      </c>
      <c r="H58" s="26">
        <f t="shared" si="56"/>
        <v>0</v>
      </c>
      <c r="I58" s="26">
        <f t="shared" si="56"/>
        <v>0</v>
      </c>
      <c r="J58" s="26">
        <f t="shared" si="56"/>
        <v>0</v>
      </c>
      <c r="K58" s="26">
        <f t="shared" si="56"/>
        <v>0</v>
      </c>
      <c r="L58" s="26">
        <f t="shared" si="56"/>
        <v>0</v>
      </c>
      <c r="M58" s="26">
        <f t="shared" si="56"/>
        <v>0</v>
      </c>
      <c r="N58" s="26">
        <f t="shared" si="56"/>
        <v>0</v>
      </c>
      <c r="O58" s="26">
        <f t="shared" si="56"/>
        <v>0</v>
      </c>
      <c r="P58" s="26">
        <f t="shared" si="56"/>
        <v>0</v>
      </c>
      <c r="Q58" s="26">
        <f t="shared" si="56"/>
        <v>0</v>
      </c>
      <c r="R58" s="26">
        <f t="shared" si="56"/>
        <v>0</v>
      </c>
      <c r="S58" s="26">
        <f t="shared" si="56"/>
        <v>0</v>
      </c>
      <c r="T58" s="26">
        <f t="shared" si="56"/>
        <v>0</v>
      </c>
      <c r="U58" s="26">
        <f t="shared" si="56"/>
        <v>0</v>
      </c>
      <c r="V58" s="26">
        <f t="shared" si="56"/>
        <v>0</v>
      </c>
      <c r="W58" s="26">
        <f t="shared" si="56"/>
        <v>0</v>
      </c>
      <c r="X58" s="26">
        <f t="shared" si="56"/>
        <v>0</v>
      </c>
      <c r="Y58" s="26">
        <f t="shared" si="56"/>
        <v>0</v>
      </c>
      <c r="Z58" s="26">
        <f t="shared" si="56"/>
        <v>0</v>
      </c>
      <c r="AA58" s="26">
        <f t="shared" si="56"/>
        <v>0</v>
      </c>
    </row>
    <row r="59" spans="1:27" ht="15.75" customHeight="1" x14ac:dyDescent="0.35">
      <c r="A59" s="670"/>
      <c r="B59" s="31" t="str">
        <f t="shared" si="46"/>
        <v>Water Heating</v>
      </c>
      <c r="C59" s="26">
        <f t="shared" si="49"/>
        <v>49.613027287547538</v>
      </c>
      <c r="D59" s="26">
        <f t="shared" ref="D59:AA59" si="57">((D14*0.5)+C29-D44)*D75*D$78*D$2</f>
        <v>149.34599901127365</v>
      </c>
      <c r="E59" s="26">
        <f t="shared" si="57"/>
        <v>301.97500863984851</v>
      </c>
      <c r="F59" s="26">
        <f t="shared" si="57"/>
        <v>436.23738524706692</v>
      </c>
      <c r="G59" s="26">
        <f t="shared" si="57"/>
        <v>584.3416408083142</v>
      </c>
      <c r="H59" s="26">
        <f t="shared" si="57"/>
        <v>1246.9191593233179</v>
      </c>
      <c r="I59" s="26">
        <f t="shared" si="57"/>
        <v>1311.1075627400285</v>
      </c>
      <c r="J59" s="26">
        <f t="shared" si="57"/>
        <v>1452.0647628425859</v>
      </c>
      <c r="K59" s="26">
        <f t="shared" si="57"/>
        <v>1820.1102620068993</v>
      </c>
      <c r="L59" s="26">
        <f t="shared" si="57"/>
        <v>1053.934406508889</v>
      </c>
      <c r="M59" s="26">
        <f t="shared" si="57"/>
        <v>1373.1312874859066</v>
      </c>
      <c r="N59" s="26">
        <f t="shared" si="57"/>
        <v>2317.1696665672871</v>
      </c>
      <c r="O59" s="26">
        <f t="shared" si="57"/>
        <v>2940.3475325340974</v>
      </c>
      <c r="P59" s="26">
        <f t="shared" si="57"/>
        <v>2568.316817677895</v>
      </c>
      <c r="Q59" s="26">
        <f t="shared" si="57"/>
        <v>2783.4300706927111</v>
      </c>
      <c r="R59" s="26">
        <f t="shared" si="57"/>
        <v>2662.158766462428</v>
      </c>
      <c r="S59" s="26">
        <f t="shared" si="57"/>
        <v>2682.4316767301411</v>
      </c>
      <c r="T59" s="26">
        <f t="shared" si="57"/>
        <v>4996.1775463395643</v>
      </c>
      <c r="U59" s="26">
        <f t="shared" si="57"/>
        <v>4389.6361912465509</v>
      </c>
      <c r="V59" s="26">
        <f t="shared" si="57"/>
        <v>4128.6666584919321</v>
      </c>
      <c r="W59" s="26">
        <f t="shared" si="57"/>
        <v>4497.1681464533576</v>
      </c>
      <c r="X59" s="26">
        <f t="shared" si="57"/>
        <v>2366.4097814368392</v>
      </c>
      <c r="Y59" s="26">
        <f t="shared" si="57"/>
        <v>2679.9988102402749</v>
      </c>
      <c r="Z59" s="26">
        <f t="shared" si="57"/>
        <v>2960.8348143039916</v>
      </c>
      <c r="AA59" s="26">
        <f t="shared" si="57"/>
        <v>2940.3475325340974</v>
      </c>
    </row>
    <row r="60" spans="1:27" ht="15.75" customHeight="1" thickBot="1" x14ac:dyDescent="0.4">
      <c r="A60" s="670"/>
      <c r="B60" s="161" t="str">
        <f t="shared" si="46"/>
        <v>Motors(uses bus. load shape)</v>
      </c>
      <c r="C60" s="152"/>
      <c r="D60" s="152"/>
      <c r="E60" s="152"/>
      <c r="F60" s="152"/>
      <c r="G60" s="152"/>
      <c r="H60" s="152"/>
      <c r="I60" s="152"/>
      <c r="J60" s="152"/>
      <c r="K60" s="152"/>
      <c r="L60" s="152"/>
      <c r="M60" s="152"/>
      <c r="N60" s="152"/>
      <c r="O60" s="152"/>
      <c r="P60" s="152"/>
      <c r="Q60" s="152"/>
      <c r="R60" s="152"/>
      <c r="S60" s="152"/>
      <c r="T60" s="152"/>
      <c r="U60" s="152"/>
      <c r="V60" s="152"/>
      <c r="W60" s="152"/>
      <c r="X60" s="152"/>
      <c r="Y60" s="152"/>
      <c r="Z60" s="152"/>
      <c r="AA60" s="152"/>
    </row>
    <row r="61" spans="1:27" ht="15.75" customHeight="1" x14ac:dyDescent="0.35">
      <c r="A61" s="670"/>
      <c r="B61" s="160" t="s">
        <v>18</v>
      </c>
      <c r="C61" s="127">
        <f>SUM(C50:C60)</f>
        <v>376.2435091308256</v>
      </c>
      <c r="D61" s="127">
        <f t="shared" ref="D61:AA61" si="58">SUM(D50:D60)</f>
        <v>4758.0566763582565</v>
      </c>
      <c r="E61" s="127">
        <f t="shared" si="58"/>
        <v>12506.168897076597</v>
      </c>
      <c r="F61" s="127">
        <f t="shared" si="58"/>
        <v>12712.029532897861</v>
      </c>
      <c r="G61" s="127">
        <f t="shared" si="58"/>
        <v>24965.38285182566</v>
      </c>
      <c r="H61" s="127">
        <f t="shared" si="58"/>
        <v>180502.08455199312</v>
      </c>
      <c r="I61" s="127">
        <f t="shared" si="58"/>
        <v>340843.3616622613</v>
      </c>
      <c r="J61" s="127">
        <f t="shared" si="58"/>
        <v>417728.4248748704</v>
      </c>
      <c r="K61" s="127">
        <f t="shared" si="58"/>
        <v>245843.60756884818</v>
      </c>
      <c r="L61" s="127">
        <f t="shared" si="58"/>
        <v>48363.712928086228</v>
      </c>
      <c r="M61" s="127">
        <f t="shared" si="58"/>
        <v>75340.524196639861</v>
      </c>
      <c r="N61" s="127">
        <f t="shared" si="58"/>
        <v>153907.75813715582</v>
      </c>
      <c r="O61" s="127">
        <f t="shared" si="58"/>
        <v>174528.4205415546</v>
      </c>
      <c r="P61" s="127">
        <f t="shared" si="58"/>
        <v>145698.47455943571</v>
      </c>
      <c r="Q61" s="127">
        <f t="shared" si="58"/>
        <v>115416.54980001957</v>
      </c>
      <c r="R61" s="127">
        <f t="shared" si="58"/>
        <v>76398.322808532394</v>
      </c>
      <c r="S61" s="127">
        <f t="shared" si="58"/>
        <v>118837.92812478733</v>
      </c>
      <c r="T61" s="127">
        <f t="shared" si="58"/>
        <v>659048.14911120851</v>
      </c>
      <c r="U61" s="127">
        <f t="shared" si="58"/>
        <v>885931.96306574787</v>
      </c>
      <c r="V61" s="127">
        <f t="shared" si="58"/>
        <v>842402.11190374044</v>
      </c>
      <c r="W61" s="127">
        <f t="shared" si="58"/>
        <v>413246.90752984502</v>
      </c>
      <c r="X61" s="127">
        <f t="shared" si="58"/>
        <v>74182.213082087925</v>
      </c>
      <c r="Y61" s="127">
        <f t="shared" si="58"/>
        <v>106013.23656142603</v>
      </c>
      <c r="Z61" s="127">
        <f t="shared" si="58"/>
        <v>175641.91618709738</v>
      </c>
      <c r="AA61" s="127">
        <f t="shared" si="58"/>
        <v>174528.4205415546</v>
      </c>
    </row>
    <row r="62" spans="1:27" ht="16.5" customHeight="1" thickBot="1" x14ac:dyDescent="0.4">
      <c r="A62" s="671"/>
      <c r="B62" s="138" t="s">
        <v>19</v>
      </c>
      <c r="C62" s="27">
        <f>C61</f>
        <v>376.2435091308256</v>
      </c>
      <c r="D62" s="27">
        <f>C62+D61</f>
        <v>5134.3001854890817</v>
      </c>
      <c r="E62" s="27">
        <f t="shared" ref="E62:AA62" si="59">D62+E61</f>
        <v>17640.46908256568</v>
      </c>
      <c r="F62" s="27">
        <f t="shared" si="59"/>
        <v>30352.498615463541</v>
      </c>
      <c r="G62" s="27">
        <f t="shared" si="59"/>
        <v>55317.881467289204</v>
      </c>
      <c r="H62" s="27">
        <f t="shared" si="59"/>
        <v>235819.96601928232</v>
      </c>
      <c r="I62" s="27">
        <f t="shared" si="59"/>
        <v>576663.32768154365</v>
      </c>
      <c r="J62" s="27">
        <f t="shared" si="59"/>
        <v>994391.75255641411</v>
      </c>
      <c r="K62" s="27">
        <f t="shared" si="59"/>
        <v>1240235.3601252623</v>
      </c>
      <c r="L62" s="27">
        <f t="shared" si="59"/>
        <v>1288599.0730533486</v>
      </c>
      <c r="M62" s="27">
        <f t="shared" si="59"/>
        <v>1363939.5972499885</v>
      </c>
      <c r="N62" s="27">
        <f t="shared" si="59"/>
        <v>1517847.3553871443</v>
      </c>
      <c r="O62" s="27">
        <f t="shared" si="59"/>
        <v>1692375.7759286989</v>
      </c>
      <c r="P62" s="27">
        <f t="shared" si="59"/>
        <v>1838074.2504881346</v>
      </c>
      <c r="Q62" s="27">
        <f t="shared" si="59"/>
        <v>1953490.800288154</v>
      </c>
      <c r="R62" s="27">
        <f t="shared" si="59"/>
        <v>2029889.1230966863</v>
      </c>
      <c r="S62" s="27">
        <f t="shared" si="59"/>
        <v>2148727.0512214736</v>
      </c>
      <c r="T62" s="27">
        <f t="shared" si="59"/>
        <v>2807775.2003326821</v>
      </c>
      <c r="U62" s="27">
        <f t="shared" si="59"/>
        <v>3693707.1633984298</v>
      </c>
      <c r="V62" s="27">
        <f t="shared" si="59"/>
        <v>4536109.2753021698</v>
      </c>
      <c r="W62" s="27">
        <f t="shared" si="59"/>
        <v>4949356.1828320147</v>
      </c>
      <c r="X62" s="27">
        <f t="shared" si="59"/>
        <v>5023538.3959141029</v>
      </c>
      <c r="Y62" s="27">
        <f t="shared" si="59"/>
        <v>5129551.6324755289</v>
      </c>
      <c r="Z62" s="27">
        <f t="shared" si="59"/>
        <v>5305193.5486626262</v>
      </c>
      <c r="AA62" s="27">
        <f t="shared" si="59"/>
        <v>5479721.9692041809</v>
      </c>
    </row>
    <row r="63" spans="1:27" x14ac:dyDescent="0.35">
      <c r="A63" s="250"/>
      <c r="B63" s="128"/>
      <c r="C63" s="168"/>
      <c r="D63" s="168"/>
      <c r="E63" s="168"/>
      <c r="F63" s="168"/>
      <c r="G63" s="168"/>
      <c r="H63" s="168"/>
      <c r="I63" s="168"/>
      <c r="J63" s="168"/>
      <c r="K63" s="168"/>
      <c r="L63" s="168"/>
      <c r="M63" s="168"/>
      <c r="N63" s="168"/>
      <c r="O63" s="168"/>
      <c r="P63" s="168"/>
      <c r="Q63" s="168"/>
      <c r="R63" s="168"/>
      <c r="S63" s="168"/>
      <c r="T63" s="168"/>
      <c r="U63" s="168"/>
      <c r="V63" s="168"/>
      <c r="W63" s="168"/>
      <c r="X63" s="168"/>
      <c r="Y63" s="168"/>
      <c r="Z63" s="168"/>
      <c r="AA63" s="168"/>
    </row>
    <row r="64" spans="1:27" ht="15" thickBot="1" x14ac:dyDescent="0.4">
      <c r="A64" s="129"/>
      <c r="B64" s="129"/>
      <c r="C64" s="129"/>
      <c r="D64" s="129"/>
      <c r="E64" s="129"/>
      <c r="F64" s="129"/>
      <c r="G64" s="129"/>
      <c r="H64" s="129"/>
      <c r="I64" s="154"/>
      <c r="J64" s="154"/>
      <c r="K64" s="154"/>
      <c r="L64" s="154"/>
      <c r="M64" s="154"/>
      <c r="N64" s="154"/>
      <c r="O64" s="154"/>
      <c r="P64" s="154"/>
      <c r="Q64" s="154"/>
      <c r="R64" s="154"/>
      <c r="S64" s="154"/>
      <c r="T64" s="154"/>
      <c r="U64" s="154"/>
      <c r="V64" s="154"/>
      <c r="W64" s="154"/>
      <c r="X64" s="154"/>
      <c r="Y64" s="154"/>
      <c r="Z64" s="154"/>
      <c r="AA64" s="154"/>
    </row>
    <row r="65" spans="1:27" ht="16" thickBot="1" x14ac:dyDescent="0.4">
      <c r="A65" s="672" t="s">
        <v>12</v>
      </c>
      <c r="B65" s="159" t="s">
        <v>164</v>
      </c>
      <c r="C65" s="145">
        <f>C$4</f>
        <v>44927</v>
      </c>
      <c r="D65" s="145">
        <f t="shared" ref="D65:AA65" si="60">D$4</f>
        <v>44958</v>
      </c>
      <c r="E65" s="145">
        <f t="shared" si="60"/>
        <v>44986</v>
      </c>
      <c r="F65" s="145">
        <f t="shared" si="60"/>
        <v>45017</v>
      </c>
      <c r="G65" s="145">
        <f t="shared" si="60"/>
        <v>45047</v>
      </c>
      <c r="H65" s="145">
        <f t="shared" si="60"/>
        <v>45078</v>
      </c>
      <c r="I65" s="145">
        <f t="shared" si="60"/>
        <v>45108</v>
      </c>
      <c r="J65" s="145">
        <f t="shared" si="60"/>
        <v>45139</v>
      </c>
      <c r="K65" s="145">
        <f t="shared" si="60"/>
        <v>45170</v>
      </c>
      <c r="L65" s="145">
        <f t="shared" si="60"/>
        <v>45200</v>
      </c>
      <c r="M65" s="145">
        <f t="shared" si="60"/>
        <v>45231</v>
      </c>
      <c r="N65" s="145">
        <f t="shared" si="60"/>
        <v>45261</v>
      </c>
      <c r="O65" s="145">
        <f t="shared" si="60"/>
        <v>45292</v>
      </c>
      <c r="P65" s="145">
        <f t="shared" si="60"/>
        <v>45323</v>
      </c>
      <c r="Q65" s="145">
        <f t="shared" si="60"/>
        <v>45352</v>
      </c>
      <c r="R65" s="145">
        <f t="shared" si="60"/>
        <v>45383</v>
      </c>
      <c r="S65" s="145">
        <f t="shared" si="60"/>
        <v>45413</v>
      </c>
      <c r="T65" s="145">
        <f t="shared" si="60"/>
        <v>45444</v>
      </c>
      <c r="U65" s="145">
        <f t="shared" si="60"/>
        <v>45474</v>
      </c>
      <c r="V65" s="145">
        <f t="shared" si="60"/>
        <v>45505</v>
      </c>
      <c r="W65" s="145">
        <f t="shared" si="60"/>
        <v>45536</v>
      </c>
      <c r="X65" s="145">
        <f t="shared" si="60"/>
        <v>45566</v>
      </c>
      <c r="Y65" s="145">
        <f t="shared" si="60"/>
        <v>45597</v>
      </c>
      <c r="Z65" s="145">
        <f t="shared" si="60"/>
        <v>45627</v>
      </c>
      <c r="AA65" s="145">
        <f t="shared" si="60"/>
        <v>45658</v>
      </c>
    </row>
    <row r="66" spans="1:27" ht="15" customHeight="1" x14ac:dyDescent="0.35">
      <c r="A66" s="673"/>
      <c r="B66" s="134" t="s">
        <v>0</v>
      </c>
      <c r="C66" s="135">
        <v>0.11129699999999999</v>
      </c>
      <c r="D66" s="135">
        <v>9.3076999999999993E-2</v>
      </c>
      <c r="E66" s="135">
        <v>7.0041999999999993E-2</v>
      </c>
      <c r="F66" s="135">
        <v>3.7116000000000003E-2</v>
      </c>
      <c r="G66" s="135">
        <v>4.0888000000000001E-2</v>
      </c>
      <c r="H66" s="135">
        <v>0.103973</v>
      </c>
      <c r="I66" s="135">
        <v>0.1401</v>
      </c>
      <c r="J66" s="135">
        <v>0.13320699999999999</v>
      </c>
      <c r="K66" s="135">
        <v>6.6758999999999999E-2</v>
      </c>
      <c r="L66" s="135">
        <v>3.7011000000000002E-2</v>
      </c>
      <c r="M66" s="135">
        <v>5.9593E-2</v>
      </c>
      <c r="N66" s="135">
        <v>0.106937</v>
      </c>
      <c r="O66" s="135">
        <f>C66</f>
        <v>0.11129699999999999</v>
      </c>
      <c r="P66" s="135">
        <f t="shared" ref="P66:P75" si="61">D66</f>
        <v>9.3076999999999993E-2</v>
      </c>
      <c r="Q66" s="135">
        <f t="shared" ref="Q66:Q75" si="62">E66</f>
        <v>7.0041999999999993E-2</v>
      </c>
      <c r="R66" s="135">
        <f t="shared" ref="R66:R75" si="63">F66</f>
        <v>3.7116000000000003E-2</v>
      </c>
      <c r="S66" s="135">
        <f t="shared" ref="S66:S75" si="64">G66</f>
        <v>4.0888000000000001E-2</v>
      </c>
      <c r="T66" s="135">
        <f t="shared" ref="T66:T75" si="65">H66</f>
        <v>0.103973</v>
      </c>
      <c r="U66" s="135">
        <f t="shared" ref="U66:U75" si="66">I66</f>
        <v>0.1401</v>
      </c>
      <c r="V66" s="135">
        <f t="shared" ref="V66:V75" si="67">J66</f>
        <v>0.13320699999999999</v>
      </c>
      <c r="W66" s="135">
        <f t="shared" ref="W66:W75" si="68">K66</f>
        <v>6.6758999999999999E-2</v>
      </c>
      <c r="X66" s="135">
        <f t="shared" ref="X66:X75" si="69">L66</f>
        <v>3.7011000000000002E-2</v>
      </c>
      <c r="Y66" s="135">
        <f t="shared" ref="Y66:Y75" si="70">M66</f>
        <v>5.9593E-2</v>
      </c>
      <c r="Z66" s="135">
        <f t="shared" ref="Z66:Z75" si="71">N66</f>
        <v>0.106937</v>
      </c>
      <c r="AA66" s="135">
        <f t="shared" ref="AA66:AA75" si="72">O66</f>
        <v>0.11129699999999999</v>
      </c>
    </row>
    <row r="67" spans="1:27" x14ac:dyDescent="0.35">
      <c r="A67" s="673"/>
      <c r="B67" s="37" t="s">
        <v>1</v>
      </c>
      <c r="C67" s="20">
        <v>1.1999999999999999E-3</v>
      </c>
      <c r="D67" s="20">
        <v>1.1000000000000001E-3</v>
      </c>
      <c r="E67" s="20">
        <v>3.13E-3</v>
      </c>
      <c r="F67" s="20">
        <v>1.5047E-2</v>
      </c>
      <c r="G67" s="20">
        <v>6.5409999999999996E-2</v>
      </c>
      <c r="H67" s="20">
        <v>0.21082300000000001</v>
      </c>
      <c r="I67" s="20">
        <v>0.28477999999999998</v>
      </c>
      <c r="J67" s="20">
        <v>0.27076600000000001</v>
      </c>
      <c r="K67" s="20">
        <v>0.126605</v>
      </c>
      <c r="L67" s="20">
        <v>1.8471999999999999E-2</v>
      </c>
      <c r="M67" s="20">
        <v>1.444E-3</v>
      </c>
      <c r="N67" s="20">
        <v>1.222E-3</v>
      </c>
      <c r="O67" s="20">
        <f t="shared" ref="O67:O75" si="73">C67</f>
        <v>1.1999999999999999E-3</v>
      </c>
      <c r="P67" s="20">
        <f t="shared" si="61"/>
        <v>1.1000000000000001E-3</v>
      </c>
      <c r="Q67" s="20">
        <f t="shared" si="62"/>
        <v>3.13E-3</v>
      </c>
      <c r="R67" s="20">
        <f t="shared" si="63"/>
        <v>1.5047E-2</v>
      </c>
      <c r="S67" s="20">
        <f t="shared" si="64"/>
        <v>6.5409999999999996E-2</v>
      </c>
      <c r="T67" s="20">
        <f t="shared" si="65"/>
        <v>0.21082300000000001</v>
      </c>
      <c r="U67" s="20">
        <f t="shared" si="66"/>
        <v>0.28477999999999998</v>
      </c>
      <c r="V67" s="20">
        <f t="shared" si="67"/>
        <v>0.27076600000000001</v>
      </c>
      <c r="W67" s="20">
        <f t="shared" si="68"/>
        <v>0.126605</v>
      </c>
      <c r="X67" s="20">
        <f t="shared" si="69"/>
        <v>1.8471999999999999E-2</v>
      </c>
      <c r="Y67" s="20">
        <f t="shared" si="70"/>
        <v>1.444E-3</v>
      </c>
      <c r="Z67" s="20">
        <f t="shared" si="71"/>
        <v>1.222E-3</v>
      </c>
      <c r="AA67" s="20">
        <f t="shared" si="72"/>
        <v>1.1999999999999999E-3</v>
      </c>
    </row>
    <row r="68" spans="1:27" x14ac:dyDescent="0.35">
      <c r="A68" s="673"/>
      <c r="B68" s="36" t="s">
        <v>2</v>
      </c>
      <c r="C68" s="20">
        <v>7.9578999999999997E-2</v>
      </c>
      <c r="D68" s="20">
        <v>7.2517999999999999E-2</v>
      </c>
      <c r="E68" s="20">
        <v>8.1079999999999999E-2</v>
      </c>
      <c r="F68" s="20">
        <v>7.9918000000000003E-2</v>
      </c>
      <c r="G68" s="20">
        <v>8.4083000000000005E-2</v>
      </c>
      <c r="H68" s="20">
        <v>8.5730000000000001E-2</v>
      </c>
      <c r="I68" s="20">
        <v>9.6095E-2</v>
      </c>
      <c r="J68" s="20">
        <v>9.6095E-2</v>
      </c>
      <c r="K68" s="20">
        <v>8.4277000000000005E-2</v>
      </c>
      <c r="L68" s="20">
        <v>8.2582000000000003E-2</v>
      </c>
      <c r="M68" s="20">
        <v>7.8464999999999993E-2</v>
      </c>
      <c r="N68" s="20">
        <v>7.9578999999999997E-2</v>
      </c>
      <c r="O68" s="20">
        <f t="shared" si="73"/>
        <v>7.9578999999999997E-2</v>
      </c>
      <c r="P68" s="20">
        <f t="shared" si="61"/>
        <v>7.2517999999999999E-2</v>
      </c>
      <c r="Q68" s="20">
        <f t="shared" si="62"/>
        <v>8.1079999999999999E-2</v>
      </c>
      <c r="R68" s="20">
        <f t="shared" si="63"/>
        <v>7.9918000000000003E-2</v>
      </c>
      <c r="S68" s="20">
        <f t="shared" si="64"/>
        <v>8.4083000000000005E-2</v>
      </c>
      <c r="T68" s="20">
        <f t="shared" si="65"/>
        <v>8.5730000000000001E-2</v>
      </c>
      <c r="U68" s="20">
        <f t="shared" si="66"/>
        <v>9.6095E-2</v>
      </c>
      <c r="V68" s="20">
        <f t="shared" si="67"/>
        <v>9.6095E-2</v>
      </c>
      <c r="W68" s="20">
        <f t="shared" si="68"/>
        <v>8.4277000000000005E-2</v>
      </c>
      <c r="X68" s="20">
        <f t="shared" si="69"/>
        <v>8.2582000000000003E-2</v>
      </c>
      <c r="Y68" s="20">
        <f t="shared" si="70"/>
        <v>7.8464999999999993E-2</v>
      </c>
      <c r="Z68" s="20">
        <f t="shared" si="71"/>
        <v>7.9578999999999997E-2</v>
      </c>
      <c r="AA68" s="20">
        <f t="shared" si="72"/>
        <v>7.9578999999999997E-2</v>
      </c>
    </row>
    <row r="69" spans="1:27" x14ac:dyDescent="0.35">
      <c r="A69" s="673"/>
      <c r="B69" s="36" t="s">
        <v>9</v>
      </c>
      <c r="C69" s="292">
        <v>0.21790499999999999</v>
      </c>
      <c r="D69" s="292">
        <v>0.18213499999999999</v>
      </c>
      <c r="E69" s="292">
        <v>0.13483300000000001</v>
      </c>
      <c r="F69" s="292">
        <v>5.8486000000000003E-2</v>
      </c>
      <c r="G69" s="292">
        <v>1.7144E-2</v>
      </c>
      <c r="H69" s="292">
        <v>5.1000000000000004E-4</v>
      </c>
      <c r="I69" s="292">
        <v>6.0000000000000002E-6</v>
      </c>
      <c r="J69" s="292">
        <v>9.0000000000000002E-6</v>
      </c>
      <c r="K69" s="292">
        <v>8.8090000000000009E-3</v>
      </c>
      <c r="L69" s="292">
        <v>5.4961999999999997E-2</v>
      </c>
      <c r="M69" s="292">
        <v>0.115899</v>
      </c>
      <c r="N69" s="292">
        <v>0.20930099999999999</v>
      </c>
      <c r="O69" s="292">
        <f t="shared" si="73"/>
        <v>0.21790499999999999</v>
      </c>
      <c r="P69" s="292">
        <f t="shared" si="61"/>
        <v>0.18213499999999999</v>
      </c>
      <c r="Q69" s="292">
        <f t="shared" si="62"/>
        <v>0.13483300000000001</v>
      </c>
      <c r="R69" s="292">
        <f t="shared" si="63"/>
        <v>5.8486000000000003E-2</v>
      </c>
      <c r="S69" s="292">
        <f t="shared" si="64"/>
        <v>1.7144E-2</v>
      </c>
      <c r="T69" s="292">
        <f t="shared" si="65"/>
        <v>5.1000000000000004E-4</v>
      </c>
      <c r="U69" s="292">
        <f t="shared" si="66"/>
        <v>6.0000000000000002E-6</v>
      </c>
      <c r="V69" s="292">
        <f t="shared" si="67"/>
        <v>9.0000000000000002E-6</v>
      </c>
      <c r="W69" s="292">
        <f t="shared" si="68"/>
        <v>8.8090000000000009E-3</v>
      </c>
      <c r="X69" s="292">
        <f t="shared" si="69"/>
        <v>5.4961999999999997E-2</v>
      </c>
      <c r="Y69" s="292">
        <f t="shared" si="70"/>
        <v>0.115899</v>
      </c>
      <c r="Z69" s="292">
        <f t="shared" si="71"/>
        <v>0.20930099999999999</v>
      </c>
      <c r="AA69" s="292">
        <f t="shared" si="72"/>
        <v>0.21790499999999999</v>
      </c>
    </row>
    <row r="70" spans="1:27" x14ac:dyDescent="0.35">
      <c r="A70" s="673"/>
      <c r="B70" s="37" t="s">
        <v>3</v>
      </c>
      <c r="C70" s="20">
        <v>0.11129699999999999</v>
      </c>
      <c r="D70" s="20">
        <v>9.3076999999999993E-2</v>
      </c>
      <c r="E70" s="20">
        <v>7.0041999999999993E-2</v>
      </c>
      <c r="F70" s="20">
        <v>3.7116000000000003E-2</v>
      </c>
      <c r="G70" s="20">
        <v>4.0888000000000001E-2</v>
      </c>
      <c r="H70" s="20">
        <v>0.103973</v>
      </c>
      <c r="I70" s="20">
        <v>0.1401</v>
      </c>
      <c r="J70" s="20">
        <v>0.13320699999999999</v>
      </c>
      <c r="K70" s="20">
        <v>6.6758999999999999E-2</v>
      </c>
      <c r="L70" s="20">
        <v>3.7011000000000002E-2</v>
      </c>
      <c r="M70" s="20">
        <v>5.9593E-2</v>
      </c>
      <c r="N70" s="20">
        <v>0.106937</v>
      </c>
      <c r="O70" s="20">
        <f t="shared" si="73"/>
        <v>0.11129699999999999</v>
      </c>
      <c r="P70" s="20">
        <f t="shared" si="61"/>
        <v>9.3076999999999993E-2</v>
      </c>
      <c r="Q70" s="20">
        <f t="shared" si="62"/>
        <v>7.0041999999999993E-2</v>
      </c>
      <c r="R70" s="20">
        <f t="shared" si="63"/>
        <v>3.7116000000000003E-2</v>
      </c>
      <c r="S70" s="20">
        <f t="shared" si="64"/>
        <v>4.0888000000000001E-2</v>
      </c>
      <c r="T70" s="20">
        <f t="shared" si="65"/>
        <v>0.103973</v>
      </c>
      <c r="U70" s="20">
        <f t="shared" si="66"/>
        <v>0.1401</v>
      </c>
      <c r="V70" s="20">
        <f t="shared" si="67"/>
        <v>0.13320699999999999</v>
      </c>
      <c r="W70" s="20">
        <f t="shared" si="68"/>
        <v>6.6758999999999999E-2</v>
      </c>
      <c r="X70" s="20">
        <f t="shared" si="69"/>
        <v>3.7011000000000002E-2</v>
      </c>
      <c r="Y70" s="20">
        <f t="shared" si="70"/>
        <v>5.9593E-2</v>
      </c>
      <c r="Z70" s="20">
        <f t="shared" si="71"/>
        <v>0.106937</v>
      </c>
      <c r="AA70" s="20">
        <f t="shared" si="72"/>
        <v>0.11129699999999999</v>
      </c>
    </row>
    <row r="71" spans="1:27" x14ac:dyDescent="0.35">
      <c r="A71" s="673"/>
      <c r="B71" s="36" t="s">
        <v>4</v>
      </c>
      <c r="C71" s="20">
        <v>0.10118199999999999</v>
      </c>
      <c r="D71" s="20">
        <v>8.8441000000000006E-2</v>
      </c>
      <c r="E71" s="20">
        <v>9.2879000000000003E-2</v>
      </c>
      <c r="F71" s="20">
        <v>8.4644999999999998E-2</v>
      </c>
      <c r="G71" s="20">
        <v>7.9393000000000005E-2</v>
      </c>
      <c r="H71" s="20">
        <v>6.8507999999999999E-2</v>
      </c>
      <c r="I71" s="20">
        <v>6.7863999999999994E-2</v>
      </c>
      <c r="J71" s="20">
        <v>7.0565000000000003E-2</v>
      </c>
      <c r="K71" s="20">
        <v>7.3791999999999996E-2</v>
      </c>
      <c r="L71" s="20">
        <v>8.4539000000000003E-2</v>
      </c>
      <c r="M71" s="20">
        <v>8.9880000000000002E-2</v>
      </c>
      <c r="N71" s="20">
        <v>9.8311999999999997E-2</v>
      </c>
      <c r="O71" s="20">
        <f t="shared" si="73"/>
        <v>0.10118199999999999</v>
      </c>
      <c r="P71" s="20">
        <f t="shared" si="61"/>
        <v>8.8441000000000006E-2</v>
      </c>
      <c r="Q71" s="20">
        <f t="shared" si="62"/>
        <v>9.2879000000000003E-2</v>
      </c>
      <c r="R71" s="20">
        <f t="shared" si="63"/>
        <v>8.4644999999999998E-2</v>
      </c>
      <c r="S71" s="20">
        <f t="shared" si="64"/>
        <v>7.9393000000000005E-2</v>
      </c>
      <c r="T71" s="20">
        <f t="shared" si="65"/>
        <v>6.8507999999999999E-2</v>
      </c>
      <c r="U71" s="20">
        <f t="shared" si="66"/>
        <v>6.7863999999999994E-2</v>
      </c>
      <c r="V71" s="20">
        <f t="shared" si="67"/>
        <v>7.0565000000000003E-2</v>
      </c>
      <c r="W71" s="20">
        <f t="shared" si="68"/>
        <v>7.3791999999999996E-2</v>
      </c>
      <c r="X71" s="20">
        <f t="shared" si="69"/>
        <v>8.4539000000000003E-2</v>
      </c>
      <c r="Y71" s="20">
        <f t="shared" si="70"/>
        <v>8.9880000000000002E-2</v>
      </c>
      <c r="Z71" s="20">
        <f t="shared" si="71"/>
        <v>9.8311999999999997E-2</v>
      </c>
      <c r="AA71" s="20">
        <f t="shared" si="72"/>
        <v>0.10118199999999999</v>
      </c>
    </row>
    <row r="72" spans="1:27" x14ac:dyDescent="0.35">
      <c r="A72" s="673"/>
      <c r="B72" s="36" t="s">
        <v>5</v>
      </c>
      <c r="C72" s="20">
        <v>8.4892999999999996E-2</v>
      </c>
      <c r="D72" s="20">
        <v>7.7366000000000004E-2</v>
      </c>
      <c r="E72" s="20">
        <v>8.4862999999999994E-2</v>
      </c>
      <c r="F72" s="20">
        <v>8.2143999999999995E-2</v>
      </c>
      <c r="G72" s="20">
        <v>8.4847000000000006E-2</v>
      </c>
      <c r="H72" s="20">
        <v>8.2122000000000001E-2</v>
      </c>
      <c r="I72" s="20">
        <v>8.4883E-2</v>
      </c>
      <c r="J72" s="20">
        <v>8.4839999999999999E-2</v>
      </c>
      <c r="K72" s="20">
        <v>8.2136000000000001E-2</v>
      </c>
      <c r="L72" s="20">
        <v>8.4869E-2</v>
      </c>
      <c r="M72" s="20">
        <v>8.2122000000000001E-2</v>
      </c>
      <c r="N72" s="20">
        <v>8.4915000000000004E-2</v>
      </c>
      <c r="O72" s="20">
        <f t="shared" si="73"/>
        <v>8.4892999999999996E-2</v>
      </c>
      <c r="P72" s="20">
        <f t="shared" si="61"/>
        <v>7.7366000000000004E-2</v>
      </c>
      <c r="Q72" s="20">
        <f t="shared" si="62"/>
        <v>8.4862999999999994E-2</v>
      </c>
      <c r="R72" s="20">
        <f t="shared" si="63"/>
        <v>8.2143999999999995E-2</v>
      </c>
      <c r="S72" s="20">
        <f t="shared" si="64"/>
        <v>8.4847000000000006E-2</v>
      </c>
      <c r="T72" s="20">
        <f t="shared" si="65"/>
        <v>8.2122000000000001E-2</v>
      </c>
      <c r="U72" s="20">
        <f t="shared" si="66"/>
        <v>8.4883E-2</v>
      </c>
      <c r="V72" s="20">
        <f t="shared" si="67"/>
        <v>8.4839999999999999E-2</v>
      </c>
      <c r="W72" s="20">
        <f t="shared" si="68"/>
        <v>8.2136000000000001E-2</v>
      </c>
      <c r="X72" s="20">
        <f t="shared" si="69"/>
        <v>8.4869E-2</v>
      </c>
      <c r="Y72" s="20">
        <f t="shared" si="70"/>
        <v>8.2122000000000001E-2</v>
      </c>
      <c r="Z72" s="20">
        <f t="shared" si="71"/>
        <v>8.4915000000000004E-2</v>
      </c>
      <c r="AA72" s="20">
        <f t="shared" si="72"/>
        <v>8.4892999999999996E-2</v>
      </c>
    </row>
    <row r="73" spans="1:27" x14ac:dyDescent="0.35">
      <c r="A73" s="673"/>
      <c r="B73" s="36" t="s">
        <v>6</v>
      </c>
      <c r="C73" s="20">
        <v>8.6451E-2</v>
      </c>
      <c r="D73" s="20">
        <v>7.1145E-2</v>
      </c>
      <c r="E73" s="20">
        <v>8.6052000000000003E-2</v>
      </c>
      <c r="F73" s="20">
        <v>8.0701999999999996E-2</v>
      </c>
      <c r="G73" s="20">
        <v>8.6052000000000003E-2</v>
      </c>
      <c r="H73" s="20">
        <v>8.0701999999999996E-2</v>
      </c>
      <c r="I73" s="20">
        <v>8.6451E-2</v>
      </c>
      <c r="J73" s="20">
        <v>8.5653000000000007E-2</v>
      </c>
      <c r="K73" s="20">
        <v>8.3031999999999995E-2</v>
      </c>
      <c r="L73" s="20">
        <v>8.6052000000000003E-2</v>
      </c>
      <c r="M73" s="20">
        <v>8.1087999999999993E-2</v>
      </c>
      <c r="N73" s="20">
        <v>8.6619000000000002E-2</v>
      </c>
      <c r="O73" s="20">
        <f t="shared" si="73"/>
        <v>8.6451E-2</v>
      </c>
      <c r="P73" s="20">
        <f t="shared" si="61"/>
        <v>7.1145E-2</v>
      </c>
      <c r="Q73" s="20">
        <f t="shared" si="62"/>
        <v>8.6052000000000003E-2</v>
      </c>
      <c r="R73" s="20">
        <f t="shared" si="63"/>
        <v>8.0701999999999996E-2</v>
      </c>
      <c r="S73" s="20">
        <f t="shared" si="64"/>
        <v>8.6052000000000003E-2</v>
      </c>
      <c r="T73" s="20">
        <f t="shared" si="65"/>
        <v>8.0701999999999996E-2</v>
      </c>
      <c r="U73" s="20">
        <f t="shared" si="66"/>
        <v>8.6451E-2</v>
      </c>
      <c r="V73" s="20">
        <f t="shared" si="67"/>
        <v>8.5653000000000007E-2</v>
      </c>
      <c r="W73" s="20">
        <f t="shared" si="68"/>
        <v>8.3031999999999995E-2</v>
      </c>
      <c r="X73" s="20">
        <f t="shared" si="69"/>
        <v>8.6052000000000003E-2</v>
      </c>
      <c r="Y73" s="20">
        <f t="shared" si="70"/>
        <v>8.1087999999999993E-2</v>
      </c>
      <c r="Z73" s="20">
        <f t="shared" si="71"/>
        <v>8.6619000000000002E-2</v>
      </c>
      <c r="AA73" s="20">
        <f t="shared" si="72"/>
        <v>8.6451E-2</v>
      </c>
    </row>
    <row r="74" spans="1:27" x14ac:dyDescent="0.35">
      <c r="A74" s="673"/>
      <c r="B74" s="36" t="s">
        <v>7</v>
      </c>
      <c r="C74" s="20">
        <v>7.7052999999999996E-2</v>
      </c>
      <c r="D74" s="20">
        <v>7.2168999999999997E-2</v>
      </c>
      <c r="E74" s="20">
        <v>8.0271999999999996E-2</v>
      </c>
      <c r="F74" s="20">
        <v>7.8752000000000003E-2</v>
      </c>
      <c r="G74" s="20">
        <v>8.5646E-2</v>
      </c>
      <c r="H74" s="20">
        <v>8.9111999999999997E-2</v>
      </c>
      <c r="I74" s="20">
        <v>9.4239000000000003E-2</v>
      </c>
      <c r="J74" s="20">
        <v>9.4212000000000004E-2</v>
      </c>
      <c r="K74" s="20">
        <v>8.4971000000000005E-2</v>
      </c>
      <c r="L74" s="20">
        <v>8.5653000000000007E-2</v>
      </c>
      <c r="M74" s="20">
        <v>7.8716999999999995E-2</v>
      </c>
      <c r="N74" s="20">
        <v>7.9203999999999997E-2</v>
      </c>
      <c r="O74" s="20">
        <f t="shared" si="73"/>
        <v>7.7052999999999996E-2</v>
      </c>
      <c r="P74" s="20">
        <f t="shared" si="61"/>
        <v>7.2168999999999997E-2</v>
      </c>
      <c r="Q74" s="20">
        <f t="shared" si="62"/>
        <v>8.0271999999999996E-2</v>
      </c>
      <c r="R74" s="20">
        <f t="shared" si="63"/>
        <v>7.8752000000000003E-2</v>
      </c>
      <c r="S74" s="20">
        <f t="shared" si="64"/>
        <v>8.5646E-2</v>
      </c>
      <c r="T74" s="20">
        <f t="shared" si="65"/>
        <v>8.9111999999999997E-2</v>
      </c>
      <c r="U74" s="20">
        <f t="shared" si="66"/>
        <v>9.4239000000000003E-2</v>
      </c>
      <c r="V74" s="20">
        <f t="shared" si="67"/>
        <v>9.4212000000000004E-2</v>
      </c>
      <c r="W74" s="20">
        <f t="shared" si="68"/>
        <v>8.4971000000000005E-2</v>
      </c>
      <c r="X74" s="20">
        <f t="shared" si="69"/>
        <v>8.5653000000000007E-2</v>
      </c>
      <c r="Y74" s="20">
        <f t="shared" si="70"/>
        <v>7.8716999999999995E-2</v>
      </c>
      <c r="Z74" s="20">
        <f t="shared" si="71"/>
        <v>7.9203999999999997E-2</v>
      </c>
      <c r="AA74" s="20">
        <f t="shared" si="72"/>
        <v>7.7052999999999996E-2</v>
      </c>
    </row>
    <row r="75" spans="1:27" ht="15" thickBot="1" x14ac:dyDescent="0.4">
      <c r="A75" s="674"/>
      <c r="B75" s="32" t="s">
        <v>8</v>
      </c>
      <c r="C75" s="21">
        <v>0.10352699999999999</v>
      </c>
      <c r="D75" s="21">
        <v>9.0719999999999995E-2</v>
      </c>
      <c r="E75" s="21">
        <v>9.5543000000000003E-2</v>
      </c>
      <c r="F75" s="21">
        <v>8.4798999999999999E-2</v>
      </c>
      <c r="G75" s="21">
        <v>8.3599999999999994E-2</v>
      </c>
      <c r="H75" s="21">
        <v>7.7064999999999995E-2</v>
      </c>
      <c r="I75" s="21">
        <v>6.7711999999999994E-2</v>
      </c>
      <c r="J75" s="21">
        <v>6.3687999999999995E-2</v>
      </c>
      <c r="K75" s="21">
        <v>6.9373000000000004E-2</v>
      </c>
      <c r="L75" s="21">
        <v>7.9644000000000006E-2</v>
      </c>
      <c r="M75" s="21">
        <v>8.4751999999999994E-2</v>
      </c>
      <c r="N75" s="21">
        <v>9.9576999999999999E-2</v>
      </c>
      <c r="O75" s="21">
        <f t="shared" si="73"/>
        <v>0.10352699999999999</v>
      </c>
      <c r="P75" s="21">
        <f t="shared" si="61"/>
        <v>9.0719999999999995E-2</v>
      </c>
      <c r="Q75" s="21">
        <f t="shared" si="62"/>
        <v>9.5543000000000003E-2</v>
      </c>
      <c r="R75" s="21">
        <f t="shared" si="63"/>
        <v>8.4798999999999999E-2</v>
      </c>
      <c r="S75" s="21">
        <f t="shared" si="64"/>
        <v>8.3599999999999994E-2</v>
      </c>
      <c r="T75" s="21">
        <f t="shared" si="65"/>
        <v>7.7064999999999995E-2</v>
      </c>
      <c r="U75" s="21">
        <f t="shared" si="66"/>
        <v>6.7711999999999994E-2</v>
      </c>
      <c r="V75" s="21">
        <f t="shared" si="67"/>
        <v>6.3687999999999995E-2</v>
      </c>
      <c r="W75" s="21">
        <f t="shared" si="68"/>
        <v>6.9373000000000004E-2</v>
      </c>
      <c r="X75" s="21">
        <f t="shared" si="69"/>
        <v>7.9644000000000006E-2</v>
      </c>
      <c r="Y75" s="21">
        <f t="shared" si="70"/>
        <v>8.4751999999999994E-2</v>
      </c>
      <c r="Z75" s="21">
        <f t="shared" si="71"/>
        <v>9.9576999999999999E-2</v>
      </c>
      <c r="AA75" s="21">
        <f t="shared" si="72"/>
        <v>0.10352699999999999</v>
      </c>
    </row>
    <row r="76" spans="1:27" ht="15" thickBot="1" x14ac:dyDescent="0.4"/>
    <row r="77" spans="1:27" ht="15" thickBot="1" x14ac:dyDescent="0.4">
      <c r="A77" s="19"/>
      <c r="B77" s="658" t="s">
        <v>166</v>
      </c>
      <c r="C77" s="145">
        <f>C$4</f>
        <v>44927</v>
      </c>
      <c r="D77" s="145">
        <f t="shared" ref="D77:AA77" si="74">D$4</f>
        <v>44958</v>
      </c>
      <c r="E77" s="145">
        <f t="shared" si="74"/>
        <v>44986</v>
      </c>
      <c r="F77" s="145">
        <f t="shared" si="74"/>
        <v>45017</v>
      </c>
      <c r="G77" s="145">
        <f t="shared" si="74"/>
        <v>45047</v>
      </c>
      <c r="H77" s="145">
        <f t="shared" si="74"/>
        <v>45078</v>
      </c>
      <c r="I77" s="145">
        <f t="shared" si="74"/>
        <v>45108</v>
      </c>
      <c r="J77" s="145">
        <f t="shared" si="74"/>
        <v>45139</v>
      </c>
      <c r="K77" s="145">
        <f t="shared" si="74"/>
        <v>45170</v>
      </c>
      <c r="L77" s="145">
        <f t="shared" si="74"/>
        <v>45200</v>
      </c>
      <c r="M77" s="145">
        <f t="shared" si="74"/>
        <v>45231</v>
      </c>
      <c r="N77" s="145">
        <f t="shared" si="74"/>
        <v>45261</v>
      </c>
      <c r="O77" s="145">
        <f t="shared" si="74"/>
        <v>45292</v>
      </c>
      <c r="P77" s="145">
        <f t="shared" si="74"/>
        <v>45323</v>
      </c>
      <c r="Q77" s="145">
        <f t="shared" si="74"/>
        <v>45352</v>
      </c>
      <c r="R77" s="145">
        <f t="shared" si="74"/>
        <v>45383</v>
      </c>
      <c r="S77" s="145">
        <f t="shared" si="74"/>
        <v>45413</v>
      </c>
      <c r="T77" s="145">
        <f t="shared" si="74"/>
        <v>45444</v>
      </c>
      <c r="U77" s="145">
        <f t="shared" si="74"/>
        <v>45474</v>
      </c>
      <c r="V77" s="145">
        <f t="shared" si="74"/>
        <v>45505</v>
      </c>
      <c r="W77" s="145">
        <f t="shared" si="74"/>
        <v>45536</v>
      </c>
      <c r="X77" s="145">
        <f t="shared" si="74"/>
        <v>45566</v>
      </c>
      <c r="Y77" s="145">
        <f t="shared" si="74"/>
        <v>45597</v>
      </c>
      <c r="Z77" s="145">
        <f t="shared" si="74"/>
        <v>45627</v>
      </c>
      <c r="AA77" s="145">
        <f t="shared" si="74"/>
        <v>45658</v>
      </c>
    </row>
    <row r="78" spans="1:27" ht="15" thickBot="1" x14ac:dyDescent="0.4">
      <c r="A78" s="19"/>
      <c r="B78" s="659"/>
      <c r="C78" s="366">
        <v>5.1041000000000003E-2</v>
      </c>
      <c r="D78" s="366">
        <v>5.1568999999999997E-2</v>
      </c>
      <c r="E78" s="366">
        <v>5.2597999999999999E-2</v>
      </c>
      <c r="F78" s="366">
        <v>5.4790999999999999E-2</v>
      </c>
      <c r="G78" s="366">
        <v>5.6397999999999997E-2</v>
      </c>
      <c r="H78" s="366">
        <v>0.115657</v>
      </c>
      <c r="I78" s="395">
        <v>0.122029</v>
      </c>
      <c r="J78" s="395">
        <v>0.122026</v>
      </c>
      <c r="K78" s="395">
        <v>0.12202499999999999</v>
      </c>
      <c r="L78" s="395">
        <v>5.5929E-2</v>
      </c>
      <c r="M78" s="395">
        <v>5.9523E-2</v>
      </c>
      <c r="N78" s="395">
        <v>5.5969999999999999E-2</v>
      </c>
      <c r="O78" s="395">
        <v>5.3462000000000003E-2</v>
      </c>
      <c r="P78" s="395">
        <v>5.3289999999999997E-2</v>
      </c>
      <c r="Q78" s="395">
        <v>5.4837999999999998E-2</v>
      </c>
      <c r="R78" s="395">
        <v>5.9094000000000001E-2</v>
      </c>
      <c r="S78" s="395">
        <v>6.0398E-2</v>
      </c>
      <c r="T78" s="395">
        <v>0.122034</v>
      </c>
      <c r="U78" s="395">
        <v>0.122029</v>
      </c>
      <c r="V78" s="395">
        <v>0.122026</v>
      </c>
      <c r="W78" s="395">
        <v>0.12202499999999999</v>
      </c>
      <c r="X78" s="395">
        <v>5.5929E-2</v>
      </c>
      <c r="Y78" s="395">
        <v>5.9523E-2</v>
      </c>
      <c r="Z78" s="395">
        <v>5.5969999999999999E-2</v>
      </c>
      <c r="AA78" s="395">
        <v>5.3462000000000003E-2</v>
      </c>
    </row>
    <row r="79" spans="1:27" x14ac:dyDescent="0.35">
      <c r="C79" s="367" t="s">
        <v>238</v>
      </c>
      <c r="I79" s="397" t="s">
        <v>261</v>
      </c>
    </row>
    <row r="80" spans="1:27" x14ac:dyDescent="0.35">
      <c r="C80" s="289"/>
      <c r="D80" s="289"/>
      <c r="E80" s="289"/>
      <c r="F80" s="289"/>
      <c r="G80" s="289"/>
      <c r="H80" s="289"/>
      <c r="I80" s="289"/>
      <c r="J80" s="289"/>
      <c r="K80" s="289"/>
      <c r="L80" s="289"/>
      <c r="M80" s="289"/>
      <c r="N80" s="289"/>
      <c r="O80" s="289"/>
      <c r="P80" s="289"/>
      <c r="Q80" s="289"/>
      <c r="R80" s="289"/>
      <c r="S80" s="289"/>
      <c r="T80" s="289"/>
      <c r="U80" s="289"/>
      <c r="V80" s="289"/>
      <c r="W80" s="289"/>
      <c r="X80" s="289"/>
      <c r="Y80" s="289"/>
      <c r="Z80" s="289"/>
      <c r="AA80" s="289"/>
    </row>
    <row r="81" spans="3:27" x14ac:dyDescent="0.35">
      <c r="C81" s="289"/>
      <c r="D81" s="289"/>
      <c r="E81" s="289"/>
      <c r="F81" s="289"/>
      <c r="R81" s="289"/>
      <c r="S81" s="289"/>
      <c r="T81" s="289"/>
      <c r="U81" s="289"/>
      <c r="V81" s="289"/>
      <c r="W81" s="289"/>
      <c r="X81" s="289"/>
      <c r="Y81" s="289"/>
      <c r="Z81" s="289"/>
      <c r="AA81" s="289"/>
    </row>
    <row r="82" spans="3:27" ht="14.75" customHeight="1" x14ac:dyDescent="0.35">
      <c r="C82" s="289"/>
      <c r="D82" s="289"/>
      <c r="E82" s="289"/>
      <c r="F82" s="289"/>
      <c r="R82" s="289"/>
      <c r="S82" s="289"/>
      <c r="T82" s="289"/>
      <c r="U82" s="289"/>
      <c r="V82" s="289"/>
      <c r="W82" s="289"/>
      <c r="X82" s="289"/>
      <c r="Y82" s="289"/>
      <c r="Z82" s="289"/>
      <c r="AA82" s="289"/>
    </row>
    <row r="83" spans="3:27" x14ac:dyDescent="0.35">
      <c r="C83" s="289"/>
      <c r="D83" s="289"/>
      <c r="E83" s="289"/>
      <c r="F83" s="289"/>
      <c r="R83" s="289"/>
      <c r="S83" s="289"/>
      <c r="T83" s="289"/>
      <c r="U83" s="289"/>
      <c r="V83" s="289"/>
      <c r="W83" s="289"/>
      <c r="X83" s="289"/>
      <c r="Y83" s="289"/>
      <c r="Z83" s="289"/>
      <c r="AA83" s="289"/>
    </row>
    <row r="84" spans="3:27" x14ac:dyDescent="0.35">
      <c r="C84" s="289"/>
      <c r="D84" s="289"/>
      <c r="E84" s="289"/>
      <c r="F84" s="289"/>
      <c r="R84" s="289"/>
      <c r="S84" s="289"/>
      <c r="T84" s="289"/>
      <c r="U84" s="289"/>
      <c r="V84" s="289"/>
      <c r="W84" s="289"/>
      <c r="X84" s="289"/>
      <c r="Y84" s="289"/>
      <c r="Z84" s="289"/>
      <c r="AA84" s="289"/>
    </row>
    <row r="85" spans="3:27" x14ac:dyDescent="0.35">
      <c r="C85" s="289"/>
      <c r="D85" s="289"/>
      <c r="E85" s="289"/>
      <c r="F85" s="289"/>
      <c r="R85" s="289"/>
      <c r="S85" s="289"/>
      <c r="T85" s="289"/>
      <c r="U85" s="289"/>
      <c r="V85" s="289"/>
      <c r="W85" s="289"/>
      <c r="X85" s="289"/>
      <c r="Y85" s="289"/>
      <c r="Z85" s="289"/>
      <c r="AA85" s="289"/>
    </row>
    <row r="86" spans="3:27" x14ac:dyDescent="0.35">
      <c r="C86" s="289"/>
      <c r="D86" s="289"/>
      <c r="E86" s="289"/>
      <c r="F86" s="289"/>
      <c r="R86" s="289"/>
      <c r="S86" s="289"/>
      <c r="T86" s="289"/>
      <c r="U86" s="289"/>
      <c r="V86" s="289"/>
      <c r="W86" s="289"/>
      <c r="X86" s="289"/>
      <c r="Y86" s="289"/>
      <c r="Z86" s="289"/>
      <c r="AA86" s="289"/>
    </row>
    <row r="87" spans="3:27" ht="14.75" customHeight="1" x14ac:dyDescent="0.35">
      <c r="C87" s="289"/>
      <c r="D87" s="289"/>
      <c r="E87" s="289"/>
      <c r="F87" s="289"/>
      <c r="R87" s="289"/>
      <c r="S87" s="289"/>
      <c r="T87" s="289"/>
      <c r="U87" s="289"/>
      <c r="V87" s="289"/>
      <c r="W87" s="289"/>
      <c r="X87" s="289"/>
      <c r="Y87" s="289"/>
      <c r="Z87" s="289"/>
      <c r="AA87" s="289"/>
    </row>
    <row r="88" spans="3:27" x14ac:dyDescent="0.35">
      <c r="C88" s="289"/>
      <c r="D88" s="289"/>
      <c r="E88" s="289"/>
      <c r="F88" s="289"/>
      <c r="G88" s="289"/>
      <c r="H88" s="289"/>
      <c r="I88" s="289"/>
      <c r="J88" s="289"/>
      <c r="K88" s="289"/>
      <c r="L88" s="289"/>
      <c r="M88" s="289"/>
      <c r="N88" s="289"/>
      <c r="O88" s="289"/>
      <c r="P88" s="289"/>
      <c r="Q88" s="289"/>
      <c r="R88" s="289"/>
      <c r="S88" s="289"/>
      <c r="T88" s="289"/>
      <c r="U88" s="289"/>
      <c r="V88" s="289"/>
      <c r="W88" s="289"/>
      <c r="X88" s="289"/>
      <c r="Y88" s="289"/>
      <c r="Z88" s="289"/>
      <c r="AA88" s="289"/>
    </row>
    <row r="89" spans="3:27" ht="14.75" customHeight="1" x14ac:dyDescent="0.35">
      <c r="C89" s="289"/>
      <c r="D89" s="289"/>
      <c r="E89" s="289"/>
      <c r="F89" s="289"/>
      <c r="G89" s="289"/>
      <c r="H89" s="289"/>
      <c r="I89" s="289"/>
      <c r="J89" s="289"/>
      <c r="K89" s="289"/>
      <c r="L89" s="289"/>
      <c r="M89" s="289"/>
      <c r="N89" s="289"/>
      <c r="O89" s="289"/>
      <c r="P89" s="289"/>
      <c r="Q89" s="289"/>
      <c r="R89" s="289"/>
      <c r="S89" s="289"/>
      <c r="T89" s="289"/>
      <c r="U89" s="289"/>
      <c r="V89" s="289"/>
      <c r="W89" s="289"/>
      <c r="X89" s="289"/>
      <c r="Y89" s="289"/>
      <c r="Z89" s="289"/>
      <c r="AA89" s="289"/>
    </row>
    <row r="90" spans="3:27" x14ac:dyDescent="0.35">
      <c r="C90" s="289"/>
      <c r="D90" s="289"/>
      <c r="E90" s="289"/>
      <c r="F90" s="289"/>
      <c r="G90" s="289"/>
      <c r="H90" s="289"/>
      <c r="I90" s="289"/>
      <c r="J90" s="289"/>
      <c r="K90" s="289"/>
      <c r="L90" s="289"/>
      <c r="M90" s="289"/>
      <c r="N90" s="289"/>
      <c r="O90" s="289"/>
      <c r="P90" s="289"/>
      <c r="Q90" s="289"/>
      <c r="R90" s="289"/>
      <c r="S90" s="289"/>
      <c r="T90" s="289"/>
      <c r="U90" s="289"/>
      <c r="V90" s="289"/>
      <c r="W90" s="289"/>
      <c r="X90" s="289"/>
      <c r="Y90" s="289"/>
      <c r="Z90" s="289"/>
      <c r="AA90" s="289"/>
    </row>
    <row r="96" spans="3:27" x14ac:dyDescent="0.35">
      <c r="J96" s="5"/>
    </row>
    <row r="97" spans="4:4" x14ac:dyDescent="0.35">
      <c r="D97" s="6"/>
    </row>
  </sheetData>
  <mergeCells count="6">
    <mergeCell ref="B77:B78"/>
    <mergeCell ref="A4:A16"/>
    <mergeCell ref="A19:A31"/>
    <mergeCell ref="A34:A46"/>
    <mergeCell ref="A49:A62"/>
    <mergeCell ref="A65:A75"/>
  </mergeCells>
  <pageMargins left="0.7" right="0.7" top="0.75" bottom="0.75" header="0.3" footer="0.3"/>
  <pageSetup orientation="portrait" r:id="rId1"/>
  <headerFooter>
    <oddFooter>&amp;RSchedule JNG-D7.G</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Comments xmlns="$ListId:Library;"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A00D16565766046AD66FE5CD799F667" ma:contentTypeVersion="" ma:contentTypeDescription="Create a new document." ma:contentTypeScope="" ma:versionID="6f244a38415ea8df7e1d91395d71836f">
  <xsd:schema xmlns:xsd="http://www.w3.org/2001/XMLSchema" xmlns:xs="http://www.w3.org/2001/XMLSchema" xmlns:p="http://schemas.microsoft.com/office/2006/metadata/properties" xmlns:ns2="$ListId:Library;" xmlns:ns3="67e41609-3a20-4215-b51d-97d9b7cff2fa" targetNamespace="http://schemas.microsoft.com/office/2006/metadata/properties" ma:root="true" ma:fieldsID="ad1225efa2e736a808bbefa3c6abcfdc" ns2:_="" ns3:_="">
    <xsd:import namespace="$ListId:Library;"/>
    <xsd:import namespace="67e41609-3a20-4215-b51d-97d9b7cff2fa"/>
    <xsd:element name="properties">
      <xsd:complexType>
        <xsd:sequence>
          <xsd:element name="documentManagement">
            <xsd:complexType>
              <xsd:all>
                <xsd:element ref="ns2:Comments" minOccurs="0"/>
                <xsd:element ref="ns3: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Library;" elementFormDefault="qualified">
    <xsd:import namespace="http://schemas.microsoft.com/office/2006/documentManagement/types"/>
    <xsd:import namespace="http://schemas.microsoft.com/office/infopath/2007/PartnerControls"/>
    <xsd:element name="Comments" ma:index="8" nillable="true" ma:displayName="Comments" ma:internalName="Comments">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e41609-3a20-4215-b51d-97d9b7cff2fa" elementFormDefault="qualified">
    <xsd:import namespace="http://schemas.microsoft.com/office/2006/documentManagement/types"/>
    <xsd:import namespace="http://schemas.microsoft.com/office/infopath/2007/PartnerControls"/>
    <xsd:element name="SharedWithUsers" ma:index="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01B1F6C-8F4B-4DFE-8870-78278792616D}">
  <ds:schemaRefs>
    <ds:schemaRef ds:uri="http://schemas.microsoft.com/office/2006/metadata/properties"/>
    <ds:schemaRef ds:uri="http://schemas.microsoft.com/office/infopath/2007/PartnerControls"/>
    <ds:schemaRef ds:uri="$ListId:Library;"/>
  </ds:schemaRefs>
</ds:datastoreItem>
</file>

<file path=customXml/itemProps2.xml><?xml version="1.0" encoding="utf-8"?>
<ds:datastoreItem xmlns:ds="http://schemas.openxmlformats.org/officeDocument/2006/customXml" ds:itemID="{C7AD77EF-FA9C-4FD6-BC9B-050CEB011DC7}">
  <ds:schemaRefs>
    <ds:schemaRef ds:uri="http://schemas.microsoft.com/sharepoint/v3/contenttype/forms"/>
  </ds:schemaRefs>
</ds:datastoreItem>
</file>

<file path=customXml/itemProps3.xml><?xml version="1.0" encoding="utf-8"?>
<ds:datastoreItem xmlns:ds="http://schemas.openxmlformats.org/officeDocument/2006/customXml" ds:itemID="{08D54435-4229-4BE8-9282-F09DE692B8D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Library;"/>
    <ds:schemaRef ds:uri="67e41609-3a20-4215-b51d-97d9b7cff2f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Day 5 SOX Review</vt:lpstr>
      <vt:lpstr>Error Checks</vt:lpstr>
      <vt:lpstr>Notes</vt:lpstr>
      <vt:lpstr>YTD PROGRAM SUMMARY</vt:lpstr>
      <vt:lpstr>FORECAST OVERVIEW</vt:lpstr>
      <vt:lpstr>RES kWh ENTRY</vt:lpstr>
      <vt:lpstr>BIZ kWh ENTRY</vt:lpstr>
      <vt:lpstr>BIZ SUM</vt:lpstr>
      <vt:lpstr> 1M - RES</vt:lpstr>
      <vt:lpstr>2M - SGS</vt:lpstr>
      <vt:lpstr>3M - LGS</vt:lpstr>
      <vt:lpstr>4M - SPS</vt:lpstr>
      <vt:lpstr>11M - LPS</vt:lpstr>
      <vt:lpstr> LI 1M - RES</vt:lpstr>
      <vt:lpstr>LI 2M - SGS</vt:lpstr>
      <vt:lpstr>LI 3M - LGS</vt:lpstr>
      <vt:lpstr>LI 4M - SPS</vt:lpstr>
      <vt:lpstr>LI 11M - LPS</vt:lpstr>
      <vt:lpstr>Biz DRENE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
  <cp:lastModifiedBy/>
  <dcterms:created xsi:type="dcterms:W3CDTF">2023-11-14T03:42:31Z</dcterms:created>
  <dcterms:modified xsi:type="dcterms:W3CDTF">2023-12-01T21:33:17Z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0x0101003A00D16565766046AD66FE5CD799F667</vt:lpwstr>
  </property>
</Properties>
</file>